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pR_Pliego 2018\06_Junio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RDR!$B$2:$F$39</definedName>
    <definedName name="_xlnm.Print_Area" localSheetId="1">RO!$B$2:$F$81</definedName>
    <definedName name="_xlnm.Print_Area" localSheetId="3">ROCC!$B$2:$F$11</definedName>
    <definedName name="_xlnm.Print_Area" localSheetId="4">ROOC!$B$2:$F$10</definedName>
    <definedName name="_xlnm.Print_Area" localSheetId="0">'TODA FUENTE'!$B$2:$F$81</definedName>
  </definedNames>
  <calcPr calcId="152511"/>
</workbook>
</file>

<file path=xl/calcChain.xml><?xml version="1.0" encoding="utf-8"?>
<calcChain xmlns="http://schemas.openxmlformats.org/spreadsheetml/2006/main">
  <c r="F34" i="3" l="1"/>
  <c r="E6" i="7" l="1"/>
  <c r="D6" i="7"/>
  <c r="C6" i="7"/>
  <c r="E25" i="3"/>
  <c r="D25" i="3"/>
  <c r="C25" i="3"/>
  <c r="F33" i="3"/>
  <c r="F26" i="3"/>
  <c r="F37" i="3"/>
  <c r="F36" i="3"/>
  <c r="F35" i="3"/>
  <c r="F32" i="3"/>
  <c r="F31" i="3"/>
  <c r="F29" i="3"/>
  <c r="F28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9" i="3"/>
  <c r="F8" i="3"/>
  <c r="F7" i="3"/>
  <c r="E9" i="7" l="1"/>
  <c r="F9" i="7" s="1"/>
  <c r="D9" i="7"/>
  <c r="C9" i="7"/>
  <c r="F10" i="7"/>
  <c r="F21" i="5"/>
  <c r="F54" i="2"/>
  <c r="F45" i="2"/>
  <c r="F44" i="2"/>
  <c r="F43" i="2"/>
  <c r="F42" i="2"/>
  <c r="F41" i="2"/>
  <c r="F22" i="2"/>
  <c r="C27" i="2"/>
  <c r="D27" i="2"/>
  <c r="E27" i="2"/>
  <c r="F54" i="1"/>
  <c r="F46" i="1"/>
  <c r="F45" i="1"/>
  <c r="F44" i="1"/>
  <c r="F43" i="1"/>
  <c r="F42" i="1"/>
  <c r="F23" i="1"/>
  <c r="C27" i="1"/>
  <c r="D27" i="1"/>
  <c r="E27" i="1"/>
  <c r="C27" i="3" l="1"/>
  <c r="D27" i="3"/>
  <c r="E27" i="3"/>
  <c r="F75" i="2"/>
  <c r="F23" i="2"/>
  <c r="F73" i="1"/>
  <c r="F49" i="1"/>
  <c r="F48" i="1"/>
  <c r="F47" i="1"/>
  <c r="F24" i="1"/>
  <c r="F25" i="3" l="1"/>
  <c r="F27" i="3"/>
  <c r="E6" i="8"/>
  <c r="D6" i="8"/>
  <c r="C6" i="8"/>
  <c r="F64" i="2"/>
  <c r="F63" i="2"/>
  <c r="F62" i="2"/>
  <c r="C67" i="2"/>
  <c r="D67" i="2"/>
  <c r="E67" i="2"/>
  <c r="F64" i="1"/>
  <c r="F63" i="1"/>
  <c r="F62" i="1"/>
  <c r="F61" i="1"/>
  <c r="C50" i="1"/>
  <c r="D50" i="1"/>
  <c r="E50" i="1"/>
  <c r="F8" i="7"/>
  <c r="F7" i="7"/>
  <c r="F10" i="8" l="1"/>
  <c r="F9" i="8"/>
  <c r="F25" i="1"/>
  <c r="F22" i="1"/>
  <c r="F65" i="2"/>
  <c r="F59" i="2"/>
  <c r="F66" i="2"/>
  <c r="F61" i="2"/>
  <c r="F60" i="2"/>
  <c r="F25" i="2"/>
  <c r="F24" i="2"/>
  <c r="F66" i="1"/>
  <c r="F65" i="1"/>
  <c r="F60" i="1"/>
  <c r="C40" i="2"/>
  <c r="D40" i="2"/>
  <c r="E40" i="2"/>
  <c r="F59" i="1" l="1"/>
  <c r="F56" i="2"/>
  <c r="F55" i="2"/>
  <c r="F53" i="2"/>
  <c r="F56" i="1"/>
  <c r="F55" i="1"/>
  <c r="F53" i="1"/>
  <c r="C67" i="1"/>
  <c r="D67" i="1"/>
  <c r="E67" i="1"/>
  <c r="F26" i="2" l="1"/>
  <c r="F21" i="2"/>
  <c r="F20" i="2"/>
  <c r="F26" i="1"/>
  <c r="F21" i="1"/>
  <c r="C50" i="2" l="1"/>
  <c r="D50" i="2"/>
  <c r="E50" i="2"/>
  <c r="F49" i="2" l="1"/>
  <c r="F48" i="2"/>
  <c r="F47" i="2"/>
  <c r="F46" i="2"/>
  <c r="F41" i="1"/>
  <c r="C6" i="5" l="1"/>
  <c r="D6" i="5"/>
  <c r="E6" i="5"/>
  <c r="F25" i="5" l="1"/>
  <c r="C18" i="5" l="1"/>
  <c r="C26" i="5" s="1"/>
  <c r="D18" i="5"/>
  <c r="D26" i="5" s="1"/>
  <c r="E18" i="5"/>
  <c r="E26" i="5" s="1"/>
  <c r="F24" i="5" l="1"/>
  <c r="F16" i="5" l="1"/>
  <c r="F8" i="8" l="1"/>
  <c r="F7" i="8"/>
  <c r="F23" i="5" l="1"/>
  <c r="F22" i="5"/>
  <c r="F20" i="5"/>
  <c r="F19" i="5"/>
  <c r="F17" i="5"/>
  <c r="F15" i="5"/>
  <c r="F14" i="5"/>
  <c r="F13" i="5"/>
  <c r="F12" i="5"/>
  <c r="F11" i="5"/>
  <c r="F10" i="5"/>
  <c r="F9" i="5"/>
  <c r="F8" i="5"/>
  <c r="F7" i="5"/>
  <c r="F79" i="2"/>
  <c r="F78" i="2"/>
  <c r="F77" i="2"/>
  <c r="F76" i="2"/>
  <c r="F74" i="2"/>
  <c r="F73" i="2"/>
  <c r="F72" i="2"/>
  <c r="F71" i="2"/>
  <c r="F70" i="2"/>
  <c r="F69" i="2"/>
  <c r="F68" i="2"/>
  <c r="F58" i="2"/>
  <c r="F57" i="2"/>
  <c r="F52" i="2"/>
  <c r="F51" i="2"/>
  <c r="F39" i="2"/>
  <c r="F38" i="2"/>
  <c r="F37" i="2"/>
  <c r="F36" i="2"/>
  <c r="F35" i="2"/>
  <c r="F34" i="2"/>
  <c r="F33" i="2"/>
  <c r="F32" i="2"/>
  <c r="F31" i="2"/>
  <c r="F30" i="2"/>
  <c r="F29" i="2"/>
  <c r="F28" i="2"/>
  <c r="F18" i="2"/>
  <c r="F17" i="2"/>
  <c r="F16" i="2"/>
  <c r="F15" i="2"/>
  <c r="F14" i="2"/>
  <c r="F13" i="2"/>
  <c r="F12" i="2"/>
  <c r="F11" i="2"/>
  <c r="F10" i="2"/>
  <c r="F9" i="2"/>
  <c r="F8" i="2"/>
  <c r="F7" i="2"/>
  <c r="F79" i="1"/>
  <c r="F78" i="1"/>
  <c r="F77" i="1"/>
  <c r="F76" i="1"/>
  <c r="F75" i="1"/>
  <c r="F74" i="1"/>
  <c r="F72" i="1"/>
  <c r="F71" i="1"/>
  <c r="F70" i="1"/>
  <c r="F69" i="1"/>
  <c r="F68" i="1"/>
  <c r="F58" i="1"/>
  <c r="F57" i="1"/>
  <c r="F52" i="1"/>
  <c r="F51" i="1"/>
  <c r="F39" i="1"/>
  <c r="F38" i="1"/>
  <c r="F37" i="1"/>
  <c r="F36" i="1"/>
  <c r="F35" i="1"/>
  <c r="F34" i="1"/>
  <c r="F33" i="1"/>
  <c r="F32" i="1"/>
  <c r="F31" i="1"/>
  <c r="F30" i="1"/>
  <c r="F29" i="1"/>
  <c r="F28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7" i="1" l="1"/>
  <c r="F67" i="2"/>
  <c r="E6" i="3"/>
  <c r="D6" i="3"/>
  <c r="C6" i="3"/>
  <c r="E40" i="1"/>
  <c r="D40" i="1"/>
  <c r="C40" i="1"/>
  <c r="C19" i="1"/>
  <c r="D19" i="1"/>
  <c r="E19" i="1"/>
  <c r="F6" i="3" l="1"/>
  <c r="F6" i="5"/>
  <c r="F40" i="1"/>
  <c r="F19" i="1"/>
  <c r="F6" i="8"/>
  <c r="F18" i="5"/>
  <c r="F26" i="5"/>
  <c r="F40" i="2"/>
  <c r="E10" i="3"/>
  <c r="D10" i="3"/>
  <c r="F10" i="3" s="1"/>
  <c r="C10" i="3"/>
  <c r="E11" i="7" l="1"/>
  <c r="D11" i="7"/>
  <c r="F11" i="7" l="1"/>
  <c r="F6" i="7"/>
  <c r="E6" i="4"/>
  <c r="E9" i="4" s="1"/>
  <c r="D6" i="4"/>
  <c r="D9" i="4" s="1"/>
  <c r="C6" i="4"/>
  <c r="C9" i="4" s="1"/>
  <c r="E30" i="3"/>
  <c r="E38" i="3" s="1"/>
  <c r="D30" i="3"/>
  <c r="D38" i="3" s="1"/>
  <c r="C30" i="3"/>
  <c r="C38" i="3" s="1"/>
  <c r="E12" i="3"/>
  <c r="D12" i="3"/>
  <c r="C12" i="3"/>
  <c r="E19" i="2"/>
  <c r="D19" i="2"/>
  <c r="C19" i="2"/>
  <c r="E6" i="2"/>
  <c r="E80" i="2" s="1"/>
  <c r="D6" i="2"/>
  <c r="D80" i="2" s="1"/>
  <c r="C6" i="2"/>
  <c r="E6" i="1"/>
  <c r="E80" i="1" s="1"/>
  <c r="D6" i="1"/>
  <c r="D80" i="1" s="1"/>
  <c r="C6" i="1"/>
  <c r="C80" i="1" s="1"/>
  <c r="F12" i="3" l="1"/>
  <c r="F30" i="3"/>
  <c r="C80" i="2"/>
  <c r="F27" i="2"/>
  <c r="F19" i="2"/>
  <c r="F27" i="1"/>
  <c r="F50" i="2"/>
  <c r="F50" i="1"/>
  <c r="F6" i="2"/>
  <c r="F6" i="1"/>
  <c r="F9" i="4"/>
  <c r="F8" i="4"/>
  <c r="F7" i="4"/>
  <c r="F6" i="4"/>
  <c r="F38" i="3" l="1"/>
  <c r="F80" i="2"/>
  <c r="F80" i="1"/>
  <c r="C11" i="7" l="1"/>
</calcChain>
</file>

<file path=xl/sharedStrings.xml><?xml version="1.0" encoding="utf-8"?>
<sst xmlns="http://schemas.openxmlformats.org/spreadsheetml/2006/main" count="266" uniqueCount="49">
  <si>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</si>
  <si>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</si>
  <si>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</si>
  <si>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</si>
  <si>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</si>
  <si>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</si>
  <si>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</si>
  <si>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</si>
  <si>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</si>
  <si>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</si>
  <si>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</si>
  <si>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</si>
  <si>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</si>
  <si>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</si>
  <si>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</si>
  <si>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</si>
  <si>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</si>
  <si>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</si>
  <si>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</si>
  <si>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</si>
  <si>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</si>
  <si>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</si>
  <si>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</si>
  <si>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</si>
  <si>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</si>
  <si>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</si>
  <si>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</si>
  <si>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</si>
  <si>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0131. CONTROL Y PREVENCION EN SALUD MENTAL</t>
  </si>
  <si>
    <t>EJECUCION DE LOS PROGRAMAS PRESUPUESTALES AL MES DE JUNIO DEL AÑO FISCAL 2019 DEL PLIEGO 011 MINSA - TODA FUENTE</t>
  </si>
  <si>
    <t>Fuente: SIAF, Consulta Amigable y Base de Datos al 30 de Junio del 2019</t>
  </si>
  <si>
    <t>EJECUCION DE LOS PROGRAMAS PRESUPUESTALES AL MES DE JUNIO DEL AÑO FISCAL 2019 DEL PLIEGO 011 MINSA - RECURSOS ORDINARIOS</t>
  </si>
  <si>
    <t>DEVENGADO
AL 30.06.19</t>
  </si>
  <si>
    <t>EJECUCION DE LOS PROGRAMAS PRESUPUESTALES AL MES DE JUNIO DEL AÑO FISCAL 2019 DEL PLIEGO 011 MINSA - RECURSOS DIRECTAMENTE RECAUDADOS</t>
  </si>
  <si>
    <t>EJECUCION DE LOS PROGRAMAS PRESUPUESTALES AL MES DE JUNIO DEL AÑO FISCAL 2019 DEL PLIEGO 011 MINSA - RECURSOS POR OPERACIONES OFICIALES DE CREDITO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</si>
  <si>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</si>
  <si>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</si>
  <si>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</si>
  <si>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</si>
  <si>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</si>
  <si>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</si>
  <si>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</si>
  <si>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</si>
  <si>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</si>
  <si>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</si>
  <si>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</si>
  <si>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</si>
  <si>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EJECUCION DE LOS PROGRAMAS PRESUPUESTALES AL MES DE JUNIO DEL AÑO FISCAL 2019 DEL PLIEGO 011 MINSA - RECURSOS DETERMINADOS</t>
  </si>
  <si>
    <t>EJECUCION DE LOS PROGRAMAS PRESUPUESTALES AL MES DE JUNIO DEL AÑO FISCAL 2019 DEL PLIEGO 011 MINSA - DONACIONES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</si>
</sst>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6" fontId="2" fillId="0" borderId="1" xfId="3" applyNumberFormat="1" applyFont="1" applyBorder="1" applyAlignment="1">
      <alignment horizontal="left" vertical="center" indent="4"/>
    </xf>
    <xf numFmtId="164" fontId="4" fillId="0" borderId="1" xfId="3" applyNumberFormat="1" applyBorder="1" applyAlignment="1">
      <alignment vertical="center"/>
    </xf>
    <xf numFmtId="165" fontId="0" fillId="0" borderId="1" xfId="1" applyNumberFormat="1" applyFont="1" applyBorder="1" applyAlignment="1">
      <alignment horizontal="right"/>
    </xf>
    <xf numFmtId="164" fontId="3" fillId="4" borderId="1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4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1" customWidth="1"/>
    <col min="7" max="16384" width="11.42578125" style="1"/>
  </cols>
  <sheetData>
    <row r="2" spans="2:6" ht="51.75" customHeight="1" x14ac:dyDescent="0.25">
      <c r="B2" s="63" t="s">
        <v>29</v>
      </c>
      <c r="C2" s="63"/>
      <c r="D2" s="63"/>
      <c r="E2" s="63"/>
      <c r="F2" s="63"/>
    </row>
    <row r="5" spans="2:6" ht="38.25" x14ac:dyDescent="0.25">
      <c r="B5" s="54" t="s">
        <v>4</v>
      </c>
      <c r="C5" s="55" t="s">
        <v>1</v>
      </c>
      <c r="D5" s="55" t="s">
        <v>2</v>
      </c>
      <c r="E5" s="56" t="s">
        <v>32</v>
      </c>
      <c r="F5" s="57" t="s">
        <v>5</v>
      </c>
    </row>
    <row r="6" spans="2:6" x14ac:dyDescent="0.25">
      <c r="B6" s="48" t="s">
        <v>14</v>
      </c>
      <c r="C6" s="49">
        <f>SUM(C7:C18)</f>
        <v>3224021646</v>
      </c>
      <c r="D6" s="49">
        <f>SUM(D7:D18)</f>
        <v>2774814059</v>
      </c>
      <c r="E6" s="49">
        <f>SUM(E7:E18)</f>
        <v>1172109275.0900002</v>
      </c>
      <c r="F6" s="50">
        <f t="shared" ref="F6:F80" si="0">IF(E6=0,"%",E6/D6)</f>
        <v>0.42241002466032274</v>
      </c>
    </row>
    <row r="7" spans="2:6" x14ac:dyDescent="0.25">
      <c r="B7" s="16" t="s">
        <v>35</v>
      </c>
      <c r="C7" s="31">
        <v>133155539</v>
      </c>
      <c r="D7" s="31">
        <v>141282291</v>
      </c>
      <c r="E7" s="31">
        <v>72659300.909999996</v>
      </c>
      <c r="F7" s="34">
        <f t="shared" si="0"/>
        <v>0.51428456033459991</v>
      </c>
    </row>
    <row r="8" spans="2:6" x14ac:dyDescent="0.25">
      <c r="B8" s="17" t="s">
        <v>36</v>
      </c>
      <c r="C8" s="32">
        <v>224469300</v>
      </c>
      <c r="D8" s="32">
        <v>247689961</v>
      </c>
      <c r="E8" s="32">
        <v>120693612.2200001</v>
      </c>
      <c r="F8" s="23">
        <f t="shared" si="0"/>
        <v>0.48727696404296378</v>
      </c>
    </row>
    <row r="9" spans="2:6" x14ac:dyDescent="0.25">
      <c r="B9" s="17" t="s">
        <v>37</v>
      </c>
      <c r="C9" s="32">
        <v>89595931</v>
      </c>
      <c r="D9" s="32">
        <v>98834449</v>
      </c>
      <c r="E9" s="32">
        <v>44947509.380000018</v>
      </c>
      <c r="F9" s="23">
        <f t="shared" si="0"/>
        <v>0.45477573694977563</v>
      </c>
    </row>
    <row r="10" spans="2:6" x14ac:dyDescent="0.25">
      <c r="B10" s="17" t="s">
        <v>38</v>
      </c>
      <c r="C10" s="32">
        <v>35954210</v>
      </c>
      <c r="D10" s="32">
        <v>38449406</v>
      </c>
      <c r="E10" s="32">
        <v>17731577.950000003</v>
      </c>
      <c r="F10" s="23">
        <f t="shared" si="0"/>
        <v>0.46116649890508071</v>
      </c>
    </row>
    <row r="11" spans="2:6" x14ac:dyDescent="0.25">
      <c r="B11" s="17" t="s">
        <v>39</v>
      </c>
      <c r="C11" s="32">
        <v>93385818</v>
      </c>
      <c r="D11" s="32">
        <v>104953656</v>
      </c>
      <c r="E11" s="32">
        <v>59507745.669999994</v>
      </c>
      <c r="F11" s="23">
        <f t="shared" si="0"/>
        <v>0.56699068844252543</v>
      </c>
    </row>
    <row r="12" spans="2:6" x14ac:dyDescent="0.25">
      <c r="B12" s="17" t="s">
        <v>40</v>
      </c>
      <c r="C12" s="32">
        <v>52635058</v>
      </c>
      <c r="D12" s="32">
        <v>56398265</v>
      </c>
      <c r="E12" s="32">
        <v>24244494.879999973</v>
      </c>
      <c r="F12" s="23">
        <f t="shared" si="0"/>
        <v>0.42988015464660079</v>
      </c>
    </row>
    <row r="13" spans="2:6" x14ac:dyDescent="0.25">
      <c r="B13" s="17" t="s">
        <v>41</v>
      </c>
      <c r="C13" s="32">
        <v>6041484</v>
      </c>
      <c r="D13" s="32">
        <v>6549672</v>
      </c>
      <c r="E13" s="32">
        <v>2722490.89</v>
      </c>
      <c r="F13" s="23">
        <f t="shared" si="0"/>
        <v>0.41566827926650374</v>
      </c>
    </row>
    <row r="14" spans="2:6" x14ac:dyDescent="0.25">
      <c r="B14" s="17" t="s">
        <v>42</v>
      </c>
      <c r="C14" s="32">
        <v>173108206</v>
      </c>
      <c r="D14" s="32">
        <v>210610135</v>
      </c>
      <c r="E14" s="32">
        <v>103463396.91999994</v>
      </c>
      <c r="F14" s="23">
        <f t="shared" si="0"/>
        <v>0.49125554627273726</v>
      </c>
    </row>
    <row r="15" spans="2:6" x14ac:dyDescent="0.25">
      <c r="B15" s="17" t="s">
        <v>43</v>
      </c>
      <c r="C15" s="32">
        <v>30209571</v>
      </c>
      <c r="D15" s="32">
        <v>33540137</v>
      </c>
      <c r="E15" s="32">
        <v>15749710.809999995</v>
      </c>
      <c r="F15" s="23">
        <f t="shared" si="0"/>
        <v>0.46957801066823296</v>
      </c>
    </row>
    <row r="16" spans="2:6" x14ac:dyDescent="0.25">
      <c r="B16" s="17" t="s">
        <v>44</v>
      </c>
      <c r="C16" s="32">
        <v>27086715</v>
      </c>
      <c r="D16" s="32">
        <v>34166085</v>
      </c>
      <c r="E16" s="32">
        <v>16684753.67</v>
      </c>
      <c r="F16" s="23">
        <f t="shared" si="0"/>
        <v>0.48834256749053923</v>
      </c>
    </row>
    <row r="17" spans="2:6" x14ac:dyDescent="0.25">
      <c r="B17" s="17" t="s">
        <v>45</v>
      </c>
      <c r="C17" s="32">
        <v>1702122891</v>
      </c>
      <c r="D17" s="32">
        <v>1163807164</v>
      </c>
      <c r="E17" s="32">
        <v>382426196.53999972</v>
      </c>
      <c r="F17" s="23">
        <f t="shared" si="0"/>
        <v>0.32859928033575819</v>
      </c>
    </row>
    <row r="18" spans="2:6" x14ac:dyDescent="0.25">
      <c r="B18" s="17" t="s">
        <v>46</v>
      </c>
      <c r="C18" s="32">
        <v>656256923</v>
      </c>
      <c r="D18" s="32">
        <v>638532838</v>
      </c>
      <c r="E18" s="32">
        <v>311278485.2500003</v>
      </c>
      <c r="F18" s="23">
        <f t="shared" si="0"/>
        <v>0.48749017548569723</v>
      </c>
    </row>
    <row r="19" spans="2:6" x14ac:dyDescent="0.25">
      <c r="B19" s="48" t="s">
        <v>13</v>
      </c>
      <c r="C19" s="49">
        <f>SUM(C20:C26)</f>
        <v>189907934</v>
      </c>
      <c r="D19" s="49">
        <f>SUM(D20:D26)</f>
        <v>193181648</v>
      </c>
      <c r="E19" s="49">
        <f>SUM(E20:E26)</f>
        <v>82775569.470000029</v>
      </c>
      <c r="F19" s="50">
        <f t="shared" si="0"/>
        <v>0.42848567825656003</v>
      </c>
    </row>
    <row r="20" spans="2:6" x14ac:dyDescent="0.25">
      <c r="B20" s="17" t="s">
        <v>35</v>
      </c>
      <c r="C20" s="32">
        <v>0</v>
      </c>
      <c r="D20" s="32">
        <v>0</v>
      </c>
      <c r="E20" s="32">
        <v>0</v>
      </c>
      <c r="F20" s="23" t="str">
        <f t="shared" si="0"/>
        <v>%</v>
      </c>
    </row>
    <row r="21" spans="2:6" x14ac:dyDescent="0.25">
      <c r="B21" s="17" t="s">
        <v>36</v>
      </c>
      <c r="C21" s="32">
        <v>0</v>
      </c>
      <c r="D21" s="32">
        <v>3234</v>
      </c>
      <c r="E21" s="32">
        <v>3000</v>
      </c>
      <c r="F21" s="23">
        <f t="shared" si="0"/>
        <v>0.92764378478664189</v>
      </c>
    </row>
    <row r="22" spans="2:6" x14ac:dyDescent="0.25">
      <c r="B22" s="17" t="s">
        <v>39</v>
      </c>
      <c r="C22" s="32">
        <v>0</v>
      </c>
      <c r="D22" s="32">
        <v>3000</v>
      </c>
      <c r="E22" s="32">
        <v>3000</v>
      </c>
      <c r="F22" s="23">
        <f t="shared" si="0"/>
        <v>1</v>
      </c>
    </row>
    <row r="23" spans="2:6" x14ac:dyDescent="0.25">
      <c r="B23" s="17" t="s">
        <v>42</v>
      </c>
      <c r="C23" s="32">
        <v>0</v>
      </c>
      <c r="D23" s="32">
        <v>3000</v>
      </c>
      <c r="E23" s="32">
        <v>3000</v>
      </c>
      <c r="F23" s="23">
        <f t="shared" ref="F23" si="1">IF(E23=0,"%",E23/D23)</f>
        <v>1</v>
      </c>
    </row>
    <row r="24" spans="2:6" x14ac:dyDescent="0.25">
      <c r="B24" s="17" t="s">
        <v>43</v>
      </c>
      <c r="C24" s="32">
        <v>0</v>
      </c>
      <c r="D24" s="32">
        <v>6000</v>
      </c>
      <c r="E24" s="32">
        <v>6000</v>
      </c>
      <c r="F24" s="23">
        <f t="shared" si="0"/>
        <v>1</v>
      </c>
    </row>
    <row r="25" spans="2:6" x14ac:dyDescent="0.25">
      <c r="B25" s="17" t="s">
        <v>45</v>
      </c>
      <c r="C25" s="32">
        <v>10825256</v>
      </c>
      <c r="D25" s="32">
        <v>7261198</v>
      </c>
      <c r="E25" s="32">
        <v>342678.18</v>
      </c>
      <c r="F25" s="23">
        <f t="shared" si="0"/>
        <v>4.7193063734111092E-2</v>
      </c>
    </row>
    <row r="26" spans="2:6" x14ac:dyDescent="0.25">
      <c r="B26" s="17" t="s">
        <v>46</v>
      </c>
      <c r="C26" s="32">
        <v>179082678</v>
      </c>
      <c r="D26" s="32">
        <v>185905216</v>
      </c>
      <c r="E26" s="32">
        <v>82417891.290000021</v>
      </c>
      <c r="F26" s="23">
        <f t="shared" si="0"/>
        <v>0.4433328610317207</v>
      </c>
    </row>
    <row r="27" spans="2:6" x14ac:dyDescent="0.25">
      <c r="B27" s="48" t="s">
        <v>12</v>
      </c>
      <c r="C27" s="49">
        <f>SUM(C28:C39)</f>
        <v>2500259483</v>
      </c>
      <c r="D27" s="49">
        <f t="shared" ref="D27:E27" si="2">SUM(D28:D39)</f>
        <v>2559829532</v>
      </c>
      <c r="E27" s="49">
        <f t="shared" si="2"/>
        <v>911206588.34000003</v>
      </c>
      <c r="F27" s="50">
        <f t="shared" si="0"/>
        <v>0.35596377686449787</v>
      </c>
    </row>
    <row r="28" spans="2:6" x14ac:dyDescent="0.25">
      <c r="B28" s="16" t="s">
        <v>35</v>
      </c>
      <c r="C28" s="31">
        <v>415413376</v>
      </c>
      <c r="D28" s="31">
        <v>181130130</v>
      </c>
      <c r="E28" s="31">
        <v>40199317.840000011</v>
      </c>
      <c r="F28" s="34">
        <f t="shared" si="0"/>
        <v>0.22193611764094692</v>
      </c>
    </row>
    <row r="29" spans="2:6" x14ac:dyDescent="0.25">
      <c r="B29" s="17" t="s">
        <v>36</v>
      </c>
      <c r="C29" s="32">
        <v>94118172</v>
      </c>
      <c r="D29" s="32">
        <v>156046119</v>
      </c>
      <c r="E29" s="32">
        <v>54532075.780000001</v>
      </c>
      <c r="F29" s="23">
        <f t="shared" si="0"/>
        <v>0.34946127548356393</v>
      </c>
    </row>
    <row r="30" spans="2:6" x14ac:dyDescent="0.25">
      <c r="B30" s="17" t="s">
        <v>37</v>
      </c>
      <c r="C30" s="32">
        <v>90706163</v>
      </c>
      <c r="D30" s="32">
        <v>130693779</v>
      </c>
      <c r="E30" s="32">
        <v>43604977.570000023</v>
      </c>
      <c r="F30" s="23">
        <f t="shared" si="0"/>
        <v>0.33364233480462774</v>
      </c>
    </row>
    <row r="31" spans="2:6" x14ac:dyDescent="0.25">
      <c r="B31" s="17" t="s">
        <v>38</v>
      </c>
      <c r="C31" s="32">
        <v>69119968</v>
      </c>
      <c r="D31" s="32">
        <v>49803813</v>
      </c>
      <c r="E31" s="32">
        <v>9688494.7199999969</v>
      </c>
      <c r="F31" s="23">
        <f t="shared" si="0"/>
        <v>0.19453319206704106</v>
      </c>
    </row>
    <row r="32" spans="2:6" x14ac:dyDescent="0.25">
      <c r="B32" s="17" t="s">
        <v>39</v>
      </c>
      <c r="C32" s="32">
        <v>51086113</v>
      </c>
      <c r="D32" s="32">
        <v>112817486</v>
      </c>
      <c r="E32" s="32">
        <v>26080546.919999946</v>
      </c>
      <c r="F32" s="23">
        <f t="shared" si="0"/>
        <v>0.23117468616522749</v>
      </c>
    </row>
    <row r="33" spans="2:6" x14ac:dyDescent="0.25">
      <c r="B33" s="17" t="s">
        <v>40</v>
      </c>
      <c r="C33" s="32">
        <v>123628147</v>
      </c>
      <c r="D33" s="32">
        <v>137428946</v>
      </c>
      <c r="E33" s="32">
        <v>28356397.780000009</v>
      </c>
      <c r="F33" s="23">
        <f t="shared" si="0"/>
        <v>0.20633497240093807</v>
      </c>
    </row>
    <row r="34" spans="2:6" x14ac:dyDescent="0.25">
      <c r="B34" s="17" t="s">
        <v>41</v>
      </c>
      <c r="C34" s="32">
        <v>57078192</v>
      </c>
      <c r="D34" s="32">
        <v>30176118</v>
      </c>
      <c r="E34" s="32">
        <v>6616199.4199999953</v>
      </c>
      <c r="F34" s="23">
        <f t="shared" si="0"/>
        <v>0.21925283497367007</v>
      </c>
    </row>
    <row r="35" spans="2:6" x14ac:dyDescent="0.25">
      <c r="B35" s="17" t="s">
        <v>42</v>
      </c>
      <c r="C35" s="32">
        <v>60760797</v>
      </c>
      <c r="D35" s="32">
        <v>78003404</v>
      </c>
      <c r="E35" s="32">
        <v>29331528.039999966</v>
      </c>
      <c r="F35" s="23">
        <f t="shared" si="0"/>
        <v>0.37602882099863189</v>
      </c>
    </row>
    <row r="36" spans="2:6" x14ac:dyDescent="0.25">
      <c r="B36" s="17" t="s">
        <v>43</v>
      </c>
      <c r="C36" s="32">
        <v>12818513</v>
      </c>
      <c r="D36" s="32">
        <v>17950767</v>
      </c>
      <c r="E36" s="32">
        <v>7800478.0799999991</v>
      </c>
      <c r="F36" s="23">
        <f t="shared" si="0"/>
        <v>0.4345484557846469</v>
      </c>
    </row>
    <row r="37" spans="2:6" x14ac:dyDescent="0.25">
      <c r="B37" s="17" t="s">
        <v>44</v>
      </c>
      <c r="C37" s="32">
        <v>39931557</v>
      </c>
      <c r="D37" s="32">
        <v>71192555</v>
      </c>
      <c r="E37" s="32">
        <v>18014714.009999998</v>
      </c>
      <c r="F37" s="23">
        <f t="shared" si="0"/>
        <v>0.25304210545611122</v>
      </c>
    </row>
    <row r="38" spans="2:6" x14ac:dyDescent="0.25">
      <c r="B38" s="17" t="s">
        <v>45</v>
      </c>
      <c r="C38" s="32">
        <v>565975090</v>
      </c>
      <c r="D38" s="32">
        <v>590765118</v>
      </c>
      <c r="E38" s="32">
        <v>235954249.06000021</v>
      </c>
      <c r="F38" s="23">
        <f t="shared" si="0"/>
        <v>0.39940450421109697</v>
      </c>
    </row>
    <row r="39" spans="2:6" x14ac:dyDescent="0.25">
      <c r="B39" s="18" t="s">
        <v>46</v>
      </c>
      <c r="C39" s="33">
        <v>919623395</v>
      </c>
      <c r="D39" s="33">
        <v>1003821297</v>
      </c>
      <c r="E39" s="33">
        <v>411027609.11999989</v>
      </c>
      <c r="F39" s="35">
        <f t="shared" si="0"/>
        <v>0.4094629296552969</v>
      </c>
    </row>
    <row r="40" spans="2:6" x14ac:dyDescent="0.25">
      <c r="B40" s="48" t="s">
        <v>11</v>
      </c>
      <c r="C40" s="49">
        <f>SUM(C41:C49)</f>
        <v>505299396</v>
      </c>
      <c r="D40" s="49">
        <f>SUM(D41:D49)</f>
        <v>606041438</v>
      </c>
      <c r="E40" s="49">
        <f>SUM(E41:E49)</f>
        <v>2623491.0699999998</v>
      </c>
      <c r="F40" s="50">
        <f t="shared" si="0"/>
        <v>4.3288971768296802E-3</v>
      </c>
    </row>
    <row r="41" spans="2:6" x14ac:dyDescent="0.25">
      <c r="B41" s="17" t="s">
        <v>35</v>
      </c>
      <c r="C41" s="32">
        <v>16660000</v>
      </c>
      <c r="D41" s="32">
        <v>257094971</v>
      </c>
      <c r="E41" s="32">
        <v>0</v>
      </c>
      <c r="F41" s="23" t="str">
        <f t="shared" si="0"/>
        <v>%</v>
      </c>
    </row>
    <row r="42" spans="2:6" x14ac:dyDescent="0.25">
      <c r="B42" s="17" t="s">
        <v>36</v>
      </c>
      <c r="C42" s="32">
        <v>16660000</v>
      </c>
      <c r="D42" s="32">
        <v>13264066</v>
      </c>
      <c r="E42" s="32">
        <v>662628.25</v>
      </c>
      <c r="F42" s="23">
        <f t="shared" ref="F42:F46" si="3">IF(E42=0,"%",E42/D42)</f>
        <v>4.9956646023926597E-2</v>
      </c>
    </row>
    <row r="43" spans="2:6" x14ac:dyDescent="0.25">
      <c r="B43" s="17" t="s">
        <v>37</v>
      </c>
      <c r="C43" s="32">
        <v>51660000</v>
      </c>
      <c r="D43" s="32">
        <v>1754203</v>
      </c>
      <c r="E43" s="32">
        <v>1223344.24</v>
      </c>
      <c r="F43" s="23">
        <f t="shared" si="3"/>
        <v>0.69737894645032528</v>
      </c>
    </row>
    <row r="44" spans="2:6" x14ac:dyDescent="0.25">
      <c r="B44" s="17" t="s">
        <v>38</v>
      </c>
      <c r="C44" s="32">
        <v>21660000</v>
      </c>
      <c r="D44" s="32">
        <v>24981194</v>
      </c>
      <c r="E44" s="32">
        <v>737518.58</v>
      </c>
      <c r="F44" s="23">
        <f t="shared" si="3"/>
        <v>2.9522951545070262E-2</v>
      </c>
    </row>
    <row r="45" spans="2:6" x14ac:dyDescent="0.25">
      <c r="B45" s="17" t="s">
        <v>39</v>
      </c>
      <c r="C45" s="32">
        <v>10000000</v>
      </c>
      <c r="D45" s="32">
        <v>0</v>
      </c>
      <c r="E45" s="32">
        <v>0</v>
      </c>
      <c r="F45" s="23" t="str">
        <f t="shared" si="3"/>
        <v>%</v>
      </c>
    </row>
    <row r="46" spans="2:6" x14ac:dyDescent="0.25">
      <c r="B46" s="17" t="s">
        <v>40</v>
      </c>
      <c r="C46" s="32">
        <v>16660000</v>
      </c>
      <c r="D46" s="32">
        <v>20588889</v>
      </c>
      <c r="E46" s="32">
        <v>0</v>
      </c>
      <c r="F46" s="23" t="str">
        <f t="shared" si="3"/>
        <v>%</v>
      </c>
    </row>
    <row r="47" spans="2:6" x14ac:dyDescent="0.25">
      <c r="B47" s="17" t="s">
        <v>44</v>
      </c>
      <c r="C47" s="32">
        <v>37000000</v>
      </c>
      <c r="D47" s="32">
        <v>7905089</v>
      </c>
      <c r="E47" s="32">
        <v>0</v>
      </c>
      <c r="F47" s="23" t="str">
        <f t="shared" si="0"/>
        <v>%</v>
      </c>
    </row>
    <row r="48" spans="2:6" x14ac:dyDescent="0.25">
      <c r="B48" s="17" t="s">
        <v>45</v>
      </c>
      <c r="C48" s="32">
        <v>84999396</v>
      </c>
      <c r="D48" s="32">
        <v>69215000</v>
      </c>
      <c r="E48" s="32">
        <v>0</v>
      </c>
      <c r="F48" s="23" t="str">
        <f t="shared" si="0"/>
        <v>%</v>
      </c>
    </row>
    <row r="49" spans="2:6" x14ac:dyDescent="0.25">
      <c r="B49" s="17" t="s">
        <v>46</v>
      </c>
      <c r="C49" s="32">
        <v>250000000</v>
      </c>
      <c r="D49" s="32">
        <v>211238026</v>
      </c>
      <c r="E49" s="32">
        <v>0</v>
      </c>
      <c r="F49" s="23" t="str">
        <f t="shared" si="0"/>
        <v>%</v>
      </c>
    </row>
    <row r="50" spans="2:6" x14ac:dyDescent="0.25">
      <c r="B50" s="48" t="s">
        <v>10</v>
      </c>
      <c r="C50" s="49">
        <f>+SUM(C51:C58)</f>
        <v>25189871</v>
      </c>
      <c r="D50" s="49">
        <f>+SUM(D51:D58)</f>
        <v>59041270</v>
      </c>
      <c r="E50" s="49">
        <f>+SUM(E51:E58)</f>
        <v>43280349.380000003</v>
      </c>
      <c r="F50" s="50">
        <f t="shared" si="0"/>
        <v>0.73305247973155052</v>
      </c>
    </row>
    <row r="51" spans="2:6" x14ac:dyDescent="0.25">
      <c r="B51" s="16" t="s">
        <v>35</v>
      </c>
      <c r="C51" s="31">
        <v>7591425</v>
      </c>
      <c r="D51" s="31">
        <v>42302468</v>
      </c>
      <c r="E51" s="31">
        <v>32779688</v>
      </c>
      <c r="F51" s="34">
        <f t="shared" si="0"/>
        <v>0.77488831148102277</v>
      </c>
    </row>
    <row r="52" spans="2:6" x14ac:dyDescent="0.25">
      <c r="B52" s="17" t="s">
        <v>36</v>
      </c>
      <c r="C52" s="32">
        <v>101043</v>
      </c>
      <c r="D52" s="32">
        <v>3968351</v>
      </c>
      <c r="E52" s="32">
        <v>3063267</v>
      </c>
      <c r="F52" s="23">
        <f t="shared" si="0"/>
        <v>0.77192440890435343</v>
      </c>
    </row>
    <row r="53" spans="2:6" x14ac:dyDescent="0.25">
      <c r="B53" s="17" t="s">
        <v>37</v>
      </c>
      <c r="C53" s="32">
        <v>0</v>
      </c>
      <c r="D53" s="32">
        <v>2834716</v>
      </c>
      <c r="E53" s="32">
        <v>1981130</v>
      </c>
      <c r="F53" s="23">
        <f t="shared" si="0"/>
        <v>0.69888129886732919</v>
      </c>
    </row>
    <row r="54" spans="2:6" x14ac:dyDescent="0.25">
      <c r="B54" s="17" t="s">
        <v>38</v>
      </c>
      <c r="C54" s="32">
        <v>0</v>
      </c>
      <c r="D54" s="32">
        <v>3442194</v>
      </c>
      <c r="E54" s="32">
        <v>1914829</v>
      </c>
      <c r="F54" s="23">
        <f t="shared" ref="F54" si="4">IF(E54=0,"%",E54/D54)</f>
        <v>0.55628154601396662</v>
      </c>
    </row>
    <row r="55" spans="2:6" x14ac:dyDescent="0.25">
      <c r="B55" s="17" t="s">
        <v>39</v>
      </c>
      <c r="C55" s="32">
        <v>0</v>
      </c>
      <c r="D55" s="32">
        <v>64232</v>
      </c>
      <c r="E55" s="32">
        <v>37460</v>
      </c>
      <c r="F55" s="23">
        <f t="shared" si="0"/>
        <v>0.58319840577905091</v>
      </c>
    </row>
    <row r="56" spans="2:6" x14ac:dyDescent="0.25">
      <c r="B56" s="17" t="s">
        <v>40</v>
      </c>
      <c r="C56" s="32">
        <v>0</v>
      </c>
      <c r="D56" s="32">
        <v>2148360</v>
      </c>
      <c r="E56" s="32">
        <v>1160889</v>
      </c>
      <c r="F56" s="23">
        <f t="shared" si="0"/>
        <v>0.54036055409707873</v>
      </c>
    </row>
    <row r="57" spans="2:6" x14ac:dyDescent="0.25">
      <c r="B57" s="17" t="s">
        <v>42</v>
      </c>
      <c r="C57" s="32">
        <v>0</v>
      </c>
      <c r="D57" s="32">
        <v>14782</v>
      </c>
      <c r="E57" s="32">
        <v>0</v>
      </c>
      <c r="F57" s="23" t="str">
        <f t="shared" si="0"/>
        <v>%</v>
      </c>
    </row>
    <row r="58" spans="2:6" x14ac:dyDescent="0.25">
      <c r="B58" s="17" t="s">
        <v>45</v>
      </c>
      <c r="C58" s="32">
        <v>17497403</v>
      </c>
      <c r="D58" s="32">
        <v>4266167</v>
      </c>
      <c r="E58" s="32">
        <v>2343086.38</v>
      </c>
      <c r="F58" s="23">
        <f t="shared" si="0"/>
        <v>0.5492251897312036</v>
      </c>
    </row>
    <row r="59" spans="2:6" hidden="1" x14ac:dyDescent="0.25">
      <c r="B59" s="48" t="s">
        <v>46</v>
      </c>
      <c r="C59" s="49">
        <v>29095780</v>
      </c>
      <c r="D59" s="49">
        <v>41501502</v>
      </c>
      <c r="E59" s="49">
        <v>21906920.66</v>
      </c>
      <c r="F59" s="50">
        <f t="shared" si="0"/>
        <v>0.52785850160314685</v>
      </c>
    </row>
    <row r="60" spans="2:6" hidden="1" x14ac:dyDescent="0.25">
      <c r="B60" s="17" t="s">
        <v>22</v>
      </c>
      <c r="C60" s="32"/>
      <c r="D60" s="32"/>
      <c r="E60" s="32"/>
      <c r="F60" s="23" t="str">
        <f t="shared" si="0"/>
        <v>%</v>
      </c>
    </row>
    <row r="61" spans="2:6" hidden="1" x14ac:dyDescent="0.25">
      <c r="B61" s="17" t="s">
        <v>23</v>
      </c>
      <c r="C61" s="32"/>
      <c r="D61" s="32"/>
      <c r="E61" s="32"/>
      <c r="F61" s="23" t="str">
        <f t="shared" ref="F61:F64" si="5">IF(E61=0,"%",E61/D61)</f>
        <v>%</v>
      </c>
    </row>
    <row r="62" spans="2:6" hidden="1" x14ac:dyDescent="0.25">
      <c r="B62" s="17" t="s">
        <v>24</v>
      </c>
      <c r="C62" s="32"/>
      <c r="D62" s="32"/>
      <c r="E62" s="32"/>
      <c r="F62" s="23" t="str">
        <f t="shared" si="5"/>
        <v>%</v>
      </c>
    </row>
    <row r="63" spans="2:6" hidden="1" x14ac:dyDescent="0.25">
      <c r="B63" s="17" t="s">
        <v>25</v>
      </c>
      <c r="C63" s="32"/>
      <c r="D63" s="32"/>
      <c r="E63" s="32"/>
      <c r="F63" s="23" t="str">
        <f t="shared" si="5"/>
        <v>%</v>
      </c>
    </row>
    <row r="64" spans="2:6" hidden="1" x14ac:dyDescent="0.25">
      <c r="B64" s="17" t="s">
        <v>26</v>
      </c>
      <c r="C64" s="32"/>
      <c r="D64" s="32"/>
      <c r="E64" s="32"/>
      <c r="F64" s="23" t="str">
        <f t="shared" si="5"/>
        <v>%</v>
      </c>
    </row>
    <row r="65" spans="2:6" hidden="1" x14ac:dyDescent="0.25">
      <c r="B65" s="17" t="s">
        <v>27</v>
      </c>
      <c r="C65" s="32"/>
      <c r="D65" s="32"/>
      <c r="E65" s="32"/>
      <c r="F65" s="23" t="str">
        <f t="shared" si="0"/>
        <v>%</v>
      </c>
    </row>
    <row r="66" spans="2:6" hidden="1" x14ac:dyDescent="0.25">
      <c r="B66" s="17" t="s">
        <v>28</v>
      </c>
      <c r="C66" s="32"/>
      <c r="D66" s="32"/>
      <c r="E66" s="32"/>
      <c r="F66" s="23" t="str">
        <f t="shared" si="0"/>
        <v>%</v>
      </c>
    </row>
    <row r="67" spans="2:6" x14ac:dyDescent="0.25">
      <c r="B67" s="48" t="s">
        <v>9</v>
      </c>
      <c r="C67" s="49">
        <f>SUM(C68:C79)</f>
        <v>618709381</v>
      </c>
      <c r="D67" s="49">
        <f>SUM(D68:D79)</f>
        <v>798209398</v>
      </c>
      <c r="E67" s="49">
        <f>SUM(E68:E79)</f>
        <v>106263414.25999999</v>
      </c>
      <c r="F67" s="50">
        <f t="shared" si="0"/>
        <v>0.13312724020320291</v>
      </c>
    </row>
    <row r="68" spans="2:6" x14ac:dyDescent="0.25">
      <c r="B68" s="16" t="s">
        <v>35</v>
      </c>
      <c r="C68" s="31">
        <v>12847446</v>
      </c>
      <c r="D68" s="31">
        <v>15553336</v>
      </c>
      <c r="E68" s="31">
        <v>1313825.8500000003</v>
      </c>
      <c r="F68" s="34">
        <f t="shared" si="0"/>
        <v>8.4472286202779925E-2</v>
      </c>
    </row>
    <row r="69" spans="2:6" x14ac:dyDescent="0.25">
      <c r="B69" s="17" t="s">
        <v>36</v>
      </c>
      <c r="C69" s="32">
        <v>145423705</v>
      </c>
      <c r="D69" s="32">
        <v>202266654</v>
      </c>
      <c r="E69" s="32">
        <v>44603963.749999993</v>
      </c>
      <c r="F69" s="23">
        <f t="shared" si="0"/>
        <v>0.22052059925804671</v>
      </c>
    </row>
    <row r="70" spans="2:6" x14ac:dyDescent="0.25">
      <c r="B70" s="17" t="s">
        <v>37</v>
      </c>
      <c r="C70" s="32">
        <v>8340000</v>
      </c>
      <c r="D70" s="32">
        <v>1239659</v>
      </c>
      <c r="E70" s="32">
        <v>132969.69</v>
      </c>
      <c r="F70" s="23">
        <f t="shared" si="0"/>
        <v>0.10726311832528139</v>
      </c>
    </row>
    <row r="71" spans="2:6" x14ac:dyDescent="0.25">
      <c r="B71" s="17" t="s">
        <v>38</v>
      </c>
      <c r="C71" s="32">
        <v>8340000</v>
      </c>
      <c r="D71" s="32">
        <v>359503</v>
      </c>
      <c r="E71" s="32">
        <v>151774.74</v>
      </c>
      <c r="F71" s="23">
        <f t="shared" si="0"/>
        <v>0.4221793420360887</v>
      </c>
    </row>
    <row r="72" spans="2:6" x14ac:dyDescent="0.25">
      <c r="B72" s="17" t="s">
        <v>39</v>
      </c>
      <c r="C72" s="32">
        <v>5000000</v>
      </c>
      <c r="D72" s="32">
        <v>6554161</v>
      </c>
      <c r="E72" s="32">
        <v>3216059.28</v>
      </c>
      <c r="F72" s="23">
        <f t="shared" si="0"/>
        <v>0.49068969773553012</v>
      </c>
    </row>
    <row r="73" spans="2:6" x14ac:dyDescent="0.25">
      <c r="B73" s="17" t="s">
        <v>40</v>
      </c>
      <c r="C73" s="32">
        <v>8340000</v>
      </c>
      <c r="D73" s="32">
        <v>5043227</v>
      </c>
      <c r="E73" s="32">
        <v>23291</v>
      </c>
      <c r="F73" s="23">
        <f t="shared" si="0"/>
        <v>4.6182731810406313E-3</v>
      </c>
    </row>
    <row r="74" spans="2:6" x14ac:dyDescent="0.25">
      <c r="B74" s="17" t="s">
        <v>41</v>
      </c>
      <c r="C74" s="32">
        <v>0</v>
      </c>
      <c r="D74" s="32">
        <v>37083029</v>
      </c>
      <c r="E74" s="32">
        <v>165786.65</v>
      </c>
      <c r="F74" s="23">
        <f t="shared" si="0"/>
        <v>4.4706879257355161E-3</v>
      </c>
    </row>
    <row r="75" spans="2:6" x14ac:dyDescent="0.25">
      <c r="B75" s="17" t="s">
        <v>42</v>
      </c>
      <c r="C75" s="32">
        <v>4102736</v>
      </c>
      <c r="D75" s="32">
        <v>10279854</v>
      </c>
      <c r="E75" s="32">
        <v>453545.67</v>
      </c>
      <c r="F75" s="23">
        <f t="shared" si="0"/>
        <v>4.4119855204169244E-2</v>
      </c>
    </row>
    <row r="76" spans="2:6" x14ac:dyDescent="0.25">
      <c r="B76" s="17" t="s">
        <v>43</v>
      </c>
      <c r="C76" s="32">
        <v>0</v>
      </c>
      <c r="D76" s="32">
        <v>572812</v>
      </c>
      <c r="E76" s="32">
        <v>160761.79999999999</v>
      </c>
      <c r="F76" s="23">
        <f t="shared" si="0"/>
        <v>0.28065368742274949</v>
      </c>
    </row>
    <row r="77" spans="2:6" x14ac:dyDescent="0.25">
      <c r="B77" s="17" t="s">
        <v>44</v>
      </c>
      <c r="C77" s="32">
        <v>3000000</v>
      </c>
      <c r="D77" s="32">
        <v>2892172</v>
      </c>
      <c r="E77" s="32">
        <v>128794.49</v>
      </c>
      <c r="F77" s="23">
        <f t="shared" si="0"/>
        <v>4.4532099059115433E-2</v>
      </c>
    </row>
    <row r="78" spans="2:6" x14ac:dyDescent="0.25">
      <c r="B78" s="17" t="s">
        <v>45</v>
      </c>
      <c r="C78" s="32">
        <v>12421376</v>
      </c>
      <c r="D78" s="32">
        <v>18085438</v>
      </c>
      <c r="E78" s="32">
        <v>3982855.5</v>
      </c>
      <c r="F78" s="23">
        <f t="shared" si="0"/>
        <v>0.22022444244922351</v>
      </c>
    </row>
    <row r="79" spans="2:6" x14ac:dyDescent="0.25">
      <c r="B79" s="17" t="s">
        <v>46</v>
      </c>
      <c r="C79" s="32">
        <v>410894118</v>
      </c>
      <c r="D79" s="32">
        <v>498279553</v>
      </c>
      <c r="E79" s="32">
        <v>51929785.839999996</v>
      </c>
      <c r="F79" s="23">
        <f t="shared" si="0"/>
        <v>0.10421817537433649</v>
      </c>
    </row>
    <row r="80" spans="2:6" x14ac:dyDescent="0.25">
      <c r="B80" s="51" t="s">
        <v>3</v>
      </c>
      <c r="C80" s="52">
        <f>+C67+C59+C50+C40+C27+C19+C6</f>
        <v>7092483491</v>
      </c>
      <c r="D80" s="52">
        <f>+D67+D59+D50+D40+D27+D19+D6</f>
        <v>7032618847</v>
      </c>
      <c r="E80" s="52">
        <f>+E67+E59+E50+E40+E27+E19+E6</f>
        <v>2340165608.2700005</v>
      </c>
      <c r="F80" s="53">
        <f t="shared" si="0"/>
        <v>0.332758771544725</v>
      </c>
    </row>
    <row r="81" spans="2:6" x14ac:dyDescent="0.2">
      <c r="B81" s="40" t="s">
        <v>30</v>
      </c>
      <c r="C81" s="21"/>
      <c r="D81" s="21"/>
      <c r="E81" s="21"/>
    </row>
    <row r="82" spans="2:6" x14ac:dyDescent="0.25">
      <c r="C82" s="21"/>
      <c r="D82" s="21"/>
      <c r="E82" s="21"/>
      <c r="F82" s="21"/>
    </row>
    <row r="83" spans="2:6" x14ac:dyDescent="0.25">
      <c r="C83" s="21"/>
      <c r="D83" s="21"/>
      <c r="E83" s="21"/>
    </row>
    <row r="84" spans="2:6" x14ac:dyDescent="0.25">
      <c r="D84" s="21"/>
      <c r="E84" s="2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1"/>
  <sheetViews>
    <sheetView showGridLines="0" zoomScale="120" zoomScaleNormal="120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2" spans="2:6" ht="43.5" customHeight="1" x14ac:dyDescent="0.25">
      <c r="B2" s="63" t="s">
        <v>31</v>
      </c>
      <c r="C2" s="63"/>
      <c r="D2" s="63"/>
      <c r="E2" s="63"/>
      <c r="F2" s="63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32</v>
      </c>
      <c r="F5" s="56" t="s">
        <v>5</v>
      </c>
    </row>
    <row r="6" spans="2:6" x14ac:dyDescent="0.25">
      <c r="B6" s="48" t="s">
        <v>20</v>
      </c>
      <c r="C6" s="49">
        <f>SUM(C7:C18)</f>
        <v>3222646646</v>
      </c>
      <c r="D6" s="49">
        <f>SUM(D7:D18)</f>
        <v>2773629359</v>
      </c>
      <c r="E6" s="49">
        <f>SUM(E7:E18)</f>
        <v>1171790561.0899999</v>
      </c>
      <c r="F6" s="50">
        <f t="shared" ref="F6:F80" si="0">IF(E6=0,"%",E6/D6)</f>
        <v>0.42247553995912251</v>
      </c>
    </row>
    <row r="7" spans="2:6" x14ac:dyDescent="0.25">
      <c r="B7" s="11" t="s">
        <v>35</v>
      </c>
      <c r="C7" s="28">
        <v>133155539</v>
      </c>
      <c r="D7" s="28">
        <v>141282291</v>
      </c>
      <c r="E7" s="28">
        <v>72659300.910000026</v>
      </c>
      <c r="F7" s="36">
        <f t="shared" si="0"/>
        <v>0.51428456033460013</v>
      </c>
    </row>
    <row r="8" spans="2:6" x14ac:dyDescent="0.25">
      <c r="B8" s="13" t="s">
        <v>36</v>
      </c>
      <c r="C8" s="29">
        <v>224256702</v>
      </c>
      <c r="D8" s="29">
        <v>247477363</v>
      </c>
      <c r="E8" s="29">
        <v>120670612.22000006</v>
      </c>
      <c r="F8" s="24">
        <f t="shared" si="0"/>
        <v>0.48760262658851777</v>
      </c>
    </row>
    <row r="9" spans="2:6" x14ac:dyDescent="0.25">
      <c r="B9" s="13" t="s">
        <v>37</v>
      </c>
      <c r="C9" s="29">
        <v>89595931</v>
      </c>
      <c r="D9" s="29">
        <v>98834449</v>
      </c>
      <c r="E9" s="29">
        <v>44947509.379999951</v>
      </c>
      <c r="F9" s="24">
        <f t="shared" si="0"/>
        <v>0.45477573694977497</v>
      </c>
    </row>
    <row r="10" spans="2:6" x14ac:dyDescent="0.25">
      <c r="B10" s="13" t="s">
        <v>38</v>
      </c>
      <c r="C10" s="29">
        <v>35954210</v>
      </c>
      <c r="D10" s="29">
        <v>38449406</v>
      </c>
      <c r="E10" s="29">
        <v>17731577.949999992</v>
      </c>
      <c r="F10" s="24">
        <f t="shared" si="0"/>
        <v>0.46116649890508038</v>
      </c>
    </row>
    <row r="11" spans="2:6" x14ac:dyDescent="0.25">
      <c r="B11" s="13" t="s">
        <v>39</v>
      </c>
      <c r="C11" s="29">
        <v>93385818</v>
      </c>
      <c r="D11" s="29">
        <v>104953656</v>
      </c>
      <c r="E11" s="29">
        <v>59507745.670000009</v>
      </c>
      <c r="F11" s="24">
        <f t="shared" si="0"/>
        <v>0.56699068844252565</v>
      </c>
    </row>
    <row r="12" spans="2:6" x14ac:dyDescent="0.25">
      <c r="B12" s="13" t="s">
        <v>40</v>
      </c>
      <c r="C12" s="29">
        <v>52635058</v>
      </c>
      <c r="D12" s="29">
        <v>56398265</v>
      </c>
      <c r="E12" s="29">
        <v>24244494.879999984</v>
      </c>
      <c r="F12" s="24">
        <f t="shared" si="0"/>
        <v>0.42988015464660101</v>
      </c>
    </row>
    <row r="13" spans="2:6" x14ac:dyDescent="0.25">
      <c r="B13" s="13" t="s">
        <v>41</v>
      </c>
      <c r="C13" s="29">
        <v>6041484</v>
      </c>
      <c r="D13" s="29">
        <v>6549672</v>
      </c>
      <c r="E13" s="29">
        <v>2722490.89</v>
      </c>
      <c r="F13" s="24">
        <f t="shared" si="0"/>
        <v>0.41566827926650374</v>
      </c>
    </row>
    <row r="14" spans="2:6" x14ac:dyDescent="0.25">
      <c r="B14" s="13" t="s">
        <v>42</v>
      </c>
      <c r="C14" s="29">
        <v>172331928</v>
      </c>
      <c r="D14" s="29">
        <v>210024157</v>
      </c>
      <c r="E14" s="29">
        <v>103251002.91999996</v>
      </c>
      <c r="F14" s="24">
        <f t="shared" si="0"/>
        <v>0.49161489037663397</v>
      </c>
    </row>
    <row r="15" spans="2:6" x14ac:dyDescent="0.25">
      <c r="B15" s="13" t="s">
        <v>43</v>
      </c>
      <c r="C15" s="29">
        <v>30209571</v>
      </c>
      <c r="D15" s="29">
        <v>33540137</v>
      </c>
      <c r="E15" s="29">
        <v>15749710.809999997</v>
      </c>
      <c r="F15" s="24">
        <f t="shared" si="0"/>
        <v>0.46957801066823301</v>
      </c>
    </row>
    <row r="16" spans="2:6" x14ac:dyDescent="0.25">
      <c r="B16" s="13" t="s">
        <v>44</v>
      </c>
      <c r="C16" s="29">
        <v>27086715</v>
      </c>
      <c r="D16" s="29">
        <v>34166085</v>
      </c>
      <c r="E16" s="29">
        <v>16684753.67</v>
      </c>
      <c r="F16" s="24">
        <f t="shared" si="0"/>
        <v>0.48834256749053923</v>
      </c>
    </row>
    <row r="17" spans="2:6" x14ac:dyDescent="0.25">
      <c r="B17" s="13" t="s">
        <v>45</v>
      </c>
      <c r="C17" s="29">
        <v>1702122891</v>
      </c>
      <c r="D17" s="29">
        <v>1163807164</v>
      </c>
      <c r="E17" s="29">
        <v>382426196.53999972</v>
      </c>
      <c r="F17" s="24">
        <f t="shared" si="0"/>
        <v>0.32859928033575819</v>
      </c>
    </row>
    <row r="18" spans="2:6" x14ac:dyDescent="0.25">
      <c r="B18" s="13" t="s">
        <v>46</v>
      </c>
      <c r="C18" s="29">
        <v>655870799</v>
      </c>
      <c r="D18" s="29">
        <v>638146714</v>
      </c>
      <c r="E18" s="29">
        <v>311195165.2500003</v>
      </c>
      <c r="F18" s="24">
        <f t="shared" si="0"/>
        <v>0.48765457601337786</v>
      </c>
    </row>
    <row r="19" spans="2:6" x14ac:dyDescent="0.25">
      <c r="B19" s="48" t="s">
        <v>19</v>
      </c>
      <c r="C19" s="49">
        <f>SUM(C20:C26)</f>
        <v>189040934</v>
      </c>
      <c r="D19" s="49">
        <f>SUM(D20:D26)</f>
        <v>192282094</v>
      </c>
      <c r="E19" s="49">
        <f>SUM(E20:E26)</f>
        <v>82758289.469999999</v>
      </c>
      <c r="F19" s="50">
        <f t="shared" si="0"/>
        <v>0.43040039635723959</v>
      </c>
    </row>
    <row r="20" spans="2:6" x14ac:dyDescent="0.25">
      <c r="B20" s="13" t="s">
        <v>35</v>
      </c>
      <c r="C20" s="29">
        <v>0</v>
      </c>
      <c r="D20" s="29">
        <v>0</v>
      </c>
      <c r="E20" s="29">
        <v>0</v>
      </c>
      <c r="F20" s="24" t="str">
        <f t="shared" si="0"/>
        <v>%</v>
      </c>
    </row>
    <row r="21" spans="2:6" x14ac:dyDescent="0.25">
      <c r="B21" s="13" t="s">
        <v>36</v>
      </c>
      <c r="C21" s="29">
        <v>0</v>
      </c>
      <c r="D21" s="29">
        <v>3234</v>
      </c>
      <c r="E21" s="29">
        <v>3000</v>
      </c>
      <c r="F21" s="24">
        <f t="shared" si="0"/>
        <v>0.92764378478664189</v>
      </c>
    </row>
    <row r="22" spans="2:6" x14ac:dyDescent="0.25">
      <c r="B22" s="13" t="s">
        <v>39</v>
      </c>
      <c r="C22" s="29">
        <v>0</v>
      </c>
      <c r="D22" s="29">
        <v>3000</v>
      </c>
      <c r="E22" s="29">
        <v>3000</v>
      </c>
      <c r="F22" s="24">
        <f t="shared" ref="F22" si="1">IF(E22=0,"%",E22/D22)</f>
        <v>1</v>
      </c>
    </row>
    <row r="23" spans="2:6" x14ac:dyDescent="0.25">
      <c r="B23" s="13" t="s">
        <v>42</v>
      </c>
      <c r="C23" s="29">
        <v>0</v>
      </c>
      <c r="D23" s="29">
        <v>3000</v>
      </c>
      <c r="E23" s="29">
        <v>3000</v>
      </c>
      <c r="F23" s="24">
        <f t="shared" si="0"/>
        <v>1</v>
      </c>
    </row>
    <row r="24" spans="2:6" x14ac:dyDescent="0.25">
      <c r="B24" s="13" t="s">
        <v>43</v>
      </c>
      <c r="C24" s="29">
        <v>0</v>
      </c>
      <c r="D24" s="29">
        <v>6000</v>
      </c>
      <c r="E24" s="29">
        <v>6000</v>
      </c>
      <c r="F24" s="24">
        <f t="shared" si="0"/>
        <v>1</v>
      </c>
    </row>
    <row r="25" spans="2:6" x14ac:dyDescent="0.25">
      <c r="B25" s="13" t="s">
        <v>45</v>
      </c>
      <c r="C25" s="29">
        <v>10825256</v>
      </c>
      <c r="D25" s="29">
        <v>7261198</v>
      </c>
      <c r="E25" s="29">
        <v>342678.18</v>
      </c>
      <c r="F25" s="24">
        <f t="shared" si="0"/>
        <v>4.7193063734111092E-2</v>
      </c>
    </row>
    <row r="26" spans="2:6" x14ac:dyDescent="0.25">
      <c r="B26" s="13" t="s">
        <v>46</v>
      </c>
      <c r="C26" s="29">
        <v>178215678</v>
      </c>
      <c r="D26" s="29">
        <v>185005662</v>
      </c>
      <c r="E26" s="29">
        <v>82400611.289999992</v>
      </c>
      <c r="F26" s="24">
        <f t="shared" si="0"/>
        <v>0.44539507817874241</v>
      </c>
    </row>
    <row r="27" spans="2:6" x14ac:dyDescent="0.25">
      <c r="B27" s="48" t="s">
        <v>18</v>
      </c>
      <c r="C27" s="49">
        <f>SUM(C28:C39)</f>
        <v>2297827781</v>
      </c>
      <c r="D27" s="49">
        <f t="shared" ref="D27:E27" si="2">SUM(D28:D39)</f>
        <v>1810908939</v>
      </c>
      <c r="E27" s="49">
        <f t="shared" si="2"/>
        <v>635355181.84000027</v>
      </c>
      <c r="F27" s="50">
        <f t="shared" si="0"/>
        <v>0.35084877442310769</v>
      </c>
    </row>
    <row r="28" spans="2:6" x14ac:dyDescent="0.25">
      <c r="B28" s="41" t="s">
        <v>35</v>
      </c>
      <c r="C28" s="12">
        <v>415102778</v>
      </c>
      <c r="D28" s="12">
        <v>150761446</v>
      </c>
      <c r="E28" s="12">
        <v>34316543.730000004</v>
      </c>
      <c r="F28" s="36">
        <f t="shared" si="0"/>
        <v>0.22762148175469213</v>
      </c>
    </row>
    <row r="29" spans="2:6" x14ac:dyDescent="0.25">
      <c r="B29" s="42" t="s">
        <v>36</v>
      </c>
      <c r="C29" s="43">
        <v>93861554</v>
      </c>
      <c r="D29" s="43">
        <v>92577801</v>
      </c>
      <c r="E29" s="43">
        <v>32499120.279999997</v>
      </c>
      <c r="F29" s="24">
        <f t="shared" si="0"/>
        <v>0.35104657843406756</v>
      </c>
    </row>
    <row r="30" spans="2:6" x14ac:dyDescent="0.25">
      <c r="B30" s="42" t="s">
        <v>37</v>
      </c>
      <c r="C30" s="43">
        <v>90376796</v>
      </c>
      <c r="D30" s="43">
        <v>124275188</v>
      </c>
      <c r="E30" s="43">
        <v>41360879.39000003</v>
      </c>
      <c r="F30" s="24">
        <f t="shared" si="0"/>
        <v>0.33281687242348029</v>
      </c>
    </row>
    <row r="31" spans="2:6" x14ac:dyDescent="0.25">
      <c r="B31" s="42" t="s">
        <v>38</v>
      </c>
      <c r="C31" s="43">
        <v>69118968</v>
      </c>
      <c r="D31" s="43">
        <v>49752476</v>
      </c>
      <c r="E31" s="43">
        <v>9674678.0399999954</v>
      </c>
      <c r="F31" s="24">
        <f t="shared" si="0"/>
        <v>0.19445621239031391</v>
      </c>
    </row>
    <row r="32" spans="2:6" x14ac:dyDescent="0.25">
      <c r="B32" s="42" t="s">
        <v>39</v>
      </c>
      <c r="C32" s="43">
        <v>51057724</v>
      </c>
      <c r="D32" s="43">
        <v>67340710</v>
      </c>
      <c r="E32" s="43">
        <v>14174698.100000026</v>
      </c>
      <c r="F32" s="24">
        <f t="shared" si="0"/>
        <v>0.21049225795213661</v>
      </c>
    </row>
    <row r="33" spans="2:6" x14ac:dyDescent="0.25">
      <c r="B33" s="42" t="s">
        <v>40</v>
      </c>
      <c r="C33" s="43">
        <v>123609049</v>
      </c>
      <c r="D33" s="43">
        <v>122418477</v>
      </c>
      <c r="E33" s="43">
        <v>24431859.260000009</v>
      </c>
      <c r="F33" s="24">
        <f t="shared" si="0"/>
        <v>0.19957656604402951</v>
      </c>
    </row>
    <row r="34" spans="2:6" x14ac:dyDescent="0.25">
      <c r="B34" s="42" t="s">
        <v>41</v>
      </c>
      <c r="C34" s="43">
        <v>57078192</v>
      </c>
      <c r="D34" s="43">
        <v>30164118</v>
      </c>
      <c r="E34" s="43">
        <v>6604899.4199999953</v>
      </c>
      <c r="F34" s="24">
        <f t="shared" si="0"/>
        <v>0.21896544165488263</v>
      </c>
    </row>
    <row r="35" spans="2:6" x14ac:dyDescent="0.25">
      <c r="B35" s="42" t="s">
        <v>42</v>
      </c>
      <c r="C35" s="43">
        <v>60760797</v>
      </c>
      <c r="D35" s="43">
        <v>75458464</v>
      </c>
      <c r="E35" s="43">
        <v>27891956.049999971</v>
      </c>
      <c r="F35" s="24">
        <f t="shared" si="0"/>
        <v>0.36963323358927597</v>
      </c>
    </row>
    <row r="36" spans="2:6" x14ac:dyDescent="0.25">
      <c r="B36" s="42" t="s">
        <v>43</v>
      </c>
      <c r="C36" s="43">
        <v>12805440</v>
      </c>
      <c r="D36" s="43">
        <v>15723979</v>
      </c>
      <c r="E36" s="43">
        <v>6963410.169999999</v>
      </c>
      <c r="F36" s="24">
        <f t="shared" si="0"/>
        <v>0.4428529299104253</v>
      </c>
    </row>
    <row r="37" spans="2:6" x14ac:dyDescent="0.25">
      <c r="B37" s="42" t="s">
        <v>44</v>
      </c>
      <c r="C37" s="43">
        <v>39911557</v>
      </c>
      <c r="D37" s="43">
        <v>64443237</v>
      </c>
      <c r="E37" s="43">
        <v>16622945.939999992</v>
      </c>
      <c r="F37" s="24">
        <f t="shared" si="0"/>
        <v>0.25794709753639455</v>
      </c>
    </row>
    <row r="38" spans="2:6" x14ac:dyDescent="0.25">
      <c r="B38" s="42" t="s">
        <v>45</v>
      </c>
      <c r="C38" s="43">
        <v>504715801</v>
      </c>
      <c r="D38" s="43">
        <v>487142119</v>
      </c>
      <c r="E38" s="43">
        <v>194174126.99000022</v>
      </c>
      <c r="F38" s="24">
        <f t="shared" si="0"/>
        <v>0.39859851861834228</v>
      </c>
    </row>
    <row r="39" spans="2:6" x14ac:dyDescent="0.25">
      <c r="B39" s="44" t="s">
        <v>46</v>
      </c>
      <c r="C39" s="15">
        <v>779429125</v>
      </c>
      <c r="D39" s="15">
        <v>530850924</v>
      </c>
      <c r="E39" s="15">
        <v>226640064.47000003</v>
      </c>
      <c r="F39" s="37">
        <f t="shared" si="0"/>
        <v>0.42693730805298558</v>
      </c>
    </row>
    <row r="40" spans="2:6" x14ac:dyDescent="0.25">
      <c r="B40" s="48" t="s">
        <v>17</v>
      </c>
      <c r="C40" s="49">
        <f>SUM(C41:C49)</f>
        <v>505299396</v>
      </c>
      <c r="D40" s="49">
        <f>SUM(D41:D49)</f>
        <v>591041438</v>
      </c>
      <c r="E40" s="49">
        <f>SUM(E41:E49)</f>
        <v>2623491.0699999998</v>
      </c>
      <c r="F40" s="50">
        <f t="shared" si="0"/>
        <v>4.4387599605156614E-3</v>
      </c>
    </row>
    <row r="41" spans="2:6" x14ac:dyDescent="0.25">
      <c r="B41" s="13" t="s">
        <v>35</v>
      </c>
      <c r="C41" s="29">
        <v>16660000</v>
      </c>
      <c r="D41" s="29">
        <v>257094971</v>
      </c>
      <c r="E41" s="29">
        <v>0</v>
      </c>
      <c r="F41" s="24" t="str">
        <f t="shared" si="0"/>
        <v>%</v>
      </c>
    </row>
    <row r="42" spans="2:6" x14ac:dyDescent="0.25">
      <c r="B42" s="13" t="s">
        <v>36</v>
      </c>
      <c r="C42" s="29">
        <v>16660000</v>
      </c>
      <c r="D42" s="29">
        <v>13264066</v>
      </c>
      <c r="E42" s="29">
        <v>662628.25</v>
      </c>
      <c r="F42" s="24">
        <f t="shared" si="0"/>
        <v>4.9956646023926597E-2</v>
      </c>
    </row>
    <row r="43" spans="2:6" x14ac:dyDescent="0.25">
      <c r="B43" s="13" t="s">
        <v>37</v>
      </c>
      <c r="C43" s="29">
        <v>51660000</v>
      </c>
      <c r="D43" s="29">
        <v>1754203</v>
      </c>
      <c r="E43" s="29">
        <v>1223344.24</v>
      </c>
      <c r="F43" s="24">
        <f t="shared" si="0"/>
        <v>0.69737894645032528</v>
      </c>
    </row>
    <row r="44" spans="2:6" x14ac:dyDescent="0.25">
      <c r="B44" s="13" t="s">
        <v>38</v>
      </c>
      <c r="C44" s="29">
        <v>21660000</v>
      </c>
      <c r="D44" s="29">
        <v>24981194</v>
      </c>
      <c r="E44" s="29">
        <v>737518.58</v>
      </c>
      <c r="F44" s="24">
        <f t="shared" si="0"/>
        <v>2.9522951545070262E-2</v>
      </c>
    </row>
    <row r="45" spans="2:6" x14ac:dyDescent="0.25">
      <c r="B45" s="13" t="s">
        <v>39</v>
      </c>
      <c r="C45" s="29">
        <v>10000000</v>
      </c>
      <c r="D45" s="29">
        <v>0</v>
      </c>
      <c r="E45" s="29">
        <v>0</v>
      </c>
      <c r="F45" s="24" t="str">
        <f t="shared" si="0"/>
        <v>%</v>
      </c>
    </row>
    <row r="46" spans="2:6" x14ac:dyDescent="0.25">
      <c r="B46" s="13" t="s">
        <v>40</v>
      </c>
      <c r="C46" s="29">
        <v>16660000</v>
      </c>
      <c r="D46" s="29">
        <v>20588889</v>
      </c>
      <c r="E46" s="29">
        <v>0</v>
      </c>
      <c r="F46" s="24" t="str">
        <f t="shared" si="0"/>
        <v>%</v>
      </c>
    </row>
    <row r="47" spans="2:6" x14ac:dyDescent="0.25">
      <c r="B47" s="13" t="s">
        <v>44</v>
      </c>
      <c r="C47" s="29">
        <v>37000000</v>
      </c>
      <c r="D47" s="29">
        <v>7905089</v>
      </c>
      <c r="E47" s="29">
        <v>0</v>
      </c>
      <c r="F47" s="24" t="str">
        <f t="shared" si="0"/>
        <v>%</v>
      </c>
    </row>
    <row r="48" spans="2:6" x14ac:dyDescent="0.25">
      <c r="B48" s="13" t="s">
        <v>45</v>
      </c>
      <c r="C48" s="29">
        <v>84999396</v>
      </c>
      <c r="D48" s="29">
        <v>69215000</v>
      </c>
      <c r="E48" s="29">
        <v>0</v>
      </c>
      <c r="F48" s="24" t="str">
        <f t="shared" si="0"/>
        <v>%</v>
      </c>
    </row>
    <row r="49" spans="2:6" x14ac:dyDescent="0.25">
      <c r="B49" s="13" t="s">
        <v>46</v>
      </c>
      <c r="C49" s="29">
        <v>250000000</v>
      </c>
      <c r="D49" s="29">
        <v>196238026</v>
      </c>
      <c r="E49" s="29">
        <v>0</v>
      </c>
      <c r="F49" s="24" t="str">
        <f t="shared" si="0"/>
        <v>%</v>
      </c>
    </row>
    <row r="50" spans="2:6" x14ac:dyDescent="0.25">
      <c r="B50" s="48" t="s">
        <v>16</v>
      </c>
      <c r="C50" s="49">
        <f>+SUM(C51:C58)</f>
        <v>21515226</v>
      </c>
      <c r="D50" s="49">
        <f>+SUM(D51:D58)</f>
        <v>57845303</v>
      </c>
      <c r="E50" s="49">
        <f>+SUM(E51:E58)</f>
        <v>42755096.439999998</v>
      </c>
      <c r="F50" s="50">
        <f t="shared" si="0"/>
        <v>0.73912823034222841</v>
      </c>
    </row>
    <row r="51" spans="2:6" x14ac:dyDescent="0.25">
      <c r="B51" s="11" t="s">
        <v>35</v>
      </c>
      <c r="C51" s="28">
        <v>7591425</v>
      </c>
      <c r="D51" s="28">
        <v>42302468</v>
      </c>
      <c r="E51" s="28">
        <v>32779688</v>
      </c>
      <c r="F51" s="36">
        <f t="shared" si="0"/>
        <v>0.77488831148102277</v>
      </c>
    </row>
    <row r="52" spans="2:6" x14ac:dyDescent="0.25">
      <c r="B52" s="13" t="s">
        <v>36</v>
      </c>
      <c r="C52" s="29">
        <v>101043</v>
      </c>
      <c r="D52" s="29">
        <v>3968351</v>
      </c>
      <c r="E52" s="29">
        <v>3063267</v>
      </c>
      <c r="F52" s="24">
        <f t="shared" si="0"/>
        <v>0.77192440890435343</v>
      </c>
    </row>
    <row r="53" spans="2:6" x14ac:dyDescent="0.25">
      <c r="B53" s="13" t="s">
        <v>37</v>
      </c>
      <c r="C53" s="29">
        <v>0</v>
      </c>
      <c r="D53" s="29">
        <v>2834716</v>
      </c>
      <c r="E53" s="29">
        <v>1981130</v>
      </c>
      <c r="F53" s="24">
        <f t="shared" si="0"/>
        <v>0.69888129886732919</v>
      </c>
    </row>
    <row r="54" spans="2:6" x14ac:dyDescent="0.25">
      <c r="B54" s="13" t="s">
        <v>38</v>
      </c>
      <c r="C54" s="29">
        <v>0</v>
      </c>
      <c r="D54" s="29">
        <v>3442194</v>
      </c>
      <c r="E54" s="29">
        <v>1914829</v>
      </c>
      <c r="F54" s="24">
        <f t="shared" ref="F54" si="3">IF(E54=0,"%",E54/D54)</f>
        <v>0.55628154601396662</v>
      </c>
    </row>
    <row r="55" spans="2:6" x14ac:dyDescent="0.25">
      <c r="B55" s="13" t="s">
        <v>39</v>
      </c>
      <c r="C55" s="29">
        <v>0</v>
      </c>
      <c r="D55" s="29">
        <v>64232</v>
      </c>
      <c r="E55" s="29">
        <v>37460</v>
      </c>
      <c r="F55" s="24">
        <f t="shared" si="0"/>
        <v>0.58319840577905091</v>
      </c>
    </row>
    <row r="56" spans="2:6" x14ac:dyDescent="0.25">
      <c r="B56" s="13" t="s">
        <v>40</v>
      </c>
      <c r="C56" s="29">
        <v>0</v>
      </c>
      <c r="D56" s="29">
        <v>2148360</v>
      </c>
      <c r="E56" s="29">
        <v>1160889</v>
      </c>
      <c r="F56" s="24">
        <f t="shared" si="0"/>
        <v>0.54036055409707873</v>
      </c>
    </row>
    <row r="57" spans="2:6" x14ac:dyDescent="0.25">
      <c r="B57" s="13" t="s">
        <v>42</v>
      </c>
      <c r="C57" s="29">
        <v>0</v>
      </c>
      <c r="D57" s="29">
        <v>14782</v>
      </c>
      <c r="E57" s="29">
        <v>0</v>
      </c>
      <c r="F57" s="24" t="str">
        <f t="shared" si="0"/>
        <v>%</v>
      </c>
    </row>
    <row r="58" spans="2:6" x14ac:dyDescent="0.25">
      <c r="B58" s="13" t="s">
        <v>45</v>
      </c>
      <c r="C58" s="29">
        <v>13822758</v>
      </c>
      <c r="D58" s="29">
        <v>3070200</v>
      </c>
      <c r="E58" s="29">
        <v>1817833.4400000002</v>
      </c>
      <c r="F58" s="24">
        <f t="shared" si="0"/>
        <v>0.59208958374047294</v>
      </c>
    </row>
    <row r="59" spans="2:6" hidden="1" x14ac:dyDescent="0.25">
      <c r="B59" s="48" t="s">
        <v>46</v>
      </c>
      <c r="C59" s="49">
        <v>29078838</v>
      </c>
      <c r="D59" s="49">
        <v>41359674</v>
      </c>
      <c r="E59" s="49">
        <v>21814834.859999999</v>
      </c>
      <c r="F59" s="50">
        <f t="shared" si="0"/>
        <v>0.52744213747913005</v>
      </c>
    </row>
    <row r="60" spans="2:6" hidden="1" x14ac:dyDescent="0.25">
      <c r="B60" s="13" t="s">
        <v>22</v>
      </c>
      <c r="C60" s="29"/>
      <c r="D60" s="29"/>
      <c r="E60" s="29"/>
      <c r="F60" s="24" t="str">
        <f t="shared" si="0"/>
        <v>%</v>
      </c>
    </row>
    <row r="61" spans="2:6" hidden="1" x14ac:dyDescent="0.25">
      <c r="B61" s="13" t="s">
        <v>23</v>
      </c>
      <c r="C61" s="29"/>
      <c r="D61" s="29"/>
      <c r="E61" s="29"/>
      <c r="F61" s="24" t="str">
        <f t="shared" si="0"/>
        <v>%</v>
      </c>
    </row>
    <row r="62" spans="2:6" hidden="1" x14ac:dyDescent="0.25">
      <c r="B62" s="13" t="s">
        <v>24</v>
      </c>
      <c r="C62" s="29"/>
      <c r="D62" s="29"/>
      <c r="E62" s="29"/>
      <c r="F62" s="24" t="str">
        <f t="shared" ref="F62:F64" si="4">IF(E62=0,"%",E62/D62)</f>
        <v>%</v>
      </c>
    </row>
    <row r="63" spans="2:6" hidden="1" x14ac:dyDescent="0.25">
      <c r="B63" s="13" t="s">
        <v>25</v>
      </c>
      <c r="C63" s="29"/>
      <c r="D63" s="29"/>
      <c r="E63" s="29"/>
      <c r="F63" s="24" t="str">
        <f t="shared" si="4"/>
        <v>%</v>
      </c>
    </row>
    <row r="64" spans="2:6" hidden="1" x14ac:dyDescent="0.25">
      <c r="B64" s="13" t="s">
        <v>26</v>
      </c>
      <c r="C64" s="29"/>
      <c r="D64" s="29"/>
      <c r="E64" s="29"/>
      <c r="F64" s="24" t="str">
        <f t="shared" si="4"/>
        <v>%</v>
      </c>
    </row>
    <row r="65" spans="2:6" hidden="1" x14ac:dyDescent="0.25">
      <c r="B65" s="13" t="s">
        <v>27</v>
      </c>
      <c r="C65" s="29"/>
      <c r="D65" s="29"/>
      <c r="E65" s="29"/>
      <c r="F65" s="24" t="str">
        <f t="shared" si="0"/>
        <v>%</v>
      </c>
    </row>
    <row r="66" spans="2:6" hidden="1" x14ac:dyDescent="0.25">
      <c r="B66" s="13" t="s">
        <v>28</v>
      </c>
      <c r="C66" s="29"/>
      <c r="D66" s="29"/>
      <c r="E66" s="29"/>
      <c r="F66" s="24" t="str">
        <f t="shared" si="0"/>
        <v>%</v>
      </c>
    </row>
    <row r="67" spans="2:6" x14ac:dyDescent="0.25">
      <c r="B67" s="48" t="s">
        <v>15</v>
      </c>
      <c r="C67" s="49">
        <f>+SUM(C68:C79)</f>
        <v>363371931</v>
      </c>
      <c r="D67" s="49">
        <f>+SUM(D68:D79)</f>
        <v>562062050</v>
      </c>
      <c r="E67" s="49">
        <f>+SUM(E68:E79)</f>
        <v>91266846.590000004</v>
      </c>
      <c r="F67" s="50">
        <f t="shared" si="0"/>
        <v>0.1623785960820518</v>
      </c>
    </row>
    <row r="68" spans="2:6" x14ac:dyDescent="0.25">
      <c r="B68" s="11" t="s">
        <v>35</v>
      </c>
      <c r="C68" s="28">
        <v>8340000</v>
      </c>
      <c r="D68" s="28">
        <v>10612750</v>
      </c>
      <c r="E68" s="28">
        <v>1185871.76</v>
      </c>
      <c r="F68" s="36">
        <f t="shared" si="0"/>
        <v>0.1117402897458246</v>
      </c>
    </row>
    <row r="69" spans="2:6" x14ac:dyDescent="0.25">
      <c r="B69" s="13" t="s">
        <v>36</v>
      </c>
      <c r="C69" s="29">
        <v>143217701</v>
      </c>
      <c r="D69" s="29">
        <v>195344305</v>
      </c>
      <c r="E69" s="29">
        <v>43841319.57</v>
      </c>
      <c r="F69" s="24">
        <f t="shared" si="0"/>
        <v>0.22443100949372444</v>
      </c>
    </row>
    <row r="70" spans="2:6" x14ac:dyDescent="0.25">
      <c r="B70" s="13" t="s">
        <v>37</v>
      </c>
      <c r="C70" s="29">
        <v>8340000</v>
      </c>
      <c r="D70" s="29">
        <v>1142459</v>
      </c>
      <c r="E70" s="29">
        <v>128469.69</v>
      </c>
      <c r="F70" s="24">
        <f t="shared" si="0"/>
        <v>0.11245015357225073</v>
      </c>
    </row>
    <row r="71" spans="2:6" x14ac:dyDescent="0.25">
      <c r="B71" s="13" t="s">
        <v>38</v>
      </c>
      <c r="C71" s="29">
        <v>8340000</v>
      </c>
      <c r="D71" s="29">
        <v>331503</v>
      </c>
      <c r="E71" s="29">
        <v>151774.74</v>
      </c>
      <c r="F71" s="24">
        <f t="shared" si="0"/>
        <v>0.45783820960896277</v>
      </c>
    </row>
    <row r="72" spans="2:6" x14ac:dyDescent="0.25">
      <c r="B72" s="13" t="s">
        <v>39</v>
      </c>
      <c r="C72" s="29">
        <v>5000000</v>
      </c>
      <c r="D72" s="29">
        <v>3202967</v>
      </c>
      <c r="E72" s="29">
        <v>347727.56</v>
      </c>
      <c r="F72" s="24">
        <f t="shared" si="0"/>
        <v>0.10856420312791233</v>
      </c>
    </row>
    <row r="73" spans="2:6" x14ac:dyDescent="0.25">
      <c r="B73" s="13" t="s">
        <v>40</v>
      </c>
      <c r="C73" s="29">
        <v>8340000</v>
      </c>
      <c r="D73" s="29">
        <v>5043227</v>
      </c>
      <c r="E73" s="29">
        <v>23291</v>
      </c>
      <c r="F73" s="24">
        <f t="shared" si="0"/>
        <v>4.6182731810406313E-3</v>
      </c>
    </row>
    <row r="74" spans="2:6" x14ac:dyDescent="0.25">
      <c r="B74" s="13" t="s">
        <v>41</v>
      </c>
      <c r="C74" s="29">
        <v>0</v>
      </c>
      <c r="D74" s="29">
        <v>37083029</v>
      </c>
      <c r="E74" s="29">
        <v>165786.65</v>
      </c>
      <c r="F74" s="24">
        <f t="shared" si="0"/>
        <v>4.4706879257355161E-3</v>
      </c>
    </row>
    <row r="75" spans="2:6" x14ac:dyDescent="0.25">
      <c r="B75" s="13" t="s">
        <v>42</v>
      </c>
      <c r="C75" s="29">
        <v>2228328</v>
      </c>
      <c r="D75" s="29">
        <v>7629878</v>
      </c>
      <c r="E75" s="29">
        <v>63908.700000000004</v>
      </c>
      <c r="F75" s="24">
        <f t="shared" si="0"/>
        <v>8.3761103388546986E-3</v>
      </c>
    </row>
    <row r="76" spans="2:6" x14ac:dyDescent="0.25">
      <c r="B76" s="13" t="s">
        <v>43</v>
      </c>
      <c r="C76" s="29">
        <v>0</v>
      </c>
      <c r="D76" s="29">
        <v>572812</v>
      </c>
      <c r="E76" s="29">
        <v>160761.79999999999</v>
      </c>
      <c r="F76" s="24">
        <f t="shared" si="0"/>
        <v>0.28065368742274949</v>
      </c>
    </row>
    <row r="77" spans="2:6" x14ac:dyDescent="0.25">
      <c r="B77" s="13" t="s">
        <v>44</v>
      </c>
      <c r="C77" s="29">
        <v>3000000</v>
      </c>
      <c r="D77" s="29">
        <v>2892172</v>
      </c>
      <c r="E77" s="29">
        <v>128794.49</v>
      </c>
      <c r="F77" s="24">
        <f t="shared" si="0"/>
        <v>4.4532099059115433E-2</v>
      </c>
    </row>
    <row r="78" spans="2:6" x14ac:dyDescent="0.25">
      <c r="B78" s="13" t="s">
        <v>45</v>
      </c>
      <c r="C78" s="29">
        <v>6111931</v>
      </c>
      <c r="D78" s="29">
        <v>8934806</v>
      </c>
      <c r="E78" s="29">
        <v>2435196.46</v>
      </c>
      <c r="F78" s="24">
        <f t="shared" si="0"/>
        <v>0.27255168830750215</v>
      </c>
    </row>
    <row r="79" spans="2:6" x14ac:dyDescent="0.25">
      <c r="B79" s="13" t="s">
        <v>46</v>
      </c>
      <c r="C79" s="29">
        <v>170453971</v>
      </c>
      <c r="D79" s="29">
        <v>289272142</v>
      </c>
      <c r="E79" s="29">
        <v>42633944.170000002</v>
      </c>
      <c r="F79" s="24">
        <f t="shared" si="0"/>
        <v>0.14738351185576662</v>
      </c>
    </row>
    <row r="80" spans="2:6" x14ac:dyDescent="0.25">
      <c r="B80" s="51" t="s">
        <v>3</v>
      </c>
      <c r="C80" s="52">
        <f>+C67+C59+C50+C40+C27+C19+C6</f>
        <v>6628780752</v>
      </c>
      <c r="D80" s="52">
        <f>+D67+D59+D50+D40+D27+D19+D6</f>
        <v>6029128857</v>
      </c>
      <c r="E80" s="52">
        <f>+E67+E59+E50+E40+E27+E19+E6</f>
        <v>2048364301.3600001</v>
      </c>
      <c r="F80" s="53">
        <f t="shared" si="0"/>
        <v>0.33974465464969911</v>
      </c>
    </row>
    <row r="81" spans="2:5" x14ac:dyDescent="0.2">
      <c r="B81" s="40" t="s">
        <v>30</v>
      </c>
      <c r="C81" s="9"/>
      <c r="D81" s="9"/>
      <c r="E81" s="9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2" spans="2:6" ht="52.5" customHeight="1" x14ac:dyDescent="0.25">
      <c r="B2" s="63" t="s">
        <v>33</v>
      </c>
      <c r="C2" s="63"/>
      <c r="D2" s="63"/>
      <c r="E2" s="63"/>
      <c r="F2" s="63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32</v>
      </c>
      <c r="F5" s="56" t="s">
        <v>5</v>
      </c>
    </row>
    <row r="6" spans="2:6" x14ac:dyDescent="0.25">
      <c r="B6" s="48" t="s">
        <v>20</v>
      </c>
      <c r="C6" s="49">
        <f>SUM(C7:C9)</f>
        <v>1375000</v>
      </c>
      <c r="D6" s="49">
        <f>SUM(D7:D9)</f>
        <v>1184700</v>
      </c>
      <c r="E6" s="49">
        <f>SUM(E7:E9)</f>
        <v>318714</v>
      </c>
      <c r="F6" s="50">
        <f>IF(D6=0,"%",E6/D6)</f>
        <v>0.26902506963788303</v>
      </c>
    </row>
    <row r="7" spans="2:6" x14ac:dyDescent="0.25">
      <c r="B7" s="13" t="s">
        <v>36</v>
      </c>
      <c r="C7" s="29">
        <v>212598</v>
      </c>
      <c r="D7" s="29">
        <v>212598</v>
      </c>
      <c r="E7" s="29">
        <v>23000</v>
      </c>
      <c r="F7" s="38">
        <f t="shared" ref="F7:F38" si="0">IF(D7=0,"%",E7/D7)</f>
        <v>0.1081854015559883</v>
      </c>
    </row>
    <row r="8" spans="2:6" x14ac:dyDescent="0.25">
      <c r="B8" s="13" t="s">
        <v>42</v>
      </c>
      <c r="C8" s="29">
        <v>776278</v>
      </c>
      <c r="D8" s="29">
        <v>585978</v>
      </c>
      <c r="E8" s="29">
        <v>212394</v>
      </c>
      <c r="F8" s="38">
        <f t="shared" si="0"/>
        <v>0.36246070671595182</v>
      </c>
    </row>
    <row r="9" spans="2:6" x14ac:dyDescent="0.25">
      <c r="B9" s="13" t="s">
        <v>46</v>
      </c>
      <c r="C9" s="29">
        <v>386124</v>
      </c>
      <c r="D9" s="29">
        <v>386124</v>
      </c>
      <c r="E9" s="29">
        <v>83320</v>
      </c>
      <c r="F9" s="38">
        <f t="shared" si="0"/>
        <v>0.21578560255254789</v>
      </c>
    </row>
    <row r="10" spans="2:6" x14ac:dyDescent="0.25">
      <c r="B10" s="48" t="s">
        <v>19</v>
      </c>
      <c r="C10" s="49">
        <f>SUM(C11:C11)</f>
        <v>867000</v>
      </c>
      <c r="D10" s="49">
        <f>SUM(D11:D11)</f>
        <v>899554</v>
      </c>
      <c r="E10" s="49">
        <f>SUM(E11:E11)</f>
        <v>17280</v>
      </c>
      <c r="F10" s="50">
        <f t="shared" si="0"/>
        <v>1.9209519384050317E-2</v>
      </c>
    </row>
    <row r="11" spans="2:6" x14ac:dyDescent="0.25">
      <c r="B11" s="22" t="s">
        <v>46</v>
      </c>
      <c r="C11" s="28">
        <v>867000</v>
      </c>
      <c r="D11" s="28">
        <v>899554</v>
      </c>
      <c r="E11" s="28">
        <v>17280</v>
      </c>
      <c r="F11" s="25">
        <f t="shared" si="0"/>
        <v>1.9209519384050317E-2</v>
      </c>
    </row>
    <row r="12" spans="2:6" x14ac:dyDescent="0.25">
      <c r="B12" s="48" t="s">
        <v>18</v>
      </c>
      <c r="C12" s="49">
        <f>+SUM(C13:C24)</f>
        <v>202431702</v>
      </c>
      <c r="D12" s="49">
        <f>+SUM(D13:D24)</f>
        <v>267712626</v>
      </c>
      <c r="E12" s="49">
        <f>+SUM(E13:E24)</f>
        <v>90318493.150000006</v>
      </c>
      <c r="F12" s="50">
        <f t="shared" si="0"/>
        <v>0.33737106276788009</v>
      </c>
    </row>
    <row r="13" spans="2:6" x14ac:dyDescent="0.25">
      <c r="B13" s="11" t="s">
        <v>35</v>
      </c>
      <c r="C13" s="28">
        <v>310598</v>
      </c>
      <c r="D13" s="28">
        <v>1094443</v>
      </c>
      <c r="E13" s="28">
        <v>800727.05999999994</v>
      </c>
      <c r="F13" s="25">
        <f t="shared" si="0"/>
        <v>0.73162975138951958</v>
      </c>
    </row>
    <row r="14" spans="2:6" x14ac:dyDescent="0.25">
      <c r="B14" s="13" t="s">
        <v>36</v>
      </c>
      <c r="C14" s="29">
        <v>256618</v>
      </c>
      <c r="D14" s="29">
        <v>679747</v>
      </c>
      <c r="E14" s="29">
        <v>415960.73999999993</v>
      </c>
      <c r="F14" s="38">
        <f t="shared" si="0"/>
        <v>0.61193464627280436</v>
      </c>
    </row>
    <row r="15" spans="2:6" x14ac:dyDescent="0.25">
      <c r="B15" s="13" t="s">
        <v>37</v>
      </c>
      <c r="C15" s="29">
        <v>329367</v>
      </c>
      <c r="D15" s="29">
        <v>368241</v>
      </c>
      <c r="E15" s="29">
        <v>48936</v>
      </c>
      <c r="F15" s="38">
        <f t="shared" si="0"/>
        <v>0.13289123155759408</v>
      </c>
    </row>
    <row r="16" spans="2:6" x14ac:dyDescent="0.25">
      <c r="B16" s="13" t="s">
        <v>38</v>
      </c>
      <c r="C16" s="29">
        <v>1000</v>
      </c>
      <c r="D16" s="29">
        <v>1000</v>
      </c>
      <c r="E16" s="29">
        <v>1000</v>
      </c>
      <c r="F16" s="38">
        <f t="shared" si="0"/>
        <v>1</v>
      </c>
    </row>
    <row r="17" spans="2:6" x14ac:dyDescent="0.25">
      <c r="B17" s="13" t="s">
        <v>39</v>
      </c>
      <c r="C17" s="29">
        <v>28389</v>
      </c>
      <c r="D17" s="29">
        <v>144217</v>
      </c>
      <c r="E17" s="29">
        <v>93446.5</v>
      </c>
      <c r="F17" s="38">
        <f t="shared" si="0"/>
        <v>0.64795759168475286</v>
      </c>
    </row>
    <row r="18" spans="2:6" x14ac:dyDescent="0.25">
      <c r="B18" s="13" t="s">
        <v>40</v>
      </c>
      <c r="C18" s="29">
        <v>19098</v>
      </c>
      <c r="D18" s="29">
        <v>157034</v>
      </c>
      <c r="E18" s="29">
        <v>29383</v>
      </c>
      <c r="F18" s="38">
        <f t="shared" si="0"/>
        <v>0.18711234509724009</v>
      </c>
    </row>
    <row r="19" spans="2:6" x14ac:dyDescent="0.25">
      <c r="B19" s="13" t="s">
        <v>41</v>
      </c>
      <c r="C19" s="29">
        <v>0</v>
      </c>
      <c r="D19" s="29">
        <v>12000</v>
      </c>
      <c r="E19" s="29">
        <v>11300</v>
      </c>
      <c r="F19" s="38">
        <f t="shared" si="0"/>
        <v>0.94166666666666665</v>
      </c>
    </row>
    <row r="20" spans="2:6" x14ac:dyDescent="0.25">
      <c r="B20" s="13" t="s">
        <v>42</v>
      </c>
      <c r="C20" s="29">
        <v>0</v>
      </c>
      <c r="D20" s="29">
        <v>538895</v>
      </c>
      <c r="E20" s="29">
        <v>80060</v>
      </c>
      <c r="F20" s="38">
        <f t="shared" si="0"/>
        <v>0.14856326371556611</v>
      </c>
    </row>
    <row r="21" spans="2:6" x14ac:dyDescent="0.25">
      <c r="B21" s="13" t="s">
        <v>43</v>
      </c>
      <c r="C21" s="29">
        <v>13073</v>
      </c>
      <c r="D21" s="29">
        <v>948642</v>
      </c>
      <c r="E21" s="29">
        <v>8898.81</v>
      </c>
      <c r="F21" s="38">
        <f t="shared" si="0"/>
        <v>9.3805777100318139E-3</v>
      </c>
    </row>
    <row r="22" spans="2:6" x14ac:dyDescent="0.25">
      <c r="B22" s="13" t="s">
        <v>44</v>
      </c>
      <c r="C22" s="29">
        <v>20000</v>
      </c>
      <c r="D22" s="29">
        <v>27743</v>
      </c>
      <c r="E22" s="29">
        <v>5000</v>
      </c>
      <c r="F22" s="38">
        <f t="shared" si="0"/>
        <v>0.18022564250441553</v>
      </c>
    </row>
    <row r="23" spans="2:6" x14ac:dyDescent="0.25">
      <c r="B23" s="13" t="s">
        <v>45</v>
      </c>
      <c r="C23" s="29">
        <v>61259289</v>
      </c>
      <c r="D23" s="29">
        <v>97191010</v>
      </c>
      <c r="E23" s="29">
        <v>38000845.32</v>
      </c>
      <c r="F23" s="38">
        <f t="shared" si="0"/>
        <v>0.3909913614438208</v>
      </c>
    </row>
    <row r="24" spans="2:6" x14ac:dyDescent="0.25">
      <c r="B24" s="13" t="s">
        <v>46</v>
      </c>
      <c r="C24" s="29">
        <v>140194270</v>
      </c>
      <c r="D24" s="29">
        <v>166549654</v>
      </c>
      <c r="E24" s="29">
        <v>50822935.720000014</v>
      </c>
      <c r="F24" s="38">
        <f t="shared" si="0"/>
        <v>0.3051518541131284</v>
      </c>
    </row>
    <row r="25" spans="2:6" x14ac:dyDescent="0.25">
      <c r="B25" s="48" t="s">
        <v>17</v>
      </c>
      <c r="C25" s="49">
        <f>+SUM(C26)</f>
        <v>0</v>
      </c>
      <c r="D25" s="49">
        <f t="shared" ref="D25:E25" si="1">+SUM(D26)</f>
        <v>15000000</v>
      </c>
      <c r="E25" s="49">
        <f t="shared" si="1"/>
        <v>0</v>
      </c>
      <c r="F25" s="50">
        <f t="shared" ref="F25:F26" si="2">IF(D25=0,"%",E25/D25)</f>
        <v>0</v>
      </c>
    </row>
    <row r="26" spans="2:6" x14ac:dyDescent="0.25">
      <c r="B26" s="11" t="s">
        <v>46</v>
      </c>
      <c r="C26" s="28">
        <v>0</v>
      </c>
      <c r="D26" s="28">
        <v>15000000</v>
      </c>
      <c r="E26" s="28">
        <v>0</v>
      </c>
      <c r="F26" s="25">
        <f t="shared" si="2"/>
        <v>0</v>
      </c>
    </row>
    <row r="27" spans="2:6" x14ac:dyDescent="0.25">
      <c r="B27" s="48" t="s">
        <v>16</v>
      </c>
      <c r="C27" s="49">
        <f>+SUM(C28:C29)</f>
        <v>3691587</v>
      </c>
      <c r="D27" s="49">
        <f>+SUM(D28:D29)</f>
        <v>1337795</v>
      </c>
      <c r="E27" s="49">
        <f>+SUM(E28:E29)</f>
        <v>617338.74000000011</v>
      </c>
      <c r="F27" s="50">
        <f t="shared" si="0"/>
        <v>0.46145989482693545</v>
      </c>
    </row>
    <row r="28" spans="2:6" x14ac:dyDescent="0.25">
      <c r="B28" s="11" t="s">
        <v>45</v>
      </c>
      <c r="C28" s="28">
        <v>3674645</v>
      </c>
      <c r="D28" s="28">
        <v>1195967</v>
      </c>
      <c r="E28" s="28">
        <v>525252.94000000006</v>
      </c>
      <c r="F28" s="25">
        <f t="shared" si="0"/>
        <v>0.43918681702756018</v>
      </c>
    </row>
    <row r="29" spans="2:6" x14ac:dyDescent="0.25">
      <c r="B29" s="45" t="s">
        <v>46</v>
      </c>
      <c r="C29" s="46">
        <v>16942</v>
      </c>
      <c r="D29" s="46">
        <v>141828</v>
      </c>
      <c r="E29" s="46">
        <v>92085.8</v>
      </c>
      <c r="F29" s="47">
        <f t="shared" si="0"/>
        <v>0.6492779987026539</v>
      </c>
    </row>
    <row r="30" spans="2:6" x14ac:dyDescent="0.25">
      <c r="B30" s="48" t="s">
        <v>15</v>
      </c>
      <c r="C30" s="49">
        <f>+SUM(C31:C37)</f>
        <v>6309445</v>
      </c>
      <c r="D30" s="49">
        <f>+SUM(D31:D37)</f>
        <v>20316765</v>
      </c>
      <c r="E30" s="49">
        <f>+SUM(E31:E37)</f>
        <v>5851988.96</v>
      </c>
      <c r="F30" s="50">
        <f t="shared" si="0"/>
        <v>0.28803743903126311</v>
      </c>
    </row>
    <row r="31" spans="2:6" x14ac:dyDescent="0.25">
      <c r="B31" s="13" t="s">
        <v>35</v>
      </c>
      <c r="C31" s="29">
        <v>0</v>
      </c>
      <c r="D31" s="29">
        <v>33480</v>
      </c>
      <c r="E31" s="29">
        <v>0</v>
      </c>
      <c r="F31" s="38">
        <f t="shared" si="0"/>
        <v>0</v>
      </c>
    </row>
    <row r="32" spans="2:6" x14ac:dyDescent="0.25">
      <c r="B32" s="13" t="s">
        <v>36</v>
      </c>
      <c r="C32" s="29">
        <v>0</v>
      </c>
      <c r="D32" s="29">
        <v>2025098</v>
      </c>
      <c r="E32" s="29">
        <v>47908</v>
      </c>
      <c r="F32" s="38">
        <f t="shared" si="0"/>
        <v>2.3657126716830495E-2</v>
      </c>
    </row>
    <row r="33" spans="2:6" x14ac:dyDescent="0.25">
      <c r="B33" s="13" t="s">
        <v>37</v>
      </c>
      <c r="C33" s="29">
        <v>0</v>
      </c>
      <c r="D33" s="29">
        <v>33115</v>
      </c>
      <c r="E33" s="29">
        <v>0</v>
      </c>
      <c r="F33" s="38">
        <f t="shared" ref="F33:F34" si="3">IF(D33=0,"%",E33/D33)</f>
        <v>0</v>
      </c>
    </row>
    <row r="34" spans="2:6" x14ac:dyDescent="0.25">
      <c r="B34" s="13" t="s">
        <v>38</v>
      </c>
      <c r="C34" s="29">
        <v>0</v>
      </c>
      <c r="D34" s="29">
        <v>28000</v>
      </c>
      <c r="E34" s="29">
        <v>0</v>
      </c>
      <c r="F34" s="38">
        <f t="shared" si="3"/>
        <v>0</v>
      </c>
    </row>
    <row r="35" spans="2:6" x14ac:dyDescent="0.25">
      <c r="B35" s="13" t="s">
        <v>42</v>
      </c>
      <c r="C35" s="29">
        <v>0</v>
      </c>
      <c r="D35" s="29">
        <v>96290</v>
      </c>
      <c r="E35" s="29">
        <v>219.97</v>
      </c>
      <c r="F35" s="38">
        <f t="shared" si="0"/>
        <v>2.2844532142486241E-3</v>
      </c>
    </row>
    <row r="36" spans="2:6" x14ac:dyDescent="0.25">
      <c r="B36" s="13" t="s">
        <v>45</v>
      </c>
      <c r="C36" s="29">
        <v>6309445</v>
      </c>
      <c r="D36" s="29">
        <v>8873687</v>
      </c>
      <c r="E36" s="29">
        <v>1390745.3499999996</v>
      </c>
      <c r="F36" s="38">
        <f t="shared" si="0"/>
        <v>0.15672688815821423</v>
      </c>
    </row>
    <row r="37" spans="2:6" x14ac:dyDescent="0.25">
      <c r="B37" s="13" t="s">
        <v>46</v>
      </c>
      <c r="C37" s="29">
        <v>0</v>
      </c>
      <c r="D37" s="29">
        <v>9227095</v>
      </c>
      <c r="E37" s="29">
        <v>4413115.6400000006</v>
      </c>
      <c r="F37" s="38">
        <f t="shared" si="0"/>
        <v>0.47827790219998823</v>
      </c>
    </row>
    <row r="38" spans="2:6" x14ac:dyDescent="0.25">
      <c r="B38" s="51" t="s">
        <v>3</v>
      </c>
      <c r="C38" s="52">
        <f>+C30+C27+C25+C12+C10+C6</f>
        <v>214674734</v>
      </c>
      <c r="D38" s="52">
        <f t="shared" ref="D38:E38" si="4">+D30+D27+D25+D12+D10+D6</f>
        <v>306451440</v>
      </c>
      <c r="E38" s="52">
        <f t="shared" si="4"/>
        <v>97123814.850000009</v>
      </c>
      <c r="F38" s="53">
        <f t="shared" si="0"/>
        <v>0.3169305220102735</v>
      </c>
    </row>
    <row r="39" spans="2:6" x14ac:dyDescent="0.25">
      <c r="B39" s="40" t="s">
        <v>30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2" spans="2:6" ht="52.5" customHeight="1" x14ac:dyDescent="0.25">
      <c r="B2" s="63" t="s">
        <v>34</v>
      </c>
      <c r="C2" s="63"/>
      <c r="D2" s="63"/>
      <c r="E2" s="63"/>
      <c r="F2" s="63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32</v>
      </c>
      <c r="F5" s="56" t="s">
        <v>5</v>
      </c>
    </row>
    <row r="6" spans="2:6" x14ac:dyDescent="0.25">
      <c r="B6" s="48" t="s">
        <v>15</v>
      </c>
      <c r="C6" s="49">
        <f>SUM(C7:C10)</f>
        <v>249028005</v>
      </c>
      <c r="D6" s="49">
        <f t="shared" ref="D6:E6" si="0">SUM(D7:D10)</f>
        <v>203887397</v>
      </c>
      <c r="E6" s="49">
        <f t="shared" si="0"/>
        <v>3180935.02</v>
      </c>
      <c r="F6" s="50">
        <f t="shared" ref="F6:F10" si="1">IF(E6=0,"%",E6/D6)</f>
        <v>1.5601430332645818E-2</v>
      </c>
    </row>
    <row r="7" spans="2:6" x14ac:dyDescent="0.25">
      <c r="B7" s="11" t="s">
        <v>35</v>
      </c>
      <c r="C7" s="28">
        <v>4507446</v>
      </c>
      <c r="D7" s="28">
        <v>4507446</v>
      </c>
      <c r="E7" s="28">
        <v>0</v>
      </c>
      <c r="F7" s="25" t="str">
        <f t="shared" si="1"/>
        <v>%</v>
      </c>
    </row>
    <row r="8" spans="2:6" x14ac:dyDescent="0.25">
      <c r="B8" s="13" t="s">
        <v>36</v>
      </c>
      <c r="C8" s="29">
        <v>2206004</v>
      </c>
      <c r="D8" s="29">
        <v>2220404</v>
      </c>
      <c r="E8" s="29">
        <v>0</v>
      </c>
      <c r="F8" s="38" t="str">
        <f t="shared" si="1"/>
        <v>%</v>
      </c>
    </row>
    <row r="9" spans="2:6" x14ac:dyDescent="0.25">
      <c r="B9" s="13" t="s">
        <v>42</v>
      </c>
      <c r="C9" s="29">
        <v>1874408</v>
      </c>
      <c r="D9" s="29">
        <v>2164026</v>
      </c>
      <c r="E9" s="29">
        <v>0</v>
      </c>
      <c r="F9" s="38" t="str">
        <f t="shared" si="1"/>
        <v>%</v>
      </c>
    </row>
    <row r="10" spans="2:6" x14ac:dyDescent="0.25">
      <c r="B10" s="14" t="s">
        <v>46</v>
      </c>
      <c r="C10" s="30">
        <v>240440147</v>
      </c>
      <c r="D10" s="30">
        <v>194995521</v>
      </c>
      <c r="E10" s="30">
        <v>3180935.02</v>
      </c>
      <c r="F10" s="39">
        <f t="shared" si="1"/>
        <v>1.6312861975942516E-2</v>
      </c>
    </row>
    <row r="11" spans="2:6" x14ac:dyDescent="0.25">
      <c r="B11" s="40" t="s">
        <v>30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3" t="s">
        <v>8</v>
      </c>
      <c r="C2" s="63"/>
      <c r="D2" s="63"/>
      <c r="E2" s="63"/>
      <c r="F2" s="63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5.7109375" customWidth="1"/>
    <col min="6" max="6" width="12.28515625" customWidth="1"/>
  </cols>
  <sheetData>
    <row r="2" spans="2:6" ht="60" customHeight="1" x14ac:dyDescent="0.25">
      <c r="B2" s="63" t="s">
        <v>48</v>
      </c>
      <c r="C2" s="63"/>
      <c r="D2" s="63"/>
      <c r="E2" s="63"/>
      <c r="F2" s="63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32</v>
      </c>
      <c r="F5" s="56" t="s">
        <v>5</v>
      </c>
    </row>
    <row r="6" spans="2:6" x14ac:dyDescent="0.25">
      <c r="B6" s="48" t="s">
        <v>18</v>
      </c>
      <c r="C6" s="49">
        <f>SUM(C7:C17)</f>
        <v>0</v>
      </c>
      <c r="D6" s="49">
        <f>SUM(D7:D17)</f>
        <v>479421379</v>
      </c>
      <c r="E6" s="49">
        <f>SUM(E7:E17)</f>
        <v>184766636.66000006</v>
      </c>
      <c r="F6" s="50">
        <f t="shared" ref="F6:F26" si="0">IF(E6=0,"%",E6/D6)</f>
        <v>0.38539507154519292</v>
      </c>
    </row>
    <row r="7" spans="2:6" x14ac:dyDescent="0.25">
      <c r="B7" s="27" t="s">
        <v>35</v>
      </c>
      <c r="C7" s="28">
        <v>0</v>
      </c>
      <c r="D7" s="28">
        <v>28004967</v>
      </c>
      <c r="E7" s="28">
        <v>4494682.05</v>
      </c>
      <c r="F7" s="25">
        <f t="shared" si="0"/>
        <v>0.16049588810442089</v>
      </c>
    </row>
    <row r="8" spans="2:6" x14ac:dyDescent="0.25">
      <c r="B8" s="26" t="s">
        <v>36</v>
      </c>
      <c r="C8" s="29">
        <v>0</v>
      </c>
      <c r="D8" s="29">
        <v>62271257</v>
      </c>
      <c r="E8" s="29">
        <v>21438083.069999989</v>
      </c>
      <c r="F8" s="38">
        <f t="shared" si="0"/>
        <v>0.34426931625934559</v>
      </c>
    </row>
    <row r="9" spans="2:6" x14ac:dyDescent="0.25">
      <c r="B9" s="26" t="s">
        <v>37</v>
      </c>
      <c r="C9" s="29">
        <v>0</v>
      </c>
      <c r="D9" s="29">
        <v>6050350</v>
      </c>
      <c r="E9" s="29">
        <v>2195162.1799999997</v>
      </c>
      <c r="F9" s="38">
        <f t="shared" si="0"/>
        <v>0.36281573462692235</v>
      </c>
    </row>
    <row r="10" spans="2:6" x14ac:dyDescent="0.25">
      <c r="B10" s="26" t="s">
        <v>38</v>
      </c>
      <c r="C10" s="29">
        <v>0</v>
      </c>
      <c r="D10" s="29">
        <v>50337</v>
      </c>
      <c r="E10" s="29">
        <v>12816.679999999998</v>
      </c>
      <c r="F10" s="38">
        <f t="shared" si="0"/>
        <v>0.25461747819695252</v>
      </c>
    </row>
    <row r="11" spans="2:6" x14ac:dyDescent="0.25">
      <c r="B11" s="26" t="s">
        <v>39</v>
      </c>
      <c r="C11" s="29">
        <v>0</v>
      </c>
      <c r="D11" s="29">
        <v>45332559</v>
      </c>
      <c r="E11" s="29">
        <v>11812402.320000002</v>
      </c>
      <c r="F11" s="38">
        <f t="shared" si="0"/>
        <v>0.26057214903751635</v>
      </c>
    </row>
    <row r="12" spans="2:6" x14ac:dyDescent="0.25">
      <c r="B12" s="26" t="s">
        <v>40</v>
      </c>
      <c r="C12" s="29">
        <v>0</v>
      </c>
      <c r="D12" s="29">
        <v>14853435</v>
      </c>
      <c r="E12" s="29">
        <v>3895155.52</v>
      </c>
      <c r="F12" s="38">
        <f t="shared" si="0"/>
        <v>0.26223937560571003</v>
      </c>
    </row>
    <row r="13" spans="2:6" x14ac:dyDescent="0.25">
      <c r="B13" s="26" t="s">
        <v>42</v>
      </c>
      <c r="C13" s="29">
        <v>0</v>
      </c>
      <c r="D13" s="29">
        <v>2006045</v>
      </c>
      <c r="E13" s="29">
        <v>1359511.9900000002</v>
      </c>
      <c r="F13" s="38">
        <f t="shared" si="0"/>
        <v>0.67770762370734461</v>
      </c>
    </row>
    <row r="14" spans="2:6" x14ac:dyDescent="0.25">
      <c r="B14" s="26" t="s">
        <v>43</v>
      </c>
      <c r="C14" s="29">
        <v>0</v>
      </c>
      <c r="D14" s="29">
        <v>1278146</v>
      </c>
      <c r="E14" s="29">
        <v>828169.1</v>
      </c>
      <c r="F14" s="38">
        <f t="shared" si="0"/>
        <v>0.64794561810622575</v>
      </c>
    </row>
    <row r="15" spans="2:6" x14ac:dyDescent="0.25">
      <c r="B15" s="26" t="s">
        <v>44</v>
      </c>
      <c r="C15" s="29">
        <v>0</v>
      </c>
      <c r="D15" s="29">
        <v>6721575</v>
      </c>
      <c r="E15" s="29">
        <v>1386768.0699999998</v>
      </c>
      <c r="F15" s="38">
        <f t="shared" si="0"/>
        <v>0.20631594083231977</v>
      </c>
    </row>
    <row r="16" spans="2:6" x14ac:dyDescent="0.25">
      <c r="B16" s="26" t="s">
        <v>45</v>
      </c>
      <c r="C16" s="29">
        <v>0</v>
      </c>
      <c r="D16" s="29">
        <v>6431989</v>
      </c>
      <c r="E16" s="29">
        <v>3779276.7500000009</v>
      </c>
      <c r="F16" s="38">
        <f t="shared" si="0"/>
        <v>0.58757512644999876</v>
      </c>
    </row>
    <row r="17" spans="2:6" x14ac:dyDescent="0.25">
      <c r="B17" s="26" t="s">
        <v>46</v>
      </c>
      <c r="C17" s="29">
        <v>0</v>
      </c>
      <c r="D17" s="29">
        <v>306420719</v>
      </c>
      <c r="E17" s="29">
        <v>133564608.93000005</v>
      </c>
      <c r="F17" s="38">
        <f t="shared" si="0"/>
        <v>0.43588635052448932</v>
      </c>
    </row>
    <row r="18" spans="2:6" x14ac:dyDescent="0.25">
      <c r="B18" s="48" t="s">
        <v>15</v>
      </c>
      <c r="C18" s="49">
        <f>+SUM(C19:C25)</f>
        <v>0</v>
      </c>
      <c r="D18" s="49">
        <f>+SUM(D19:D25)</f>
        <v>11916541</v>
      </c>
      <c r="E18" s="49">
        <f>+SUM(E19:E25)</f>
        <v>5963643.6899999995</v>
      </c>
      <c r="F18" s="50">
        <f t="shared" si="0"/>
        <v>0.50045090181790164</v>
      </c>
    </row>
    <row r="19" spans="2:6" x14ac:dyDescent="0.25">
      <c r="B19" s="27" t="s">
        <v>35</v>
      </c>
      <c r="C19" s="28">
        <v>0</v>
      </c>
      <c r="D19" s="28">
        <v>373015</v>
      </c>
      <c r="E19" s="28">
        <v>127954.09</v>
      </c>
      <c r="F19" s="25">
        <f t="shared" si="0"/>
        <v>0.34302666112622815</v>
      </c>
    </row>
    <row r="20" spans="2:6" x14ac:dyDescent="0.25">
      <c r="B20" s="26" t="s">
        <v>36</v>
      </c>
      <c r="C20" s="29">
        <v>0</v>
      </c>
      <c r="D20" s="29">
        <v>2676847</v>
      </c>
      <c r="E20" s="29">
        <v>714736.18</v>
      </c>
      <c r="F20" s="38">
        <f t="shared" si="0"/>
        <v>0.26700673590982227</v>
      </c>
    </row>
    <row r="21" spans="2:6" x14ac:dyDescent="0.25">
      <c r="B21" s="26" t="s">
        <v>37</v>
      </c>
      <c r="C21" s="29">
        <v>0</v>
      </c>
      <c r="D21" s="29">
        <v>64085</v>
      </c>
      <c r="E21" s="29">
        <v>4500</v>
      </c>
      <c r="F21" s="38">
        <f t="shared" ref="F21" si="1">IF(E21=0,"%",E21/D21)</f>
        <v>7.0219240071779668E-2</v>
      </c>
    </row>
    <row r="22" spans="2:6" x14ac:dyDescent="0.25">
      <c r="B22" s="26" t="s">
        <v>39</v>
      </c>
      <c r="C22" s="29">
        <v>0</v>
      </c>
      <c r="D22" s="29">
        <v>3351194</v>
      </c>
      <c r="E22" s="29">
        <v>2868331.7199999997</v>
      </c>
      <c r="F22" s="38">
        <f t="shared" si="0"/>
        <v>0.85591336102893467</v>
      </c>
    </row>
    <row r="23" spans="2:6" x14ac:dyDescent="0.25">
      <c r="B23" s="26" t="s">
        <v>42</v>
      </c>
      <c r="C23" s="29">
        <v>0</v>
      </c>
      <c r="D23" s="29">
        <v>389660</v>
      </c>
      <c r="E23" s="29">
        <v>389417</v>
      </c>
      <c r="F23" s="38">
        <f t="shared" si="0"/>
        <v>0.99937637940768875</v>
      </c>
    </row>
    <row r="24" spans="2:6" x14ac:dyDescent="0.25">
      <c r="B24" s="26" t="s">
        <v>45</v>
      </c>
      <c r="C24" s="29">
        <v>0</v>
      </c>
      <c r="D24" s="29">
        <v>276945</v>
      </c>
      <c r="E24" s="29">
        <v>156913.69</v>
      </c>
      <c r="F24" s="38">
        <f t="shared" si="0"/>
        <v>0.5665879145678745</v>
      </c>
    </row>
    <row r="25" spans="2:6" x14ac:dyDescent="0.25">
      <c r="B25" s="26" t="s">
        <v>46</v>
      </c>
      <c r="C25" s="29">
        <v>0</v>
      </c>
      <c r="D25" s="29">
        <v>4784795</v>
      </c>
      <c r="E25" s="29">
        <v>1701791.01</v>
      </c>
      <c r="F25" s="38">
        <f t="shared" si="0"/>
        <v>0.35566644129999297</v>
      </c>
    </row>
    <row r="26" spans="2:6" x14ac:dyDescent="0.25">
      <c r="B26" s="51" t="s">
        <v>3</v>
      </c>
      <c r="C26" s="52">
        <f>+C18+C6</f>
        <v>0</v>
      </c>
      <c r="D26" s="52">
        <f t="shared" ref="D26:E26" si="2">+D18+D6</f>
        <v>491337920</v>
      </c>
      <c r="E26" s="52">
        <f t="shared" si="2"/>
        <v>190730280.35000005</v>
      </c>
      <c r="F26" s="53">
        <f t="shared" si="0"/>
        <v>0.38818554926515758</v>
      </c>
    </row>
    <row r="27" spans="2:6" x14ac:dyDescent="0.25">
      <c r="B27" s="40" t="s">
        <v>30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2" spans="2:6" ht="60" customHeight="1" x14ac:dyDescent="0.25">
      <c r="B2" s="64" t="s">
        <v>47</v>
      </c>
      <c r="C2" s="64"/>
      <c r="D2" s="64"/>
      <c r="E2" s="64"/>
      <c r="F2" s="64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32</v>
      </c>
      <c r="F5" s="56" t="s">
        <v>5</v>
      </c>
    </row>
    <row r="6" spans="2:6" x14ac:dyDescent="0.25">
      <c r="B6" s="48" t="s">
        <v>21</v>
      </c>
      <c r="C6" s="49">
        <f>SUM(C7:C8)</f>
        <v>0</v>
      </c>
      <c r="D6" s="49">
        <f t="shared" ref="D6:E6" si="0">SUM(D7:D8)</f>
        <v>1786588</v>
      </c>
      <c r="E6" s="49">
        <f t="shared" si="0"/>
        <v>766276.69</v>
      </c>
      <c r="F6" s="50">
        <f t="shared" ref="F6:F11" si="1">IF(E6=0,"%",E6/D6)</f>
        <v>0.42890509171672481</v>
      </c>
    </row>
    <row r="7" spans="2:6" x14ac:dyDescent="0.25">
      <c r="B7" s="26" t="s">
        <v>35</v>
      </c>
      <c r="C7" s="29">
        <v>0</v>
      </c>
      <c r="D7" s="29">
        <v>1269274</v>
      </c>
      <c r="E7" s="29">
        <v>587365</v>
      </c>
      <c r="F7" s="38">
        <f t="shared" si="1"/>
        <v>0.46275666247004194</v>
      </c>
    </row>
    <row r="8" spans="2:6" x14ac:dyDescent="0.25">
      <c r="B8" s="58" t="s">
        <v>36</v>
      </c>
      <c r="C8" s="30">
        <v>0</v>
      </c>
      <c r="D8" s="30">
        <v>517314</v>
      </c>
      <c r="E8" s="30">
        <v>178911.69</v>
      </c>
      <c r="F8" s="39">
        <f t="shared" si="1"/>
        <v>0.34584737702826523</v>
      </c>
    </row>
    <row r="9" spans="2:6" x14ac:dyDescent="0.25">
      <c r="B9" s="48" t="s">
        <v>15</v>
      </c>
      <c r="C9" s="49">
        <f>+C10</f>
        <v>0</v>
      </c>
      <c r="D9" s="49">
        <f t="shared" ref="D9:E9" si="2">+D10</f>
        <v>26645</v>
      </c>
      <c r="E9" s="49">
        <f t="shared" si="2"/>
        <v>0</v>
      </c>
      <c r="F9" s="62" t="str">
        <f t="shared" si="1"/>
        <v>%</v>
      </c>
    </row>
    <row r="10" spans="2:6" x14ac:dyDescent="0.25">
      <c r="B10" s="59" t="s">
        <v>35</v>
      </c>
      <c r="C10" s="60">
        <v>0</v>
      </c>
      <c r="D10" s="60">
        <v>26645</v>
      </c>
      <c r="E10" s="60">
        <v>0</v>
      </c>
      <c r="F10" s="61" t="str">
        <f t="shared" si="1"/>
        <v>%</v>
      </c>
    </row>
    <row r="11" spans="2:6" x14ac:dyDescent="0.25">
      <c r="B11" s="51" t="s">
        <v>3</v>
      </c>
      <c r="C11" s="52">
        <f>+C9+C6</f>
        <v>0</v>
      </c>
      <c r="D11" s="52">
        <f t="shared" ref="D11:E11" si="3">+D9+D6</f>
        <v>1813233</v>
      </c>
      <c r="E11" s="52">
        <f t="shared" si="3"/>
        <v>766276.69</v>
      </c>
      <c r="F11" s="53">
        <f t="shared" si="1"/>
        <v>0.42260243995118107</v>
      </c>
    </row>
    <row r="12" spans="2:6" x14ac:dyDescent="0.25">
      <c r="B12" s="40" t="s">
        <v>30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2019-08-02T21:04:51Z</dcterms:modified>
</cp:coreProperties>
</file>