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pR_Pliego 2018\07_Juli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RDR!$B$2:$F$40</definedName>
    <definedName name="_xlnm.Print_Area" localSheetId="1">RO!$B$2:$F$81</definedName>
    <definedName name="_xlnm.Print_Area" localSheetId="3">ROCC!$B$2:$F$11</definedName>
    <definedName name="_xlnm.Print_Area" localSheetId="4">ROOC!$B$2:$F$10</definedName>
    <definedName name="_xlnm.Print_Area" localSheetId="0">'TODA FUENTE'!$B$2:$F$81</definedName>
  </definedNames>
  <calcPr calcId="152511"/>
</workbook>
</file>

<file path=xl/calcChain.xml><?xml version="1.0" encoding="utf-8"?>
<calcChain xmlns="http://schemas.openxmlformats.org/spreadsheetml/2006/main">
  <c r="F27" i="3" l="1"/>
  <c r="E25" i="3"/>
  <c r="D25" i="3"/>
  <c r="C25" i="3"/>
  <c r="F35" i="3" l="1"/>
  <c r="E6" i="7" l="1"/>
  <c r="D6" i="7"/>
  <c r="C6" i="7"/>
  <c r="F34" i="3"/>
  <c r="F26" i="3"/>
  <c r="F38" i="3"/>
  <c r="F37" i="3"/>
  <c r="F36" i="3"/>
  <c r="F33" i="3"/>
  <c r="F32" i="3"/>
  <c r="F30" i="3"/>
  <c r="F29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9" i="3"/>
  <c r="F8" i="3"/>
  <c r="F7" i="3"/>
  <c r="E9" i="7" l="1"/>
  <c r="F9" i="7" s="1"/>
  <c r="D9" i="7"/>
  <c r="C9" i="7"/>
  <c r="F10" i="7"/>
  <c r="F21" i="5"/>
  <c r="F54" i="2"/>
  <c r="F45" i="2"/>
  <c r="F44" i="2"/>
  <c r="F43" i="2"/>
  <c r="F42" i="2"/>
  <c r="F41" i="2"/>
  <c r="F22" i="2"/>
  <c r="C27" i="2"/>
  <c r="D27" i="2"/>
  <c r="E27" i="2"/>
  <c r="F54" i="1"/>
  <c r="F46" i="1"/>
  <c r="F45" i="1"/>
  <c r="F44" i="1"/>
  <c r="F43" i="1"/>
  <c r="F42" i="1"/>
  <c r="F23" i="1"/>
  <c r="C27" i="1"/>
  <c r="D27" i="1"/>
  <c r="E27" i="1"/>
  <c r="C28" i="3" l="1"/>
  <c r="D28" i="3"/>
  <c r="E28" i="3"/>
  <c r="F75" i="2"/>
  <c r="F23" i="2"/>
  <c r="F73" i="1"/>
  <c r="F49" i="1"/>
  <c r="F48" i="1"/>
  <c r="F47" i="1"/>
  <c r="F24" i="1"/>
  <c r="F25" i="3" l="1"/>
  <c r="F28" i="3"/>
  <c r="E6" i="8"/>
  <c r="D6" i="8"/>
  <c r="C6" i="8"/>
  <c r="F64" i="2"/>
  <c r="F63" i="2"/>
  <c r="F62" i="2"/>
  <c r="C67" i="2"/>
  <c r="D67" i="2"/>
  <c r="E67" i="2"/>
  <c r="F64" i="1"/>
  <c r="F63" i="1"/>
  <c r="F62" i="1"/>
  <c r="F61" i="1"/>
  <c r="C50" i="1"/>
  <c r="D50" i="1"/>
  <c r="E50" i="1"/>
  <c r="F8" i="7"/>
  <c r="F7" i="7"/>
  <c r="F10" i="8" l="1"/>
  <c r="F9" i="8"/>
  <c r="F25" i="1"/>
  <c r="F22" i="1"/>
  <c r="F65" i="2"/>
  <c r="F59" i="2"/>
  <c r="F66" i="2"/>
  <c r="F61" i="2"/>
  <c r="F60" i="2"/>
  <c r="F25" i="2"/>
  <c r="F24" i="2"/>
  <c r="F66" i="1"/>
  <c r="F65" i="1"/>
  <c r="F60" i="1"/>
  <c r="C40" i="2"/>
  <c r="D40" i="2"/>
  <c r="E40" i="2"/>
  <c r="F59" i="1" l="1"/>
  <c r="F56" i="2"/>
  <c r="F55" i="2"/>
  <c r="F53" i="2"/>
  <c r="F56" i="1"/>
  <c r="F55" i="1"/>
  <c r="F53" i="1"/>
  <c r="C67" i="1"/>
  <c r="D67" i="1"/>
  <c r="E67" i="1"/>
  <c r="F26" i="2" l="1"/>
  <c r="F21" i="2"/>
  <c r="F20" i="2"/>
  <c r="F26" i="1"/>
  <c r="F21" i="1"/>
  <c r="C50" i="2" l="1"/>
  <c r="D50" i="2"/>
  <c r="E50" i="2"/>
  <c r="F49" i="2" l="1"/>
  <c r="F48" i="2"/>
  <c r="F47" i="2"/>
  <c r="F46" i="2"/>
  <c r="F41" i="1"/>
  <c r="C6" i="5" l="1"/>
  <c r="D6" i="5"/>
  <c r="E6" i="5"/>
  <c r="F25" i="5" l="1"/>
  <c r="C18" i="5" l="1"/>
  <c r="C26" i="5" s="1"/>
  <c r="D18" i="5"/>
  <c r="D26" i="5" s="1"/>
  <c r="E18" i="5"/>
  <c r="E26" i="5" s="1"/>
  <c r="F24" i="5" l="1"/>
  <c r="F16" i="5" l="1"/>
  <c r="F8" i="8" l="1"/>
  <c r="F7" i="8"/>
  <c r="F23" i="5" l="1"/>
  <c r="F22" i="5"/>
  <c r="F20" i="5"/>
  <c r="F19" i="5"/>
  <c r="F17" i="5"/>
  <c r="F15" i="5"/>
  <c r="F14" i="5"/>
  <c r="F13" i="5"/>
  <c r="F12" i="5"/>
  <c r="F11" i="5"/>
  <c r="F10" i="5"/>
  <c r="F9" i="5"/>
  <c r="F8" i="5"/>
  <c r="F7" i="5"/>
  <c r="F79" i="2"/>
  <c r="F78" i="2"/>
  <c r="F77" i="2"/>
  <c r="F76" i="2"/>
  <c r="F74" i="2"/>
  <c r="F73" i="2"/>
  <c r="F72" i="2"/>
  <c r="F71" i="2"/>
  <c r="F70" i="2"/>
  <c r="F69" i="2"/>
  <c r="F68" i="2"/>
  <c r="F58" i="2"/>
  <c r="F57" i="2"/>
  <c r="F52" i="2"/>
  <c r="F51" i="2"/>
  <c r="F39" i="2"/>
  <c r="F38" i="2"/>
  <c r="F37" i="2"/>
  <c r="F36" i="2"/>
  <c r="F35" i="2"/>
  <c r="F34" i="2"/>
  <c r="F33" i="2"/>
  <c r="F32" i="2"/>
  <c r="F31" i="2"/>
  <c r="F30" i="2"/>
  <c r="F29" i="2"/>
  <c r="F28" i="2"/>
  <c r="F18" i="2"/>
  <c r="F17" i="2"/>
  <c r="F16" i="2"/>
  <c r="F15" i="2"/>
  <c r="F14" i="2"/>
  <c r="F13" i="2"/>
  <c r="F12" i="2"/>
  <c r="F11" i="2"/>
  <c r="F10" i="2"/>
  <c r="F9" i="2"/>
  <c r="F8" i="2"/>
  <c r="F7" i="2"/>
  <c r="F79" i="1"/>
  <c r="F78" i="1"/>
  <c r="F77" i="1"/>
  <c r="F76" i="1"/>
  <c r="F75" i="1"/>
  <c r="F74" i="1"/>
  <c r="F72" i="1"/>
  <c r="F71" i="1"/>
  <c r="F70" i="1"/>
  <c r="F69" i="1"/>
  <c r="F68" i="1"/>
  <c r="F58" i="1"/>
  <c r="F57" i="1"/>
  <c r="F52" i="1"/>
  <c r="F51" i="1"/>
  <c r="F39" i="1"/>
  <c r="F38" i="1"/>
  <c r="F37" i="1"/>
  <c r="F36" i="1"/>
  <c r="F35" i="1"/>
  <c r="F34" i="1"/>
  <c r="F33" i="1"/>
  <c r="F32" i="1"/>
  <c r="F31" i="1"/>
  <c r="F30" i="1"/>
  <c r="F29" i="1"/>
  <c r="F28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7" i="1" l="1"/>
  <c r="F67" i="2"/>
  <c r="E6" i="3"/>
  <c r="D6" i="3"/>
  <c r="C6" i="3"/>
  <c r="E40" i="1"/>
  <c r="D40" i="1"/>
  <c r="C40" i="1"/>
  <c r="C19" i="1"/>
  <c r="D19" i="1"/>
  <c r="E19" i="1"/>
  <c r="F6" i="3" l="1"/>
  <c r="F6" i="5"/>
  <c r="F40" i="1"/>
  <c r="F19" i="1"/>
  <c r="F6" i="8"/>
  <c r="F18" i="5"/>
  <c r="F26" i="5"/>
  <c r="F40" i="2"/>
  <c r="E10" i="3"/>
  <c r="D10" i="3"/>
  <c r="F10" i="3" s="1"/>
  <c r="C10" i="3"/>
  <c r="E11" i="7" l="1"/>
  <c r="D11" i="7"/>
  <c r="F11" i="7" l="1"/>
  <c r="F6" i="7"/>
  <c r="E6" i="4"/>
  <c r="E9" i="4" s="1"/>
  <c r="D6" i="4"/>
  <c r="D9" i="4" s="1"/>
  <c r="C6" i="4"/>
  <c r="C9" i="4" s="1"/>
  <c r="E31" i="3"/>
  <c r="D31" i="3"/>
  <c r="C31" i="3"/>
  <c r="E12" i="3"/>
  <c r="D12" i="3"/>
  <c r="C12" i="3"/>
  <c r="E19" i="2"/>
  <c r="D19" i="2"/>
  <c r="C19" i="2"/>
  <c r="E6" i="2"/>
  <c r="E80" i="2" s="1"/>
  <c r="D6" i="2"/>
  <c r="D80" i="2" s="1"/>
  <c r="C6" i="2"/>
  <c r="E6" i="1"/>
  <c r="E80" i="1" s="1"/>
  <c r="D6" i="1"/>
  <c r="D80" i="1" s="1"/>
  <c r="C6" i="1"/>
  <c r="C80" i="1" s="1"/>
  <c r="F12" i="3" l="1"/>
  <c r="F31" i="3"/>
  <c r="C80" i="2"/>
  <c r="F27" i="2"/>
  <c r="F19" i="2"/>
  <c r="F27" i="1"/>
  <c r="F50" i="2"/>
  <c r="F50" i="1"/>
  <c r="F6" i="2"/>
  <c r="F6" i="1"/>
  <c r="F9" i="4"/>
  <c r="F8" i="4"/>
  <c r="F7" i="4"/>
  <c r="F6" i="4"/>
  <c r="F39" i="3" l="1"/>
  <c r="F80" i="2"/>
  <c r="F80" i="1"/>
  <c r="C11" i="7" l="1"/>
</calcChain>
</file>

<file path=xl/sharedStrings.xml><?xml version="1.0" encoding="utf-8"?>
<sst xmlns="http://schemas.openxmlformats.org/spreadsheetml/2006/main" count="267" uniqueCount="49">
  <si>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</si>
  <si>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</si>
  <si>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</si>
  <si>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</si>
  <si>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</si>
  <si>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</si>
  <si>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</si>
  <si>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</si>
  <si>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</si>
  <si>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</si>
  <si>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</si>
  <si>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</si>
  <si>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</si>
  <si>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</si>
  <si>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</si>
  <si>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</si>
  <si>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</si>
  <si>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</si>
  <si>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</si>
  <si>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</si>
  <si>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</si>
  <si>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</si>
  <si>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</si>
  <si>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</si>
  <si>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</si>
  <si>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</si>
  <si>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</si>
  <si>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</si>
  <si>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0131. CONTROL Y PREVENCION EN SALUD MENTAL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</si>
  <si>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</si>
  <si>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</si>
  <si>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</si>
  <si>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</si>
  <si>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</si>
  <si>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</si>
  <si>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</si>
  <si>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</si>
  <si>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</si>
  <si>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</si>
  <si>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</si>
  <si>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</si>
  <si>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DEVENGADO
AL 31.07.19</t>
  </si>
  <si>
    <t>Fuente: SIAF, Consulta Amigable y Base de Datos al 31 de Julio del 2019</t>
  </si>
  <si>
    <t>EJECUCION DE LOS PROGRAMAS PRESUPUESTALES AL MES DE JULIO 
DEL AÑO FISCAL 2019 DEL PLIEGO 011 MINSA - TODA FUENTE</t>
  </si>
  <si>
    <t>EJECUCION DE LOS PROGRAMAS PRESUPUESTALES AL MES DE JULIO
DEL AÑO FISCAL 2019 DEL PLIEGO 011 MINSA - RECURSOS ORDINARIOS</t>
  </si>
  <si>
    <t>EJECUCION DE LOS PROGRAMAS PRESUPUESTALES AL MES DE JULIO
DEL AÑO FISCAL 2019 DEL PLIEGO 011 MINSA - RECURSOS DIRECTAMENTE RECAUDADOS</t>
  </si>
  <si>
    <t>EJECUCION DE LOS PROGRAMAS PRESUPUESTALES AL MES DE JULIO
DEL AÑO FISCAL 2019 DEL PLIEGO 011 MINSA - RECURSOS POR OPERACIONES OFICIALES DE CREDITO</t>
  </si>
  <si>
    <t>EJECUCION DE LOS PROGRAMAS PRESUPUESTALES AL MES DE JULIO
DEL AÑO FISCAL 2019 DEL PLIEGO 011 MINSA - DONACIONES Y TRANSFERENCIAS</t>
  </si>
  <si>
    <t>EJECUCION DE LOS PROGRAMAS PRESUPUESTALES AL MES DE JULIO
DEL AÑO FISCAL 2019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</si>
</sst>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6" fontId="2" fillId="0" borderId="1" xfId="3" applyNumberFormat="1" applyFont="1" applyBorder="1" applyAlignment="1">
      <alignment horizontal="left" vertical="center" indent="4"/>
    </xf>
    <xf numFmtId="164" fontId="4" fillId="0" borderId="1" xfId="3" applyNumberFormat="1" applyBorder="1" applyAlignment="1">
      <alignment vertical="center"/>
    </xf>
    <xf numFmtId="165" fontId="0" fillId="0" borderId="1" xfId="1" applyNumberFormat="1" applyFont="1" applyBorder="1" applyAlignment="1">
      <alignment horizontal="right"/>
    </xf>
    <xf numFmtId="164" fontId="3" fillId="4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4"/>
  <sheetViews>
    <sheetView showGridLines="0" tabSelected="1" zoomScale="120" zoomScaleNormal="120" workbookViewId="0">
      <selection activeCell="C73" sqref="C73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51.75" customHeight="1" x14ac:dyDescent="0.25">
      <c r="B2" s="63" t="s">
        <v>43</v>
      </c>
      <c r="C2" s="63"/>
      <c r="D2" s="63"/>
      <c r="E2" s="63"/>
      <c r="F2" s="63"/>
    </row>
    <row r="5" spans="2:6" ht="38.25" x14ac:dyDescent="0.25">
      <c r="B5" s="54" t="s">
        <v>4</v>
      </c>
      <c r="C5" s="55" t="s">
        <v>1</v>
      </c>
      <c r="D5" s="55" t="s">
        <v>2</v>
      </c>
      <c r="E5" s="56" t="s">
        <v>41</v>
      </c>
      <c r="F5" s="57" t="s">
        <v>5</v>
      </c>
    </row>
    <row r="6" spans="2:6" x14ac:dyDescent="0.25">
      <c r="B6" s="48" t="s">
        <v>14</v>
      </c>
      <c r="C6" s="49">
        <f>SUM(C7:C18)</f>
        <v>3224021646</v>
      </c>
      <c r="D6" s="49">
        <f>SUM(D7:D18)</f>
        <v>2774814059</v>
      </c>
      <c r="E6" s="49">
        <f>SUM(E7:E18)</f>
        <v>1371174128.3199997</v>
      </c>
      <c r="F6" s="50">
        <f t="shared" ref="F6:F80" si="0">IF(E6=0,"%",E6/D6)</f>
        <v>0.49414991389158147</v>
      </c>
    </row>
    <row r="7" spans="2:6" x14ac:dyDescent="0.25">
      <c r="B7" s="16" t="s">
        <v>29</v>
      </c>
      <c r="C7" s="31">
        <v>133155539</v>
      </c>
      <c r="D7" s="31">
        <v>141512248</v>
      </c>
      <c r="E7" s="31">
        <v>84397008.170000017</v>
      </c>
      <c r="F7" s="34">
        <f t="shared" si="0"/>
        <v>0.59639366459643839</v>
      </c>
    </row>
    <row r="8" spans="2:6" x14ac:dyDescent="0.25">
      <c r="B8" s="17" t="s">
        <v>30</v>
      </c>
      <c r="C8" s="32">
        <v>224469300</v>
      </c>
      <c r="D8" s="32">
        <v>248313421</v>
      </c>
      <c r="E8" s="32">
        <v>140594401.2200003</v>
      </c>
      <c r="F8" s="23">
        <f t="shared" si="0"/>
        <v>0.56619735112908087</v>
      </c>
    </row>
    <row r="9" spans="2:6" x14ac:dyDescent="0.25">
      <c r="B9" s="17" t="s">
        <v>31</v>
      </c>
      <c r="C9" s="32">
        <v>89595931</v>
      </c>
      <c r="D9" s="32">
        <v>98841396</v>
      </c>
      <c r="E9" s="32">
        <v>53792198.450000018</v>
      </c>
      <c r="F9" s="23">
        <f t="shared" si="0"/>
        <v>0.54422742521766909</v>
      </c>
    </row>
    <row r="10" spans="2:6" x14ac:dyDescent="0.25">
      <c r="B10" s="17" t="s">
        <v>32</v>
      </c>
      <c r="C10" s="32">
        <v>35954210</v>
      </c>
      <c r="D10" s="32">
        <v>38504505</v>
      </c>
      <c r="E10" s="32">
        <v>22012771.979999997</v>
      </c>
      <c r="F10" s="23">
        <f t="shared" si="0"/>
        <v>0.5716934156146144</v>
      </c>
    </row>
    <row r="11" spans="2:6" x14ac:dyDescent="0.25">
      <c r="B11" s="17" t="s">
        <v>33</v>
      </c>
      <c r="C11" s="32">
        <v>93385818</v>
      </c>
      <c r="D11" s="32">
        <v>105461237</v>
      </c>
      <c r="E11" s="32">
        <v>68537173.450000033</v>
      </c>
      <c r="F11" s="23">
        <f t="shared" si="0"/>
        <v>0.64988023466859235</v>
      </c>
    </row>
    <row r="12" spans="2:6" x14ac:dyDescent="0.25">
      <c r="B12" s="17" t="s">
        <v>34</v>
      </c>
      <c r="C12" s="32">
        <v>52635058</v>
      </c>
      <c r="D12" s="32">
        <v>56846198</v>
      </c>
      <c r="E12" s="32">
        <v>28670230.98999998</v>
      </c>
      <c r="F12" s="23">
        <f t="shared" si="0"/>
        <v>0.50434737939729901</v>
      </c>
    </row>
    <row r="13" spans="2:6" x14ac:dyDescent="0.25">
      <c r="B13" s="17" t="s">
        <v>35</v>
      </c>
      <c r="C13" s="32">
        <v>6041484</v>
      </c>
      <c r="D13" s="32">
        <v>6561461</v>
      </c>
      <c r="E13" s="32">
        <v>3180946.22</v>
      </c>
      <c r="F13" s="23">
        <f t="shared" si="0"/>
        <v>0.48479236865082337</v>
      </c>
    </row>
    <row r="14" spans="2:6" x14ac:dyDescent="0.25">
      <c r="B14" s="17" t="s">
        <v>36</v>
      </c>
      <c r="C14" s="32">
        <v>173108206</v>
      </c>
      <c r="D14" s="32">
        <v>214980042</v>
      </c>
      <c r="E14" s="32">
        <v>122128169.6600001</v>
      </c>
      <c r="F14" s="23">
        <f t="shared" si="0"/>
        <v>0.56809073309233094</v>
      </c>
    </row>
    <row r="15" spans="2:6" x14ac:dyDescent="0.25">
      <c r="B15" s="17" t="s">
        <v>37</v>
      </c>
      <c r="C15" s="32">
        <v>30209571</v>
      </c>
      <c r="D15" s="32">
        <v>33842215</v>
      </c>
      <c r="E15" s="32">
        <v>18531189.509999998</v>
      </c>
      <c r="F15" s="23">
        <f t="shared" si="0"/>
        <v>0.54757614151437772</v>
      </c>
    </row>
    <row r="16" spans="2:6" x14ac:dyDescent="0.25">
      <c r="B16" s="17" t="s">
        <v>38</v>
      </c>
      <c r="C16" s="32">
        <v>27086715</v>
      </c>
      <c r="D16" s="32">
        <v>34538237</v>
      </c>
      <c r="E16" s="32">
        <v>19316718.810000014</v>
      </c>
      <c r="F16" s="23">
        <f t="shared" si="0"/>
        <v>0.55928502691089921</v>
      </c>
    </row>
    <row r="17" spans="2:6" x14ac:dyDescent="0.25">
      <c r="B17" s="17" t="s">
        <v>39</v>
      </c>
      <c r="C17" s="32">
        <v>1702122891</v>
      </c>
      <c r="D17" s="32">
        <v>1162383559</v>
      </c>
      <c r="E17" s="32">
        <v>443884267.44999927</v>
      </c>
      <c r="F17" s="23">
        <f t="shared" si="0"/>
        <v>0.38187417914949989</v>
      </c>
    </row>
    <row r="18" spans="2:6" x14ac:dyDescent="0.25">
      <c r="B18" s="17" t="s">
        <v>40</v>
      </c>
      <c r="C18" s="32">
        <v>656256923</v>
      </c>
      <c r="D18" s="32">
        <v>633029540</v>
      </c>
      <c r="E18" s="32">
        <v>366129052.40999991</v>
      </c>
      <c r="F18" s="23">
        <f t="shared" si="0"/>
        <v>0.5783759355211131</v>
      </c>
    </row>
    <row r="19" spans="2:6" x14ac:dyDescent="0.25">
      <c r="B19" s="48" t="s">
        <v>13</v>
      </c>
      <c r="C19" s="49">
        <f>SUM(C20:C26)</f>
        <v>189907934</v>
      </c>
      <c r="D19" s="49">
        <f>SUM(D20:D26)</f>
        <v>193287480</v>
      </c>
      <c r="E19" s="49">
        <f>SUM(E20:E26)</f>
        <v>98820580.450000018</v>
      </c>
      <c r="F19" s="50">
        <f t="shared" si="0"/>
        <v>0.51126219064990663</v>
      </c>
    </row>
    <row r="20" spans="2:6" x14ac:dyDescent="0.25">
      <c r="B20" s="17" t="s">
        <v>29</v>
      </c>
      <c r="C20" s="32">
        <v>0</v>
      </c>
      <c r="D20" s="32">
        <v>0</v>
      </c>
      <c r="E20" s="32">
        <v>0</v>
      </c>
      <c r="F20" s="23" t="str">
        <f t="shared" si="0"/>
        <v>%</v>
      </c>
    </row>
    <row r="21" spans="2:6" x14ac:dyDescent="0.25">
      <c r="B21" s="17" t="s">
        <v>30</v>
      </c>
      <c r="C21" s="32">
        <v>0</v>
      </c>
      <c r="D21" s="32">
        <v>3234</v>
      </c>
      <c r="E21" s="32">
        <v>3000</v>
      </c>
      <c r="F21" s="23">
        <f t="shared" si="0"/>
        <v>0.92764378478664189</v>
      </c>
    </row>
    <row r="22" spans="2:6" x14ac:dyDescent="0.25">
      <c r="B22" s="17" t="s">
        <v>33</v>
      </c>
      <c r="C22" s="32">
        <v>0</v>
      </c>
      <c r="D22" s="32">
        <v>3000</v>
      </c>
      <c r="E22" s="32">
        <v>3000</v>
      </c>
      <c r="F22" s="23">
        <f t="shared" si="0"/>
        <v>1</v>
      </c>
    </row>
    <row r="23" spans="2:6" x14ac:dyDescent="0.25">
      <c r="B23" s="17" t="s">
        <v>36</v>
      </c>
      <c r="C23" s="32">
        <v>0</v>
      </c>
      <c r="D23" s="32">
        <v>3000</v>
      </c>
      <c r="E23" s="32">
        <v>3000</v>
      </c>
      <c r="F23" s="23">
        <f t="shared" ref="F23" si="1">IF(E23=0,"%",E23/D23)</f>
        <v>1</v>
      </c>
    </row>
    <row r="24" spans="2:6" x14ac:dyDescent="0.25">
      <c r="B24" s="17" t="s">
        <v>37</v>
      </c>
      <c r="C24" s="32">
        <v>0</v>
      </c>
      <c r="D24" s="32">
        <v>6000</v>
      </c>
      <c r="E24" s="32">
        <v>6000</v>
      </c>
      <c r="F24" s="23">
        <f t="shared" si="0"/>
        <v>1</v>
      </c>
    </row>
    <row r="25" spans="2:6" x14ac:dyDescent="0.25">
      <c r="B25" s="17" t="s">
        <v>39</v>
      </c>
      <c r="C25" s="32">
        <v>10825256</v>
      </c>
      <c r="D25" s="32">
        <v>7483943</v>
      </c>
      <c r="E25" s="32">
        <v>344893.33</v>
      </c>
      <c r="F25" s="23">
        <f t="shared" si="0"/>
        <v>4.6084441049323868E-2</v>
      </c>
    </row>
    <row r="26" spans="2:6" x14ac:dyDescent="0.25">
      <c r="B26" s="17" t="s">
        <v>40</v>
      </c>
      <c r="C26" s="32">
        <v>179082678</v>
      </c>
      <c r="D26" s="32">
        <v>185788303</v>
      </c>
      <c r="E26" s="32">
        <v>98460687.12000002</v>
      </c>
      <c r="F26" s="23">
        <f t="shared" si="0"/>
        <v>0.52996171195987518</v>
      </c>
    </row>
    <row r="27" spans="2:6" x14ac:dyDescent="0.25">
      <c r="B27" s="48" t="s">
        <v>12</v>
      </c>
      <c r="C27" s="49">
        <f>SUM(C28:C39)</f>
        <v>2500259483</v>
      </c>
      <c r="D27" s="49">
        <f t="shared" ref="D27:E27" si="2">SUM(D28:D39)</f>
        <v>2577417534</v>
      </c>
      <c r="E27" s="49">
        <f t="shared" si="2"/>
        <v>1111527473.9300003</v>
      </c>
      <c r="F27" s="50">
        <f t="shared" si="0"/>
        <v>0.43125627076998085</v>
      </c>
    </row>
    <row r="28" spans="2:6" x14ac:dyDescent="0.25">
      <c r="B28" s="16" t="s">
        <v>29</v>
      </c>
      <c r="C28" s="31">
        <v>415413376</v>
      </c>
      <c r="D28" s="31">
        <v>181816557</v>
      </c>
      <c r="E28" s="31">
        <v>50717583.190000013</v>
      </c>
      <c r="F28" s="34">
        <f t="shared" si="0"/>
        <v>0.27894920037452919</v>
      </c>
    </row>
    <row r="29" spans="2:6" x14ac:dyDescent="0.25">
      <c r="B29" s="17" t="s">
        <v>30</v>
      </c>
      <c r="C29" s="32">
        <v>94118172</v>
      </c>
      <c r="D29" s="32">
        <v>159529003</v>
      </c>
      <c r="E29" s="32">
        <v>66477807.490000002</v>
      </c>
      <c r="F29" s="23">
        <f t="shared" si="0"/>
        <v>0.41671298785713595</v>
      </c>
    </row>
    <row r="30" spans="2:6" x14ac:dyDescent="0.25">
      <c r="B30" s="17" t="s">
        <v>31</v>
      </c>
      <c r="C30" s="32">
        <v>90706163</v>
      </c>
      <c r="D30" s="32">
        <v>134581924</v>
      </c>
      <c r="E30" s="32">
        <v>50842481.430000044</v>
      </c>
      <c r="F30" s="23">
        <f t="shared" si="0"/>
        <v>0.37778090785802737</v>
      </c>
    </row>
    <row r="31" spans="2:6" x14ac:dyDescent="0.25">
      <c r="B31" s="17" t="s">
        <v>32</v>
      </c>
      <c r="C31" s="32">
        <v>69119968</v>
      </c>
      <c r="D31" s="32">
        <v>48887743</v>
      </c>
      <c r="E31" s="32">
        <v>10928141.619999999</v>
      </c>
      <c r="F31" s="23">
        <f t="shared" si="0"/>
        <v>0.22353540886516277</v>
      </c>
    </row>
    <row r="32" spans="2:6" x14ac:dyDescent="0.25">
      <c r="B32" s="17" t="s">
        <v>33</v>
      </c>
      <c r="C32" s="32">
        <v>51086113</v>
      </c>
      <c r="D32" s="32">
        <v>96506145</v>
      </c>
      <c r="E32" s="32">
        <v>32255524.219999954</v>
      </c>
      <c r="F32" s="23">
        <f t="shared" si="0"/>
        <v>0.33423285346233605</v>
      </c>
    </row>
    <row r="33" spans="2:6" x14ac:dyDescent="0.25">
      <c r="B33" s="17" t="s">
        <v>34</v>
      </c>
      <c r="C33" s="32">
        <v>123628147</v>
      </c>
      <c r="D33" s="32">
        <v>132827330</v>
      </c>
      <c r="E33" s="32">
        <v>35382015.710000001</v>
      </c>
      <c r="F33" s="23">
        <f t="shared" si="0"/>
        <v>0.2663760214859397</v>
      </c>
    </row>
    <row r="34" spans="2:6" x14ac:dyDescent="0.25">
      <c r="B34" s="17" t="s">
        <v>35</v>
      </c>
      <c r="C34" s="32">
        <v>57078192</v>
      </c>
      <c r="D34" s="32">
        <v>30099159</v>
      </c>
      <c r="E34" s="32">
        <v>7879433.0599999949</v>
      </c>
      <c r="F34" s="23">
        <f t="shared" si="0"/>
        <v>0.26178249897281164</v>
      </c>
    </row>
    <row r="35" spans="2:6" x14ac:dyDescent="0.25">
      <c r="B35" s="17" t="s">
        <v>36</v>
      </c>
      <c r="C35" s="32">
        <v>60760797</v>
      </c>
      <c r="D35" s="32">
        <v>81972874</v>
      </c>
      <c r="E35" s="32">
        <v>36523067.039999992</v>
      </c>
      <c r="F35" s="23">
        <f t="shared" si="0"/>
        <v>0.44555064691278229</v>
      </c>
    </row>
    <row r="36" spans="2:6" x14ac:dyDescent="0.25">
      <c r="B36" s="17" t="s">
        <v>37</v>
      </c>
      <c r="C36" s="32">
        <v>12818513</v>
      </c>
      <c r="D36" s="32">
        <v>18500709</v>
      </c>
      <c r="E36" s="32">
        <v>10570034.990000002</v>
      </c>
      <c r="F36" s="23">
        <f t="shared" si="0"/>
        <v>0.57133134681487086</v>
      </c>
    </row>
    <row r="37" spans="2:6" x14ac:dyDescent="0.25">
      <c r="B37" s="17" t="s">
        <v>38</v>
      </c>
      <c r="C37" s="32">
        <v>39931557</v>
      </c>
      <c r="D37" s="32">
        <v>107653098</v>
      </c>
      <c r="E37" s="32">
        <v>21757782.649999987</v>
      </c>
      <c r="F37" s="23">
        <f t="shared" si="0"/>
        <v>0.20211013945924702</v>
      </c>
    </row>
    <row r="38" spans="2:6" x14ac:dyDescent="0.25">
      <c r="B38" s="17" t="s">
        <v>39</v>
      </c>
      <c r="C38" s="32">
        <v>565975090</v>
      </c>
      <c r="D38" s="32">
        <v>558661503</v>
      </c>
      <c r="E38" s="32">
        <v>285881892.60000014</v>
      </c>
      <c r="F38" s="23">
        <f t="shared" si="0"/>
        <v>0.51172649460329855</v>
      </c>
    </row>
    <row r="39" spans="2:6" x14ac:dyDescent="0.25">
      <c r="B39" s="18" t="s">
        <v>40</v>
      </c>
      <c r="C39" s="33">
        <v>919623395</v>
      </c>
      <c r="D39" s="33">
        <v>1026381489</v>
      </c>
      <c r="E39" s="33">
        <v>502311709.93000025</v>
      </c>
      <c r="F39" s="35">
        <f t="shared" si="0"/>
        <v>0.48940059355454746</v>
      </c>
    </row>
    <row r="40" spans="2:6" x14ac:dyDescent="0.25">
      <c r="B40" s="48" t="s">
        <v>11</v>
      </c>
      <c r="C40" s="49">
        <f>SUM(C41:C49)</f>
        <v>505299396</v>
      </c>
      <c r="D40" s="49">
        <f>SUM(D41:D49)</f>
        <v>568729428</v>
      </c>
      <c r="E40" s="49">
        <f>SUM(E41:E49)</f>
        <v>395924031.73000002</v>
      </c>
      <c r="F40" s="50">
        <f t="shared" si="0"/>
        <v>0.69615534600048867</v>
      </c>
    </row>
    <row r="41" spans="2:6" x14ac:dyDescent="0.25">
      <c r="B41" s="17" t="s">
        <v>29</v>
      </c>
      <c r="C41" s="32">
        <v>16660000</v>
      </c>
      <c r="D41" s="32">
        <v>257304591</v>
      </c>
      <c r="E41" s="32">
        <v>257037781.72999999</v>
      </c>
      <c r="F41" s="23">
        <f t="shared" si="0"/>
        <v>0.99896306059303852</v>
      </c>
    </row>
    <row r="42" spans="2:6" x14ac:dyDescent="0.25">
      <c r="B42" s="17" t="s">
        <v>30</v>
      </c>
      <c r="C42" s="32">
        <v>16660000</v>
      </c>
      <c r="D42" s="32">
        <v>13264066</v>
      </c>
      <c r="E42" s="32">
        <v>13048339.509999998</v>
      </c>
      <c r="F42" s="23">
        <f t="shared" ref="F42:F46" si="3">IF(E42=0,"%",E42/D42)</f>
        <v>0.98373602106624003</v>
      </c>
    </row>
    <row r="43" spans="2:6" x14ac:dyDescent="0.25">
      <c r="B43" s="17" t="s">
        <v>31</v>
      </c>
      <c r="C43" s="32">
        <v>51660000</v>
      </c>
      <c r="D43" s="32">
        <v>1754203</v>
      </c>
      <c r="E43" s="32">
        <v>1223344.24</v>
      </c>
      <c r="F43" s="23">
        <f t="shared" si="3"/>
        <v>0.69737894645032528</v>
      </c>
    </row>
    <row r="44" spans="2:6" x14ac:dyDescent="0.25">
      <c r="B44" s="17" t="s">
        <v>32</v>
      </c>
      <c r="C44" s="32">
        <v>21660000</v>
      </c>
      <c r="D44" s="32">
        <v>24981194</v>
      </c>
      <c r="E44" s="32">
        <v>5260277.8100000005</v>
      </c>
      <c r="F44" s="23">
        <f t="shared" si="3"/>
        <v>0.21056951120911196</v>
      </c>
    </row>
    <row r="45" spans="2:6" x14ac:dyDescent="0.25">
      <c r="B45" s="17" t="s">
        <v>33</v>
      </c>
      <c r="C45" s="32">
        <v>10000000</v>
      </c>
      <c r="D45" s="32">
        <v>0</v>
      </c>
      <c r="E45" s="32">
        <v>0</v>
      </c>
      <c r="F45" s="23" t="str">
        <f t="shared" si="3"/>
        <v>%</v>
      </c>
    </row>
    <row r="46" spans="2:6" x14ac:dyDescent="0.25">
      <c r="B46" s="17" t="s">
        <v>34</v>
      </c>
      <c r="C46" s="32">
        <v>16660000</v>
      </c>
      <c r="D46" s="32">
        <v>14782939</v>
      </c>
      <c r="E46" s="32">
        <v>14782926.84</v>
      </c>
      <c r="F46" s="23">
        <f t="shared" si="3"/>
        <v>0.99999917743014433</v>
      </c>
    </row>
    <row r="47" spans="2:6" x14ac:dyDescent="0.25">
      <c r="B47" s="17" t="s">
        <v>38</v>
      </c>
      <c r="C47" s="32">
        <v>37000000</v>
      </c>
      <c r="D47" s="32">
        <v>404509</v>
      </c>
      <c r="E47" s="32">
        <v>0</v>
      </c>
      <c r="F47" s="23" t="str">
        <f t="shared" si="0"/>
        <v>%</v>
      </c>
    </row>
    <row r="48" spans="2:6" x14ac:dyDescent="0.25">
      <c r="B48" s="17" t="s">
        <v>39</v>
      </c>
      <c r="C48" s="32">
        <v>84999396</v>
      </c>
      <c r="D48" s="32">
        <v>75358060</v>
      </c>
      <c r="E48" s="32">
        <v>594000</v>
      </c>
      <c r="F48" s="23">
        <f t="shared" si="0"/>
        <v>7.8823685216949588E-3</v>
      </c>
    </row>
    <row r="49" spans="2:6" x14ac:dyDescent="0.25">
      <c r="B49" s="17" t="s">
        <v>40</v>
      </c>
      <c r="C49" s="32">
        <v>250000000</v>
      </c>
      <c r="D49" s="32">
        <v>180879866</v>
      </c>
      <c r="E49" s="32">
        <v>103977361.59999999</v>
      </c>
      <c r="F49" s="23">
        <f t="shared" si="0"/>
        <v>0.57484209768266847</v>
      </c>
    </row>
    <row r="50" spans="2:6" x14ac:dyDescent="0.25">
      <c r="B50" s="48" t="s">
        <v>10</v>
      </c>
      <c r="C50" s="49">
        <f>+SUM(C51:C58)</f>
        <v>25189871</v>
      </c>
      <c r="D50" s="49">
        <f>+SUM(D51:D58)</f>
        <v>64444362</v>
      </c>
      <c r="E50" s="49">
        <f>+SUM(E51:E58)</f>
        <v>48810913.299999997</v>
      </c>
      <c r="F50" s="50">
        <f t="shared" si="0"/>
        <v>0.75741169258530328</v>
      </c>
    </row>
    <row r="51" spans="2:6" x14ac:dyDescent="0.25">
      <c r="B51" s="16" t="s">
        <v>29</v>
      </c>
      <c r="C51" s="31">
        <v>7591425</v>
      </c>
      <c r="D51" s="31">
        <v>45785261</v>
      </c>
      <c r="E51" s="31">
        <v>37493324</v>
      </c>
      <c r="F51" s="34">
        <f t="shared" si="0"/>
        <v>0.81889505882690061</v>
      </c>
    </row>
    <row r="52" spans="2:6" x14ac:dyDescent="0.25">
      <c r="B52" s="17" t="s">
        <v>30</v>
      </c>
      <c r="C52" s="32">
        <v>101043</v>
      </c>
      <c r="D52" s="32">
        <v>5815608</v>
      </c>
      <c r="E52" s="32">
        <v>3425970</v>
      </c>
      <c r="F52" s="23">
        <f t="shared" si="0"/>
        <v>0.58909919650705478</v>
      </c>
    </row>
    <row r="53" spans="2:6" x14ac:dyDescent="0.25">
      <c r="B53" s="17" t="s">
        <v>31</v>
      </c>
      <c r="C53" s="32">
        <v>0</v>
      </c>
      <c r="D53" s="32">
        <v>2834716</v>
      </c>
      <c r="E53" s="32">
        <v>2108634</v>
      </c>
      <c r="F53" s="23">
        <f t="shared" si="0"/>
        <v>0.74386076065468287</v>
      </c>
    </row>
    <row r="54" spans="2:6" x14ac:dyDescent="0.25">
      <c r="B54" s="17" t="s">
        <v>32</v>
      </c>
      <c r="C54" s="32">
        <v>0</v>
      </c>
      <c r="D54" s="32">
        <v>3458295</v>
      </c>
      <c r="E54" s="32">
        <v>1984596</v>
      </c>
      <c r="F54" s="23">
        <f t="shared" ref="F54" si="4">IF(E54=0,"%",E54/D54)</f>
        <v>0.57386544525553773</v>
      </c>
    </row>
    <row r="55" spans="2:6" x14ac:dyDescent="0.25">
      <c r="B55" s="17" t="s">
        <v>33</v>
      </c>
      <c r="C55" s="32">
        <v>0</v>
      </c>
      <c r="D55" s="32">
        <v>64232</v>
      </c>
      <c r="E55" s="32">
        <v>37460</v>
      </c>
      <c r="F55" s="23">
        <f t="shared" si="0"/>
        <v>0.58319840577905091</v>
      </c>
    </row>
    <row r="56" spans="2:6" x14ac:dyDescent="0.25">
      <c r="B56" s="17" t="s">
        <v>34</v>
      </c>
      <c r="C56" s="32">
        <v>0</v>
      </c>
      <c r="D56" s="32">
        <v>2183360</v>
      </c>
      <c r="E56" s="32">
        <v>1160889</v>
      </c>
      <c r="F56" s="23">
        <f t="shared" si="0"/>
        <v>0.53169839147002784</v>
      </c>
    </row>
    <row r="57" spans="2:6" x14ac:dyDescent="0.25">
      <c r="B57" s="17" t="s">
        <v>36</v>
      </c>
      <c r="C57" s="32">
        <v>0</v>
      </c>
      <c r="D57" s="32">
        <v>14782</v>
      </c>
      <c r="E57" s="32">
        <v>14781.01</v>
      </c>
      <c r="F57" s="23">
        <f t="shared" si="0"/>
        <v>0.99993302665403871</v>
      </c>
    </row>
    <row r="58" spans="2:6" x14ac:dyDescent="0.25">
      <c r="B58" s="17" t="s">
        <v>39</v>
      </c>
      <c r="C58" s="32">
        <v>17497403</v>
      </c>
      <c r="D58" s="32">
        <v>4288108</v>
      </c>
      <c r="E58" s="32">
        <v>2585259.2899999996</v>
      </c>
      <c r="F58" s="23">
        <f t="shared" si="0"/>
        <v>0.60289043326334124</v>
      </c>
    </row>
    <row r="59" spans="2:6" hidden="1" x14ac:dyDescent="0.25">
      <c r="B59" s="48" t="s">
        <v>40</v>
      </c>
      <c r="C59" s="49">
        <v>29095780</v>
      </c>
      <c r="D59" s="49">
        <v>41235996</v>
      </c>
      <c r="E59" s="49">
        <v>26019024.059999999</v>
      </c>
      <c r="F59" s="50">
        <f t="shared" si="0"/>
        <v>0.63097843107754692</v>
      </c>
    </row>
    <row r="60" spans="2:6" hidden="1" x14ac:dyDescent="0.25">
      <c r="B60" s="17" t="s">
        <v>22</v>
      </c>
      <c r="C60" s="32"/>
      <c r="D60" s="32"/>
      <c r="E60" s="32"/>
      <c r="F60" s="23" t="str">
        <f t="shared" si="0"/>
        <v>%</v>
      </c>
    </row>
    <row r="61" spans="2:6" hidden="1" x14ac:dyDescent="0.25">
      <c r="B61" s="17" t="s">
        <v>23</v>
      </c>
      <c r="C61" s="32"/>
      <c r="D61" s="32"/>
      <c r="E61" s="32"/>
      <c r="F61" s="23" t="str">
        <f t="shared" ref="F61:F64" si="5">IF(E61=0,"%",E61/D61)</f>
        <v>%</v>
      </c>
    </row>
    <row r="62" spans="2:6" hidden="1" x14ac:dyDescent="0.25">
      <c r="B62" s="17" t="s">
        <v>24</v>
      </c>
      <c r="C62" s="32"/>
      <c r="D62" s="32"/>
      <c r="E62" s="32"/>
      <c r="F62" s="23" t="str">
        <f t="shared" si="5"/>
        <v>%</v>
      </c>
    </row>
    <row r="63" spans="2:6" hidden="1" x14ac:dyDescent="0.25">
      <c r="B63" s="17" t="s">
        <v>25</v>
      </c>
      <c r="C63" s="32"/>
      <c r="D63" s="32"/>
      <c r="E63" s="32"/>
      <c r="F63" s="23" t="str">
        <f t="shared" si="5"/>
        <v>%</v>
      </c>
    </row>
    <row r="64" spans="2:6" hidden="1" x14ac:dyDescent="0.25">
      <c r="B64" s="17" t="s">
        <v>26</v>
      </c>
      <c r="C64" s="32"/>
      <c r="D64" s="32"/>
      <c r="E64" s="32"/>
      <c r="F64" s="23" t="str">
        <f t="shared" si="5"/>
        <v>%</v>
      </c>
    </row>
    <row r="65" spans="2:6" hidden="1" x14ac:dyDescent="0.25">
      <c r="B65" s="17" t="s">
        <v>27</v>
      </c>
      <c r="C65" s="32"/>
      <c r="D65" s="32"/>
      <c r="E65" s="32"/>
      <c r="F65" s="23" t="str">
        <f t="shared" si="0"/>
        <v>%</v>
      </c>
    </row>
    <row r="66" spans="2:6" hidden="1" x14ac:dyDescent="0.25">
      <c r="B66" s="17" t="s">
        <v>28</v>
      </c>
      <c r="C66" s="32"/>
      <c r="D66" s="32"/>
      <c r="E66" s="32"/>
      <c r="F66" s="23" t="str">
        <f t="shared" si="0"/>
        <v>%</v>
      </c>
    </row>
    <row r="67" spans="2:6" x14ac:dyDescent="0.25">
      <c r="B67" s="48" t="s">
        <v>9</v>
      </c>
      <c r="C67" s="49">
        <f>SUM(C68:C79)</f>
        <v>618709381</v>
      </c>
      <c r="D67" s="49">
        <f>SUM(D68:D79)</f>
        <v>821848401</v>
      </c>
      <c r="E67" s="49">
        <f>SUM(E68:E79)</f>
        <v>125401192.20999999</v>
      </c>
      <c r="F67" s="50">
        <f t="shared" si="0"/>
        <v>0.15258433557504725</v>
      </c>
    </row>
    <row r="68" spans="2:6" x14ac:dyDescent="0.25">
      <c r="B68" s="16" t="s">
        <v>29</v>
      </c>
      <c r="C68" s="31">
        <v>12847446</v>
      </c>
      <c r="D68" s="31">
        <v>15563336</v>
      </c>
      <c r="E68" s="31">
        <v>1359225.8500000003</v>
      </c>
      <c r="F68" s="34">
        <f t="shared" si="0"/>
        <v>8.7335122110066915E-2</v>
      </c>
    </row>
    <row r="69" spans="2:6" x14ac:dyDescent="0.25">
      <c r="B69" s="17" t="s">
        <v>30</v>
      </c>
      <c r="C69" s="32">
        <v>145423705</v>
      </c>
      <c r="D69" s="32">
        <v>203806320</v>
      </c>
      <c r="E69" s="32">
        <v>54515497.329999998</v>
      </c>
      <c r="F69" s="23">
        <f t="shared" si="0"/>
        <v>0.26748678514974411</v>
      </c>
    </row>
    <row r="70" spans="2:6" x14ac:dyDescent="0.25">
      <c r="B70" s="17" t="s">
        <v>31</v>
      </c>
      <c r="C70" s="32">
        <v>8340000</v>
      </c>
      <c r="D70" s="32">
        <v>1240149</v>
      </c>
      <c r="E70" s="32">
        <v>241996.49000000002</v>
      </c>
      <c r="F70" s="23">
        <f t="shared" si="0"/>
        <v>0.19513501200259004</v>
      </c>
    </row>
    <row r="71" spans="2:6" x14ac:dyDescent="0.25">
      <c r="B71" s="17" t="s">
        <v>32</v>
      </c>
      <c r="C71" s="32">
        <v>8340000</v>
      </c>
      <c r="D71" s="32">
        <v>359503</v>
      </c>
      <c r="E71" s="32">
        <v>152844.94</v>
      </c>
      <c r="F71" s="23">
        <f t="shared" si="0"/>
        <v>0.42515622957249316</v>
      </c>
    </row>
    <row r="72" spans="2:6" x14ac:dyDescent="0.25">
      <c r="B72" s="17" t="s">
        <v>33</v>
      </c>
      <c r="C72" s="32">
        <v>5000000</v>
      </c>
      <c r="D72" s="32">
        <v>6577585</v>
      </c>
      <c r="E72" s="32">
        <v>3310904.88</v>
      </c>
      <c r="F72" s="23">
        <f t="shared" si="0"/>
        <v>0.50336177791697101</v>
      </c>
    </row>
    <row r="73" spans="2:6" x14ac:dyDescent="0.25">
      <c r="B73" s="17" t="s">
        <v>34</v>
      </c>
      <c r="C73" s="32">
        <v>8340000</v>
      </c>
      <c r="D73" s="32">
        <v>5233302</v>
      </c>
      <c r="E73" s="32">
        <v>51291</v>
      </c>
      <c r="F73" s="23">
        <f t="shared" si="0"/>
        <v>9.8008867059458833E-3</v>
      </c>
    </row>
    <row r="74" spans="2:6" x14ac:dyDescent="0.25">
      <c r="B74" s="17" t="s">
        <v>35</v>
      </c>
      <c r="C74" s="32">
        <v>0</v>
      </c>
      <c r="D74" s="32">
        <v>37322404</v>
      </c>
      <c r="E74" s="32">
        <v>221398.65</v>
      </c>
      <c r="F74" s="23">
        <f t="shared" si="0"/>
        <v>5.9320575920029156E-3</v>
      </c>
    </row>
    <row r="75" spans="2:6" x14ac:dyDescent="0.25">
      <c r="B75" s="17" t="s">
        <v>36</v>
      </c>
      <c r="C75" s="32">
        <v>4102736</v>
      </c>
      <c r="D75" s="32">
        <v>10279854</v>
      </c>
      <c r="E75" s="32">
        <v>543852.25</v>
      </c>
      <c r="F75" s="23">
        <f t="shared" si="0"/>
        <v>5.2904666739430346E-2</v>
      </c>
    </row>
    <row r="76" spans="2:6" x14ac:dyDescent="0.25">
      <c r="B76" s="17" t="s">
        <v>37</v>
      </c>
      <c r="C76" s="32">
        <v>0</v>
      </c>
      <c r="D76" s="32">
        <v>572812</v>
      </c>
      <c r="E76" s="32">
        <v>353813.3</v>
      </c>
      <c r="F76" s="23">
        <f t="shared" si="0"/>
        <v>0.61767787686012166</v>
      </c>
    </row>
    <row r="77" spans="2:6" x14ac:dyDescent="0.25">
      <c r="B77" s="17" t="s">
        <v>38</v>
      </c>
      <c r="C77" s="32">
        <v>3000000</v>
      </c>
      <c r="D77" s="32">
        <v>1350603</v>
      </c>
      <c r="E77" s="32">
        <v>130965.83</v>
      </c>
      <c r="F77" s="23">
        <f t="shared" si="0"/>
        <v>9.6968413367954906E-2</v>
      </c>
    </row>
    <row r="78" spans="2:6" x14ac:dyDescent="0.25">
      <c r="B78" s="17" t="s">
        <v>39</v>
      </c>
      <c r="C78" s="32">
        <v>12421376</v>
      </c>
      <c r="D78" s="32">
        <v>16228739</v>
      </c>
      <c r="E78" s="32">
        <v>4756881.4699999988</v>
      </c>
      <c r="F78" s="23">
        <f t="shared" si="0"/>
        <v>0.29311466959940624</v>
      </c>
    </row>
    <row r="79" spans="2:6" x14ac:dyDescent="0.25">
      <c r="B79" s="17" t="s">
        <v>40</v>
      </c>
      <c r="C79" s="32">
        <v>410894118</v>
      </c>
      <c r="D79" s="32">
        <v>523313794</v>
      </c>
      <c r="E79" s="32">
        <v>59762520.219999999</v>
      </c>
      <c r="F79" s="23">
        <f t="shared" si="0"/>
        <v>0.11420016232172928</v>
      </c>
    </row>
    <row r="80" spans="2:6" x14ac:dyDescent="0.25">
      <c r="B80" s="51" t="s">
        <v>3</v>
      </c>
      <c r="C80" s="52">
        <f>+C67+C59+C50+C40+C27+C19+C6</f>
        <v>7092483491</v>
      </c>
      <c r="D80" s="52">
        <f>+D67+D59+D50+D40+D27+D19+D6</f>
        <v>7041777260</v>
      </c>
      <c r="E80" s="52">
        <f>+E67+E59+E50+E40+E27+E19+E6</f>
        <v>3177677344</v>
      </c>
      <c r="F80" s="53">
        <f t="shared" si="0"/>
        <v>0.45126070119406192</v>
      </c>
    </row>
    <row r="81" spans="2:6" x14ac:dyDescent="0.2">
      <c r="B81" s="40" t="s">
        <v>42</v>
      </c>
      <c r="C81" s="21"/>
      <c r="D81" s="21"/>
      <c r="E81" s="21"/>
    </row>
    <row r="82" spans="2:6" x14ac:dyDescent="0.25">
      <c r="C82" s="21"/>
      <c r="D82" s="21"/>
      <c r="E82" s="21"/>
      <c r="F82" s="21"/>
    </row>
    <row r="83" spans="2:6" x14ac:dyDescent="0.25">
      <c r="C83" s="21"/>
      <c r="D83" s="21"/>
      <c r="E83" s="21"/>
    </row>
    <row r="84" spans="2:6" x14ac:dyDescent="0.25">
      <c r="D84" s="21"/>
      <c r="E84" s="2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showGridLines="0" zoomScale="120" zoomScaleNormal="120" workbookViewId="0">
      <selection activeCell="B5" sqref="B5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43.5" customHeight="1" x14ac:dyDescent="0.25">
      <c r="B2" s="63" t="s">
        <v>44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41</v>
      </c>
      <c r="F5" s="56" t="s">
        <v>5</v>
      </c>
    </row>
    <row r="6" spans="2:6" x14ac:dyDescent="0.25">
      <c r="B6" s="48" t="s">
        <v>20</v>
      </c>
      <c r="C6" s="49">
        <f>SUM(C7:C18)</f>
        <v>3222646646</v>
      </c>
      <c r="D6" s="49">
        <f>SUM(D7:D18)</f>
        <v>2773629359</v>
      </c>
      <c r="E6" s="49">
        <f>SUM(E7:E18)</f>
        <v>1370806820.3199997</v>
      </c>
      <c r="F6" s="50">
        <f t="shared" ref="F6:F80" si="0">IF(E6=0,"%",E6/D6)</f>
        <v>0.49422855143638522</v>
      </c>
    </row>
    <row r="7" spans="2:6" x14ac:dyDescent="0.25">
      <c r="B7" s="11" t="s">
        <v>29</v>
      </c>
      <c r="C7" s="28">
        <v>133155539</v>
      </c>
      <c r="D7" s="28">
        <v>141512248</v>
      </c>
      <c r="E7" s="28">
        <v>84397008.169999927</v>
      </c>
      <c r="F7" s="36">
        <f t="shared" si="0"/>
        <v>0.59639366459643783</v>
      </c>
    </row>
    <row r="8" spans="2:6" x14ac:dyDescent="0.25">
      <c r="B8" s="13" t="s">
        <v>30</v>
      </c>
      <c r="C8" s="29">
        <v>224256702</v>
      </c>
      <c r="D8" s="29">
        <v>248100823</v>
      </c>
      <c r="E8" s="29">
        <v>140571401.22000024</v>
      </c>
      <c r="F8" s="24">
        <f t="shared" si="0"/>
        <v>0.56658982231590682</v>
      </c>
    </row>
    <row r="9" spans="2:6" x14ac:dyDescent="0.25">
      <c r="B9" s="13" t="s">
        <v>31</v>
      </c>
      <c r="C9" s="29">
        <v>89595931</v>
      </c>
      <c r="D9" s="29">
        <v>98841396</v>
      </c>
      <c r="E9" s="29">
        <v>53792198.450000018</v>
      </c>
      <c r="F9" s="24">
        <f t="shared" si="0"/>
        <v>0.54422742521766909</v>
      </c>
    </row>
    <row r="10" spans="2:6" x14ac:dyDescent="0.25">
      <c r="B10" s="13" t="s">
        <v>32</v>
      </c>
      <c r="C10" s="29">
        <v>35954210</v>
      </c>
      <c r="D10" s="29">
        <v>38504505</v>
      </c>
      <c r="E10" s="29">
        <v>22012771.979999993</v>
      </c>
      <c r="F10" s="24">
        <f t="shared" si="0"/>
        <v>0.57169341561461429</v>
      </c>
    </row>
    <row r="11" spans="2:6" x14ac:dyDescent="0.25">
      <c r="B11" s="13" t="s">
        <v>33</v>
      </c>
      <c r="C11" s="29">
        <v>93385818</v>
      </c>
      <c r="D11" s="29">
        <v>105461237</v>
      </c>
      <c r="E11" s="29">
        <v>68537173.450000003</v>
      </c>
      <c r="F11" s="24">
        <f t="shared" si="0"/>
        <v>0.64988023466859202</v>
      </c>
    </row>
    <row r="12" spans="2:6" x14ac:dyDescent="0.25">
      <c r="B12" s="13" t="s">
        <v>34</v>
      </c>
      <c r="C12" s="29">
        <v>52635058</v>
      </c>
      <c r="D12" s="29">
        <v>56846198</v>
      </c>
      <c r="E12" s="29">
        <v>28670230.989999976</v>
      </c>
      <c r="F12" s="24">
        <f t="shared" si="0"/>
        <v>0.5043473793972989</v>
      </c>
    </row>
    <row r="13" spans="2:6" x14ac:dyDescent="0.25">
      <c r="B13" s="13" t="s">
        <v>35</v>
      </c>
      <c r="C13" s="29">
        <v>6041484</v>
      </c>
      <c r="D13" s="29">
        <v>6561461</v>
      </c>
      <c r="E13" s="29">
        <v>3180946.2199999997</v>
      </c>
      <c r="F13" s="24">
        <f t="shared" si="0"/>
        <v>0.48479236865082331</v>
      </c>
    </row>
    <row r="14" spans="2:6" x14ac:dyDescent="0.25">
      <c r="B14" s="13" t="s">
        <v>36</v>
      </c>
      <c r="C14" s="29">
        <v>172331928</v>
      </c>
      <c r="D14" s="29">
        <v>214394064</v>
      </c>
      <c r="E14" s="29">
        <v>121894691.66000007</v>
      </c>
      <c r="F14" s="24">
        <f t="shared" si="0"/>
        <v>0.56855441510731408</v>
      </c>
    </row>
    <row r="15" spans="2:6" x14ac:dyDescent="0.25">
      <c r="B15" s="13" t="s">
        <v>37</v>
      </c>
      <c r="C15" s="29">
        <v>30209571</v>
      </c>
      <c r="D15" s="29">
        <v>33842215</v>
      </c>
      <c r="E15" s="29">
        <v>18531189.509999998</v>
      </c>
      <c r="F15" s="24">
        <f t="shared" si="0"/>
        <v>0.54757614151437772</v>
      </c>
    </row>
    <row r="16" spans="2:6" x14ac:dyDescent="0.25">
      <c r="B16" s="13" t="s">
        <v>38</v>
      </c>
      <c r="C16" s="29">
        <v>27086715</v>
      </c>
      <c r="D16" s="29">
        <v>34538237</v>
      </c>
      <c r="E16" s="29">
        <v>19316718.810000002</v>
      </c>
      <c r="F16" s="24">
        <f t="shared" si="0"/>
        <v>0.55928502691089887</v>
      </c>
    </row>
    <row r="17" spans="2:6" x14ac:dyDescent="0.25">
      <c r="B17" s="13" t="s">
        <v>39</v>
      </c>
      <c r="C17" s="29">
        <v>1702122891</v>
      </c>
      <c r="D17" s="29">
        <v>1162383559</v>
      </c>
      <c r="E17" s="29">
        <v>443884267.44999927</v>
      </c>
      <c r="F17" s="24">
        <f t="shared" si="0"/>
        <v>0.38187417914949989</v>
      </c>
    </row>
    <row r="18" spans="2:6" x14ac:dyDescent="0.25">
      <c r="B18" s="13" t="s">
        <v>40</v>
      </c>
      <c r="C18" s="29">
        <v>655870799</v>
      </c>
      <c r="D18" s="29">
        <v>632643416</v>
      </c>
      <c r="E18" s="29">
        <v>366018222.41000009</v>
      </c>
      <c r="F18" s="24">
        <f t="shared" si="0"/>
        <v>0.57855375264033426</v>
      </c>
    </row>
    <row r="19" spans="2:6" x14ac:dyDescent="0.25">
      <c r="B19" s="48" t="s">
        <v>19</v>
      </c>
      <c r="C19" s="49">
        <f>SUM(C20:C26)</f>
        <v>189040934</v>
      </c>
      <c r="D19" s="49">
        <f>SUM(D20:D26)</f>
        <v>192367926</v>
      </c>
      <c r="E19" s="49">
        <f>SUM(E20:E26)</f>
        <v>98788666.450000003</v>
      </c>
      <c r="F19" s="50">
        <f t="shared" si="0"/>
        <v>0.5135402169382437</v>
      </c>
    </row>
    <row r="20" spans="2:6" x14ac:dyDescent="0.25">
      <c r="B20" s="13" t="s">
        <v>29</v>
      </c>
      <c r="C20" s="29">
        <v>0</v>
      </c>
      <c r="D20" s="29">
        <v>0</v>
      </c>
      <c r="E20" s="29">
        <v>0</v>
      </c>
      <c r="F20" s="24" t="str">
        <f t="shared" si="0"/>
        <v>%</v>
      </c>
    </row>
    <row r="21" spans="2:6" x14ac:dyDescent="0.25">
      <c r="B21" s="13" t="s">
        <v>30</v>
      </c>
      <c r="C21" s="29">
        <v>0</v>
      </c>
      <c r="D21" s="29">
        <v>3234</v>
      </c>
      <c r="E21" s="29">
        <v>3000</v>
      </c>
      <c r="F21" s="24">
        <f t="shared" si="0"/>
        <v>0.92764378478664189</v>
      </c>
    </row>
    <row r="22" spans="2:6" x14ac:dyDescent="0.25">
      <c r="B22" s="13" t="s">
        <v>33</v>
      </c>
      <c r="C22" s="29">
        <v>0</v>
      </c>
      <c r="D22" s="29">
        <v>3000</v>
      </c>
      <c r="E22" s="29">
        <v>3000</v>
      </c>
      <c r="F22" s="24">
        <f t="shared" ref="F22" si="1">IF(E22=0,"%",E22/D22)</f>
        <v>1</v>
      </c>
    </row>
    <row r="23" spans="2:6" x14ac:dyDescent="0.25">
      <c r="B23" s="13" t="s">
        <v>36</v>
      </c>
      <c r="C23" s="29">
        <v>0</v>
      </c>
      <c r="D23" s="29">
        <v>3000</v>
      </c>
      <c r="E23" s="29">
        <v>3000</v>
      </c>
      <c r="F23" s="24">
        <f t="shared" si="0"/>
        <v>1</v>
      </c>
    </row>
    <row r="24" spans="2:6" x14ac:dyDescent="0.25">
      <c r="B24" s="13" t="s">
        <v>37</v>
      </c>
      <c r="C24" s="29">
        <v>0</v>
      </c>
      <c r="D24" s="29">
        <v>6000</v>
      </c>
      <c r="E24" s="29">
        <v>6000</v>
      </c>
      <c r="F24" s="24">
        <f t="shared" si="0"/>
        <v>1</v>
      </c>
    </row>
    <row r="25" spans="2:6" x14ac:dyDescent="0.25">
      <c r="B25" s="13" t="s">
        <v>39</v>
      </c>
      <c r="C25" s="29">
        <v>10825256</v>
      </c>
      <c r="D25" s="29">
        <v>7483943</v>
      </c>
      <c r="E25" s="29">
        <v>344893.33</v>
      </c>
      <c r="F25" s="24">
        <f t="shared" si="0"/>
        <v>4.6084441049323868E-2</v>
      </c>
    </row>
    <row r="26" spans="2:6" x14ac:dyDescent="0.25">
      <c r="B26" s="13" t="s">
        <v>40</v>
      </c>
      <c r="C26" s="29">
        <v>178215678</v>
      </c>
      <c r="D26" s="29">
        <v>184868749</v>
      </c>
      <c r="E26" s="29">
        <v>98428773.120000005</v>
      </c>
      <c r="F26" s="24">
        <f t="shared" si="0"/>
        <v>0.53242515921390265</v>
      </c>
    </row>
    <row r="27" spans="2:6" x14ac:dyDescent="0.25">
      <c r="B27" s="48" t="s">
        <v>18</v>
      </c>
      <c r="C27" s="49">
        <f>SUM(C28:C39)</f>
        <v>2297827781</v>
      </c>
      <c r="D27" s="49">
        <f t="shared" ref="D27:E27" si="2">SUM(D28:D39)</f>
        <v>1824962945</v>
      </c>
      <c r="E27" s="49">
        <f t="shared" si="2"/>
        <v>769472587.63000059</v>
      </c>
      <c r="F27" s="50">
        <f t="shared" si="0"/>
        <v>0.42163737611121777</v>
      </c>
    </row>
    <row r="28" spans="2:6" x14ac:dyDescent="0.25">
      <c r="B28" s="41" t="s">
        <v>29</v>
      </c>
      <c r="C28" s="12">
        <v>415102778</v>
      </c>
      <c r="D28" s="12">
        <v>151053929</v>
      </c>
      <c r="E28" s="12">
        <v>43228906.569999993</v>
      </c>
      <c r="F28" s="36">
        <f t="shared" si="0"/>
        <v>0.28618194082194309</v>
      </c>
    </row>
    <row r="29" spans="2:6" x14ac:dyDescent="0.25">
      <c r="B29" s="42" t="s">
        <v>30</v>
      </c>
      <c r="C29" s="43">
        <v>93861554</v>
      </c>
      <c r="D29" s="43">
        <v>94510909</v>
      </c>
      <c r="E29" s="43">
        <v>38849968.939999968</v>
      </c>
      <c r="F29" s="24">
        <f t="shared" si="0"/>
        <v>0.41106332963107961</v>
      </c>
    </row>
    <row r="30" spans="2:6" x14ac:dyDescent="0.25">
      <c r="B30" s="42" t="s">
        <v>31</v>
      </c>
      <c r="C30" s="43">
        <v>90376796</v>
      </c>
      <c r="D30" s="43">
        <v>127777988</v>
      </c>
      <c r="E30" s="43">
        <v>48356651.710000046</v>
      </c>
      <c r="F30" s="24">
        <f t="shared" si="0"/>
        <v>0.37844273858812089</v>
      </c>
    </row>
    <row r="31" spans="2:6" x14ac:dyDescent="0.25">
      <c r="B31" s="42" t="s">
        <v>32</v>
      </c>
      <c r="C31" s="43">
        <v>69118968</v>
      </c>
      <c r="D31" s="43">
        <v>48809658</v>
      </c>
      <c r="E31" s="43">
        <v>10914324.939999994</v>
      </c>
      <c r="F31" s="24">
        <f t="shared" si="0"/>
        <v>0.22360994498260967</v>
      </c>
    </row>
    <row r="32" spans="2:6" x14ac:dyDescent="0.25">
      <c r="B32" s="42" t="s">
        <v>33</v>
      </c>
      <c r="C32" s="43">
        <v>51057724</v>
      </c>
      <c r="D32" s="43">
        <v>49571975</v>
      </c>
      <c r="E32" s="43">
        <v>17490030.610000025</v>
      </c>
      <c r="F32" s="24">
        <f t="shared" si="0"/>
        <v>0.35282093582109703</v>
      </c>
    </row>
    <row r="33" spans="2:6" x14ac:dyDescent="0.25">
      <c r="B33" s="42" t="s">
        <v>34</v>
      </c>
      <c r="C33" s="43">
        <v>123609049</v>
      </c>
      <c r="D33" s="43">
        <v>117704386</v>
      </c>
      <c r="E33" s="43">
        <v>29778796.890000008</v>
      </c>
      <c r="F33" s="24">
        <f t="shared" si="0"/>
        <v>0.25299649318080641</v>
      </c>
    </row>
    <row r="34" spans="2:6" x14ac:dyDescent="0.25">
      <c r="B34" s="42" t="s">
        <v>35</v>
      </c>
      <c r="C34" s="43">
        <v>57078192</v>
      </c>
      <c r="D34" s="43">
        <v>30087159</v>
      </c>
      <c r="E34" s="43">
        <v>7868133.0599999949</v>
      </c>
      <c r="F34" s="24">
        <f t="shared" si="0"/>
        <v>0.26151133312387503</v>
      </c>
    </row>
    <row r="35" spans="2:6" x14ac:dyDescent="0.25">
      <c r="B35" s="42" t="s">
        <v>36</v>
      </c>
      <c r="C35" s="43">
        <v>60760797</v>
      </c>
      <c r="D35" s="43">
        <v>79400891</v>
      </c>
      <c r="E35" s="43">
        <v>34948127.749999985</v>
      </c>
      <c r="F35" s="24">
        <f t="shared" si="0"/>
        <v>0.44014780325324038</v>
      </c>
    </row>
    <row r="36" spans="2:6" x14ac:dyDescent="0.25">
      <c r="B36" s="42" t="s">
        <v>37</v>
      </c>
      <c r="C36" s="43">
        <v>12805440</v>
      </c>
      <c r="D36" s="43">
        <v>16192518</v>
      </c>
      <c r="E36" s="43">
        <v>8875174.0300000012</v>
      </c>
      <c r="F36" s="24">
        <f t="shared" si="0"/>
        <v>0.54810339133172503</v>
      </c>
    </row>
    <row r="37" spans="2:6" x14ac:dyDescent="0.25">
      <c r="B37" s="42" t="s">
        <v>38</v>
      </c>
      <c r="C37" s="43">
        <v>39911557</v>
      </c>
      <c r="D37" s="43">
        <v>100903780</v>
      </c>
      <c r="E37" s="43">
        <v>20076363.210000001</v>
      </c>
      <c r="F37" s="24">
        <f t="shared" si="0"/>
        <v>0.19896542240538462</v>
      </c>
    </row>
    <row r="38" spans="2:6" x14ac:dyDescent="0.25">
      <c r="B38" s="42" t="s">
        <v>39</v>
      </c>
      <c r="C38" s="43">
        <v>504715801</v>
      </c>
      <c r="D38" s="43">
        <v>456358672</v>
      </c>
      <c r="E38" s="43">
        <v>235047609.41000047</v>
      </c>
      <c r="F38" s="24">
        <f t="shared" si="0"/>
        <v>0.51505016521303326</v>
      </c>
    </row>
    <row r="39" spans="2:6" x14ac:dyDescent="0.25">
      <c r="B39" s="44" t="s">
        <v>40</v>
      </c>
      <c r="C39" s="15">
        <v>779429125</v>
      </c>
      <c r="D39" s="15">
        <v>552591080</v>
      </c>
      <c r="E39" s="15">
        <v>274038500.51000017</v>
      </c>
      <c r="F39" s="37">
        <f t="shared" si="0"/>
        <v>0.4959155339785799</v>
      </c>
    </row>
    <row r="40" spans="2:6" x14ac:dyDescent="0.25">
      <c r="B40" s="48" t="s">
        <v>17</v>
      </c>
      <c r="C40" s="49">
        <f>SUM(C41:C49)</f>
        <v>505299396</v>
      </c>
      <c r="D40" s="49">
        <f>SUM(D41:D49)</f>
        <v>547586368</v>
      </c>
      <c r="E40" s="49">
        <f>SUM(E41:E49)</f>
        <v>380924031.73000002</v>
      </c>
      <c r="F40" s="50">
        <f t="shared" si="0"/>
        <v>0.69564191877398962</v>
      </c>
    </row>
    <row r="41" spans="2:6" x14ac:dyDescent="0.25">
      <c r="B41" s="13" t="s">
        <v>29</v>
      </c>
      <c r="C41" s="29">
        <v>16660000</v>
      </c>
      <c r="D41" s="29">
        <v>257304591</v>
      </c>
      <c r="E41" s="29">
        <v>257037781.72999999</v>
      </c>
      <c r="F41" s="24">
        <f t="shared" si="0"/>
        <v>0.99896306059303852</v>
      </c>
    </row>
    <row r="42" spans="2:6" x14ac:dyDescent="0.25">
      <c r="B42" s="13" t="s">
        <v>30</v>
      </c>
      <c r="C42" s="29">
        <v>16660000</v>
      </c>
      <c r="D42" s="29">
        <v>13264066</v>
      </c>
      <c r="E42" s="29">
        <v>13048339.509999998</v>
      </c>
      <c r="F42" s="24">
        <f t="shared" si="0"/>
        <v>0.98373602106624003</v>
      </c>
    </row>
    <row r="43" spans="2:6" x14ac:dyDescent="0.25">
      <c r="B43" s="13" t="s">
        <v>31</v>
      </c>
      <c r="C43" s="29">
        <v>51660000</v>
      </c>
      <c r="D43" s="29">
        <v>1754203</v>
      </c>
      <c r="E43" s="29">
        <v>1223344.24</v>
      </c>
      <c r="F43" s="24">
        <f t="shared" si="0"/>
        <v>0.69737894645032528</v>
      </c>
    </row>
    <row r="44" spans="2:6" x14ac:dyDescent="0.25">
      <c r="B44" s="13" t="s">
        <v>32</v>
      </c>
      <c r="C44" s="29">
        <v>21660000</v>
      </c>
      <c r="D44" s="29">
        <v>24981194</v>
      </c>
      <c r="E44" s="29">
        <v>5260277.8100000005</v>
      </c>
      <c r="F44" s="24">
        <f t="shared" si="0"/>
        <v>0.21056951120911196</v>
      </c>
    </row>
    <row r="45" spans="2:6" x14ac:dyDescent="0.25">
      <c r="B45" s="13" t="s">
        <v>33</v>
      </c>
      <c r="C45" s="29">
        <v>10000000</v>
      </c>
      <c r="D45" s="29">
        <v>0</v>
      </c>
      <c r="E45" s="29">
        <v>0</v>
      </c>
      <c r="F45" s="24" t="str">
        <f t="shared" si="0"/>
        <v>%</v>
      </c>
    </row>
    <row r="46" spans="2:6" x14ac:dyDescent="0.25">
      <c r="B46" s="13" t="s">
        <v>34</v>
      </c>
      <c r="C46" s="29">
        <v>16660000</v>
      </c>
      <c r="D46" s="29">
        <v>14782939</v>
      </c>
      <c r="E46" s="29">
        <v>14782926.84</v>
      </c>
      <c r="F46" s="24">
        <f t="shared" si="0"/>
        <v>0.99999917743014433</v>
      </c>
    </row>
    <row r="47" spans="2:6" x14ac:dyDescent="0.25">
      <c r="B47" s="13" t="s">
        <v>38</v>
      </c>
      <c r="C47" s="29">
        <v>37000000</v>
      </c>
      <c r="D47" s="29">
        <v>404509</v>
      </c>
      <c r="E47" s="29">
        <v>0</v>
      </c>
      <c r="F47" s="24" t="str">
        <f t="shared" si="0"/>
        <v>%</v>
      </c>
    </row>
    <row r="48" spans="2:6" x14ac:dyDescent="0.25">
      <c r="B48" s="13" t="s">
        <v>39</v>
      </c>
      <c r="C48" s="29">
        <v>84999396</v>
      </c>
      <c r="D48" s="29">
        <v>69215000</v>
      </c>
      <c r="E48" s="29">
        <v>594000</v>
      </c>
      <c r="F48" s="24">
        <f t="shared" si="0"/>
        <v>8.5819547785884569E-3</v>
      </c>
    </row>
    <row r="49" spans="2:6" x14ac:dyDescent="0.25">
      <c r="B49" s="13" t="s">
        <v>40</v>
      </c>
      <c r="C49" s="29">
        <v>250000000</v>
      </c>
      <c r="D49" s="29">
        <v>165879866</v>
      </c>
      <c r="E49" s="29">
        <v>88977361.599999994</v>
      </c>
      <c r="F49" s="24">
        <f t="shared" si="0"/>
        <v>0.53639639183214671</v>
      </c>
    </row>
    <row r="50" spans="2:6" x14ac:dyDescent="0.25">
      <c r="B50" s="48" t="s">
        <v>16</v>
      </c>
      <c r="C50" s="49">
        <f>+SUM(C51:C58)</f>
        <v>21515226</v>
      </c>
      <c r="D50" s="49">
        <f>+SUM(D51:D58)</f>
        <v>63237246</v>
      </c>
      <c r="E50" s="49">
        <f>+SUM(E51:E58)</f>
        <v>48283280.359999999</v>
      </c>
      <c r="F50" s="50">
        <f t="shared" si="0"/>
        <v>0.7635259821403354</v>
      </c>
    </row>
    <row r="51" spans="2:6" x14ac:dyDescent="0.25">
      <c r="B51" s="11" t="s">
        <v>29</v>
      </c>
      <c r="C51" s="28">
        <v>7591425</v>
      </c>
      <c r="D51" s="28">
        <v>45785261</v>
      </c>
      <c r="E51" s="28">
        <v>37493324</v>
      </c>
      <c r="F51" s="36">
        <f t="shared" si="0"/>
        <v>0.81889505882690061</v>
      </c>
    </row>
    <row r="52" spans="2:6" x14ac:dyDescent="0.25">
      <c r="B52" s="13" t="s">
        <v>30</v>
      </c>
      <c r="C52" s="29">
        <v>101043</v>
      </c>
      <c r="D52" s="29">
        <v>5815608</v>
      </c>
      <c r="E52" s="29">
        <v>3425970</v>
      </c>
      <c r="F52" s="24">
        <f t="shared" si="0"/>
        <v>0.58909919650705478</v>
      </c>
    </row>
    <row r="53" spans="2:6" x14ac:dyDescent="0.25">
      <c r="B53" s="13" t="s">
        <v>31</v>
      </c>
      <c r="C53" s="29">
        <v>0</v>
      </c>
      <c r="D53" s="29">
        <v>2834716</v>
      </c>
      <c r="E53" s="29">
        <v>2108634</v>
      </c>
      <c r="F53" s="24">
        <f t="shared" si="0"/>
        <v>0.74386076065468287</v>
      </c>
    </row>
    <row r="54" spans="2:6" x14ac:dyDescent="0.25">
      <c r="B54" s="13" t="s">
        <v>32</v>
      </c>
      <c r="C54" s="29">
        <v>0</v>
      </c>
      <c r="D54" s="29">
        <v>3458295</v>
      </c>
      <c r="E54" s="29">
        <v>1984596</v>
      </c>
      <c r="F54" s="24">
        <f t="shared" ref="F54" si="3">IF(E54=0,"%",E54/D54)</f>
        <v>0.57386544525553773</v>
      </c>
    </row>
    <row r="55" spans="2:6" x14ac:dyDescent="0.25">
      <c r="B55" s="13" t="s">
        <v>33</v>
      </c>
      <c r="C55" s="29">
        <v>0</v>
      </c>
      <c r="D55" s="29">
        <v>64232</v>
      </c>
      <c r="E55" s="29">
        <v>37460</v>
      </c>
      <c r="F55" s="24">
        <f t="shared" si="0"/>
        <v>0.58319840577905091</v>
      </c>
    </row>
    <row r="56" spans="2:6" x14ac:dyDescent="0.25">
      <c r="B56" s="13" t="s">
        <v>34</v>
      </c>
      <c r="C56" s="29">
        <v>0</v>
      </c>
      <c r="D56" s="29">
        <v>2183360</v>
      </c>
      <c r="E56" s="29">
        <v>1160889</v>
      </c>
      <c r="F56" s="24">
        <f t="shared" si="0"/>
        <v>0.53169839147002784</v>
      </c>
    </row>
    <row r="57" spans="2:6" x14ac:dyDescent="0.25">
      <c r="B57" s="13" t="s">
        <v>36</v>
      </c>
      <c r="C57" s="29">
        <v>0</v>
      </c>
      <c r="D57" s="29">
        <v>14782</v>
      </c>
      <c r="E57" s="29">
        <v>14781.01</v>
      </c>
      <c r="F57" s="24">
        <f t="shared" si="0"/>
        <v>0.99993302665403871</v>
      </c>
    </row>
    <row r="58" spans="2:6" x14ac:dyDescent="0.25">
      <c r="B58" s="13" t="s">
        <v>39</v>
      </c>
      <c r="C58" s="29">
        <v>13822758</v>
      </c>
      <c r="D58" s="29">
        <v>3080992</v>
      </c>
      <c r="E58" s="29">
        <v>2057626.3499999999</v>
      </c>
      <c r="F58" s="24">
        <f t="shared" si="0"/>
        <v>0.66784540498644585</v>
      </c>
    </row>
    <row r="59" spans="2:6" hidden="1" x14ac:dyDescent="0.25">
      <c r="B59" s="48" t="s">
        <v>40</v>
      </c>
      <c r="C59" s="49">
        <v>29078838</v>
      </c>
      <c r="D59" s="49">
        <v>41093949</v>
      </c>
      <c r="E59" s="49">
        <v>25923120.859999999</v>
      </c>
      <c r="F59" s="50">
        <f t="shared" si="0"/>
        <v>0.63082574176553341</v>
      </c>
    </row>
    <row r="60" spans="2:6" hidden="1" x14ac:dyDescent="0.25">
      <c r="B60" s="13" t="s">
        <v>22</v>
      </c>
      <c r="C60" s="29"/>
      <c r="D60" s="29"/>
      <c r="E60" s="29"/>
      <c r="F60" s="24" t="str">
        <f t="shared" si="0"/>
        <v>%</v>
      </c>
    </row>
    <row r="61" spans="2:6" hidden="1" x14ac:dyDescent="0.25">
      <c r="B61" s="13" t="s">
        <v>23</v>
      </c>
      <c r="C61" s="29"/>
      <c r="D61" s="29"/>
      <c r="E61" s="29"/>
      <c r="F61" s="24" t="str">
        <f t="shared" si="0"/>
        <v>%</v>
      </c>
    </row>
    <row r="62" spans="2:6" hidden="1" x14ac:dyDescent="0.25">
      <c r="B62" s="13" t="s">
        <v>24</v>
      </c>
      <c r="C62" s="29"/>
      <c r="D62" s="29"/>
      <c r="E62" s="29"/>
      <c r="F62" s="24" t="str">
        <f t="shared" ref="F62:F64" si="4">IF(E62=0,"%",E62/D62)</f>
        <v>%</v>
      </c>
    </row>
    <row r="63" spans="2:6" hidden="1" x14ac:dyDescent="0.25">
      <c r="B63" s="13" t="s">
        <v>25</v>
      </c>
      <c r="C63" s="29"/>
      <c r="D63" s="29"/>
      <c r="E63" s="29"/>
      <c r="F63" s="24" t="str">
        <f t="shared" si="4"/>
        <v>%</v>
      </c>
    </row>
    <row r="64" spans="2:6" hidden="1" x14ac:dyDescent="0.25">
      <c r="B64" s="13" t="s">
        <v>26</v>
      </c>
      <c r="C64" s="29"/>
      <c r="D64" s="29"/>
      <c r="E64" s="29"/>
      <c r="F64" s="24" t="str">
        <f t="shared" si="4"/>
        <v>%</v>
      </c>
    </row>
    <row r="65" spans="2:6" hidden="1" x14ac:dyDescent="0.25">
      <c r="B65" s="13" t="s">
        <v>27</v>
      </c>
      <c r="C65" s="29"/>
      <c r="D65" s="29"/>
      <c r="E65" s="29"/>
      <c r="F65" s="24" t="str">
        <f t="shared" si="0"/>
        <v>%</v>
      </c>
    </row>
    <row r="66" spans="2:6" hidden="1" x14ac:dyDescent="0.25">
      <c r="B66" s="13" t="s">
        <v>28</v>
      </c>
      <c r="C66" s="29"/>
      <c r="D66" s="29"/>
      <c r="E66" s="29"/>
      <c r="F66" s="24" t="str">
        <f t="shared" si="0"/>
        <v>%</v>
      </c>
    </row>
    <row r="67" spans="2:6" x14ac:dyDescent="0.25">
      <c r="B67" s="48" t="s">
        <v>15</v>
      </c>
      <c r="C67" s="49">
        <f>+SUM(C68:C79)</f>
        <v>363371931</v>
      </c>
      <c r="D67" s="49">
        <f>+SUM(D68:D79)</f>
        <v>574899902</v>
      </c>
      <c r="E67" s="49">
        <f>+SUM(E68:E79)</f>
        <v>106124709.90999998</v>
      </c>
      <c r="F67" s="50">
        <f t="shared" si="0"/>
        <v>0.18459684814835814</v>
      </c>
    </row>
    <row r="68" spans="2:6" x14ac:dyDescent="0.25">
      <c r="B68" s="11" t="s">
        <v>29</v>
      </c>
      <c r="C68" s="28">
        <v>8340000</v>
      </c>
      <c r="D68" s="28">
        <v>10622750</v>
      </c>
      <c r="E68" s="28">
        <v>1197791.7599999998</v>
      </c>
      <c r="F68" s="36">
        <f t="shared" si="0"/>
        <v>0.11275722011720127</v>
      </c>
    </row>
    <row r="69" spans="2:6" x14ac:dyDescent="0.25">
      <c r="B69" s="13" t="s">
        <v>30</v>
      </c>
      <c r="C69" s="29">
        <v>143217701</v>
      </c>
      <c r="D69" s="29">
        <v>196883971</v>
      </c>
      <c r="E69" s="29">
        <v>51727576.449999996</v>
      </c>
      <c r="F69" s="24">
        <f t="shared" si="0"/>
        <v>0.26273127358854415</v>
      </c>
    </row>
    <row r="70" spans="2:6" x14ac:dyDescent="0.25">
      <c r="B70" s="13" t="s">
        <v>31</v>
      </c>
      <c r="C70" s="29">
        <v>8340000</v>
      </c>
      <c r="D70" s="29">
        <v>1142949</v>
      </c>
      <c r="E70" s="29">
        <v>144911.49000000002</v>
      </c>
      <c r="F70" s="24">
        <f t="shared" si="0"/>
        <v>0.12678736321568157</v>
      </c>
    </row>
    <row r="71" spans="2:6" x14ac:dyDescent="0.25">
      <c r="B71" s="13" t="s">
        <v>32</v>
      </c>
      <c r="C71" s="29">
        <v>8340000</v>
      </c>
      <c r="D71" s="29">
        <v>331503</v>
      </c>
      <c r="E71" s="29">
        <v>152844.94</v>
      </c>
      <c r="F71" s="24">
        <f t="shared" si="0"/>
        <v>0.46106653635110389</v>
      </c>
    </row>
    <row r="72" spans="2:6" x14ac:dyDescent="0.25">
      <c r="B72" s="13" t="s">
        <v>33</v>
      </c>
      <c r="C72" s="29">
        <v>5000000</v>
      </c>
      <c r="D72" s="29">
        <v>3217437</v>
      </c>
      <c r="E72" s="29">
        <v>386733.16</v>
      </c>
      <c r="F72" s="24">
        <f t="shared" si="0"/>
        <v>0.12019913987437826</v>
      </c>
    </row>
    <row r="73" spans="2:6" x14ac:dyDescent="0.25">
      <c r="B73" s="13" t="s">
        <v>34</v>
      </c>
      <c r="C73" s="29">
        <v>8340000</v>
      </c>
      <c r="D73" s="29">
        <v>5233302</v>
      </c>
      <c r="E73" s="29">
        <v>51291</v>
      </c>
      <c r="F73" s="24">
        <f t="shared" si="0"/>
        <v>9.8008867059458833E-3</v>
      </c>
    </row>
    <row r="74" spans="2:6" x14ac:dyDescent="0.25">
      <c r="B74" s="13" t="s">
        <v>35</v>
      </c>
      <c r="C74" s="29">
        <v>0</v>
      </c>
      <c r="D74" s="29">
        <v>37322404</v>
      </c>
      <c r="E74" s="29">
        <v>221398.65</v>
      </c>
      <c r="F74" s="24">
        <f t="shared" si="0"/>
        <v>5.9320575920029156E-3</v>
      </c>
    </row>
    <row r="75" spans="2:6" x14ac:dyDescent="0.25">
      <c r="B75" s="13" t="s">
        <v>36</v>
      </c>
      <c r="C75" s="29">
        <v>2228328</v>
      </c>
      <c r="D75" s="29">
        <v>7629878</v>
      </c>
      <c r="E75" s="29">
        <v>105708.70000000001</v>
      </c>
      <c r="F75" s="24">
        <f t="shared" si="0"/>
        <v>1.3854572772985362E-2</v>
      </c>
    </row>
    <row r="76" spans="2:6" x14ac:dyDescent="0.25">
      <c r="B76" s="13" t="s">
        <v>37</v>
      </c>
      <c r="C76" s="29">
        <v>0</v>
      </c>
      <c r="D76" s="29">
        <v>572812</v>
      </c>
      <c r="E76" s="29">
        <v>353813.3</v>
      </c>
      <c r="F76" s="24">
        <f t="shared" si="0"/>
        <v>0.61767787686012166</v>
      </c>
    </row>
    <row r="77" spans="2:6" x14ac:dyDescent="0.25">
      <c r="B77" s="13" t="s">
        <v>38</v>
      </c>
      <c r="C77" s="29">
        <v>3000000</v>
      </c>
      <c r="D77" s="29">
        <v>1350603</v>
      </c>
      <c r="E77" s="29">
        <v>130965.83</v>
      </c>
      <c r="F77" s="24">
        <f t="shared" si="0"/>
        <v>9.6968413367954906E-2</v>
      </c>
    </row>
    <row r="78" spans="2:6" x14ac:dyDescent="0.25">
      <c r="B78" s="13" t="s">
        <v>39</v>
      </c>
      <c r="C78" s="29">
        <v>6111931</v>
      </c>
      <c r="D78" s="29">
        <v>9044164</v>
      </c>
      <c r="E78" s="29">
        <v>2577499.5100000002</v>
      </c>
      <c r="F78" s="24">
        <f t="shared" si="0"/>
        <v>0.28499035510634263</v>
      </c>
    </row>
    <row r="79" spans="2:6" x14ac:dyDescent="0.25">
      <c r="B79" s="13" t="s">
        <v>40</v>
      </c>
      <c r="C79" s="29">
        <v>170453971</v>
      </c>
      <c r="D79" s="29">
        <v>301548129</v>
      </c>
      <c r="E79" s="29">
        <v>49074175.119999997</v>
      </c>
      <c r="F79" s="24">
        <f t="shared" si="0"/>
        <v>0.16274077137450915</v>
      </c>
    </row>
    <row r="80" spans="2:6" x14ac:dyDescent="0.25">
      <c r="B80" s="51" t="s">
        <v>3</v>
      </c>
      <c r="C80" s="52">
        <f>+C67+C59+C50+C40+C27+C19+C6</f>
        <v>6628780752</v>
      </c>
      <c r="D80" s="52">
        <f>+D67+D59+D50+D40+D27+D19+D6</f>
        <v>6017777695</v>
      </c>
      <c r="E80" s="52">
        <f>+E67+E59+E50+E40+E27+E19+E6</f>
        <v>2800323217.2600002</v>
      </c>
      <c r="F80" s="53">
        <f t="shared" si="0"/>
        <v>0.46534175225294694</v>
      </c>
    </row>
    <row r="81" spans="2:5" x14ac:dyDescent="0.2">
      <c r="B81" s="40" t="s">
        <v>42</v>
      </c>
      <c r="C81" s="9"/>
      <c r="D81" s="9"/>
      <c r="E81" s="9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showGridLines="0" zoomScale="120" zoomScaleNormal="120" workbookViewId="0">
      <selection activeCell="B5" sqref="B5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63" t="s">
        <v>45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41</v>
      </c>
      <c r="F5" s="56" t="s">
        <v>5</v>
      </c>
    </row>
    <row r="6" spans="2:6" x14ac:dyDescent="0.25">
      <c r="B6" s="48" t="s">
        <v>20</v>
      </c>
      <c r="C6" s="49">
        <f>SUM(C7:C9)</f>
        <v>1375000</v>
      </c>
      <c r="D6" s="49">
        <f>SUM(D7:D9)</f>
        <v>1184700</v>
      </c>
      <c r="E6" s="49">
        <f>SUM(E7:E9)</f>
        <v>367308</v>
      </c>
      <c r="F6" s="50">
        <f>IF(D6=0,"%",E6/D6)</f>
        <v>0.31004304887313244</v>
      </c>
    </row>
    <row r="7" spans="2:6" x14ac:dyDescent="0.25">
      <c r="B7" s="13" t="s">
        <v>30</v>
      </c>
      <c r="C7" s="29">
        <v>212598</v>
      </c>
      <c r="D7" s="29">
        <v>212598</v>
      </c>
      <c r="E7" s="29">
        <v>23000</v>
      </c>
      <c r="F7" s="38">
        <f t="shared" ref="F7:F39" si="0">IF(D7=0,"%",E7/D7)</f>
        <v>0.1081854015559883</v>
      </c>
    </row>
    <row r="8" spans="2:6" x14ac:dyDescent="0.25">
      <c r="B8" s="13" t="s">
        <v>36</v>
      </c>
      <c r="C8" s="29">
        <v>776278</v>
      </c>
      <c r="D8" s="29">
        <v>585978</v>
      </c>
      <c r="E8" s="29">
        <v>233478</v>
      </c>
      <c r="F8" s="38">
        <f t="shared" si="0"/>
        <v>0.39844157971800986</v>
      </c>
    </row>
    <row r="9" spans="2:6" x14ac:dyDescent="0.25">
      <c r="B9" s="13" t="s">
        <v>40</v>
      </c>
      <c r="C9" s="29">
        <v>386124</v>
      </c>
      <c r="D9" s="29">
        <v>386124</v>
      </c>
      <c r="E9" s="29">
        <v>110830</v>
      </c>
      <c r="F9" s="38">
        <f t="shared" si="0"/>
        <v>0.28703214511400482</v>
      </c>
    </row>
    <row r="10" spans="2:6" x14ac:dyDescent="0.25">
      <c r="B10" s="48" t="s">
        <v>19</v>
      </c>
      <c r="C10" s="49">
        <f>SUM(C11:C11)</f>
        <v>867000</v>
      </c>
      <c r="D10" s="49">
        <f>SUM(D11:D11)</f>
        <v>919554</v>
      </c>
      <c r="E10" s="49">
        <f>SUM(E11:E11)</f>
        <v>31914</v>
      </c>
      <c r="F10" s="50">
        <f t="shared" si="0"/>
        <v>3.4705955278319704E-2</v>
      </c>
    </row>
    <row r="11" spans="2:6" x14ac:dyDescent="0.25">
      <c r="B11" s="22" t="s">
        <v>40</v>
      </c>
      <c r="C11" s="28">
        <v>867000</v>
      </c>
      <c r="D11" s="28">
        <v>919554</v>
      </c>
      <c r="E11" s="28">
        <v>31914</v>
      </c>
      <c r="F11" s="25">
        <f t="shared" si="0"/>
        <v>3.4705955278319704E-2</v>
      </c>
    </row>
    <row r="12" spans="2:6" x14ac:dyDescent="0.25">
      <c r="B12" s="48" t="s">
        <v>18</v>
      </c>
      <c r="C12" s="49">
        <f>+SUM(C13:C24)</f>
        <v>202431702</v>
      </c>
      <c r="D12" s="49">
        <f>+SUM(D13:D24)</f>
        <v>261194060</v>
      </c>
      <c r="E12" s="49">
        <f>+SUM(E13:E24)</f>
        <v>117870044.08000003</v>
      </c>
      <c r="F12" s="50">
        <f t="shared" si="0"/>
        <v>0.45127383095924933</v>
      </c>
    </row>
    <row r="13" spans="2:6" x14ac:dyDescent="0.25">
      <c r="B13" s="11" t="s">
        <v>29</v>
      </c>
      <c r="C13" s="28">
        <v>310598</v>
      </c>
      <c r="D13" s="28">
        <v>1170878</v>
      </c>
      <c r="E13" s="28">
        <v>838807.05999999994</v>
      </c>
      <c r="F13" s="25">
        <f t="shared" si="0"/>
        <v>0.71639151132739698</v>
      </c>
    </row>
    <row r="14" spans="2:6" x14ac:dyDescent="0.25">
      <c r="B14" s="13" t="s">
        <v>30</v>
      </c>
      <c r="C14" s="29">
        <v>256618</v>
      </c>
      <c r="D14" s="29">
        <v>679747</v>
      </c>
      <c r="E14" s="29">
        <v>449770.89999999997</v>
      </c>
      <c r="F14" s="38">
        <f t="shared" si="0"/>
        <v>0.66167397575862774</v>
      </c>
    </row>
    <row r="15" spans="2:6" x14ac:dyDescent="0.25">
      <c r="B15" s="13" t="s">
        <v>31</v>
      </c>
      <c r="C15" s="29">
        <v>329367</v>
      </c>
      <c r="D15" s="29">
        <v>398961</v>
      </c>
      <c r="E15" s="29">
        <v>55636</v>
      </c>
      <c r="F15" s="38">
        <f t="shared" si="0"/>
        <v>0.13945222716004824</v>
      </c>
    </row>
    <row r="16" spans="2:6" x14ac:dyDescent="0.25">
      <c r="B16" s="13" t="s">
        <v>32</v>
      </c>
      <c r="C16" s="29">
        <v>1000</v>
      </c>
      <c r="D16" s="29">
        <v>1000</v>
      </c>
      <c r="E16" s="29">
        <v>1000</v>
      </c>
      <c r="F16" s="38">
        <f t="shared" si="0"/>
        <v>1</v>
      </c>
    </row>
    <row r="17" spans="2:6" x14ac:dyDescent="0.25">
      <c r="B17" s="13" t="s">
        <v>33</v>
      </c>
      <c r="C17" s="29">
        <v>28389</v>
      </c>
      <c r="D17" s="29">
        <v>144217</v>
      </c>
      <c r="E17" s="29">
        <v>93446.5</v>
      </c>
      <c r="F17" s="38">
        <f t="shared" si="0"/>
        <v>0.64795759168475286</v>
      </c>
    </row>
    <row r="18" spans="2:6" x14ac:dyDescent="0.25">
      <c r="B18" s="13" t="s">
        <v>34</v>
      </c>
      <c r="C18" s="29">
        <v>19098</v>
      </c>
      <c r="D18" s="29">
        <v>157034</v>
      </c>
      <c r="E18" s="29">
        <v>30758</v>
      </c>
      <c r="F18" s="38">
        <f t="shared" si="0"/>
        <v>0.19586841066265903</v>
      </c>
    </row>
    <row r="19" spans="2:6" x14ac:dyDescent="0.25">
      <c r="B19" s="13" t="s">
        <v>35</v>
      </c>
      <c r="C19" s="29">
        <v>0</v>
      </c>
      <c r="D19" s="29">
        <v>12000</v>
      </c>
      <c r="E19" s="29">
        <v>11300</v>
      </c>
      <c r="F19" s="38">
        <f t="shared" si="0"/>
        <v>0.94166666666666665</v>
      </c>
    </row>
    <row r="20" spans="2:6" x14ac:dyDescent="0.25">
      <c r="B20" s="13" t="s">
        <v>36</v>
      </c>
      <c r="C20" s="29">
        <v>0</v>
      </c>
      <c r="D20" s="29">
        <v>538895</v>
      </c>
      <c r="E20" s="29">
        <v>119744</v>
      </c>
      <c r="F20" s="38">
        <f t="shared" si="0"/>
        <v>0.22220284099871032</v>
      </c>
    </row>
    <row r="21" spans="2:6" x14ac:dyDescent="0.25">
      <c r="B21" s="13" t="s">
        <v>37</v>
      </c>
      <c r="C21" s="29">
        <v>13073</v>
      </c>
      <c r="D21" s="29">
        <v>948642</v>
      </c>
      <c r="E21" s="29">
        <v>826345.46</v>
      </c>
      <c r="F21" s="38">
        <f t="shared" si="0"/>
        <v>0.87108251584897145</v>
      </c>
    </row>
    <row r="22" spans="2:6" x14ac:dyDescent="0.25">
      <c r="B22" s="13" t="s">
        <v>38</v>
      </c>
      <c r="C22" s="29">
        <v>20000</v>
      </c>
      <c r="D22" s="29">
        <v>27743</v>
      </c>
      <c r="E22" s="29">
        <v>5000</v>
      </c>
      <c r="F22" s="38">
        <f t="shared" si="0"/>
        <v>0.18022564250441553</v>
      </c>
    </row>
    <row r="23" spans="2:6" x14ac:dyDescent="0.25">
      <c r="B23" s="13" t="s">
        <v>39</v>
      </c>
      <c r="C23" s="29">
        <v>61259289</v>
      </c>
      <c r="D23" s="29">
        <v>95129219</v>
      </c>
      <c r="E23" s="29">
        <v>46102030.839999989</v>
      </c>
      <c r="F23" s="38">
        <f t="shared" si="0"/>
        <v>0.48462534775987165</v>
      </c>
    </row>
    <row r="24" spans="2:6" x14ac:dyDescent="0.25">
      <c r="B24" s="13" t="s">
        <v>40</v>
      </c>
      <c r="C24" s="29">
        <v>140194270</v>
      </c>
      <c r="D24" s="29">
        <v>161985724</v>
      </c>
      <c r="E24" s="29">
        <v>69336205.320000038</v>
      </c>
      <c r="F24" s="38">
        <f t="shared" si="0"/>
        <v>0.4280389876826432</v>
      </c>
    </row>
    <row r="25" spans="2:6" x14ac:dyDescent="0.25">
      <c r="B25" s="48" t="s">
        <v>17</v>
      </c>
      <c r="C25" s="49">
        <f>+SUM(C26:C27)</f>
        <v>0</v>
      </c>
      <c r="D25" s="49">
        <f t="shared" ref="D25:E25" si="1">+SUM(D26:D27)</f>
        <v>21143060</v>
      </c>
      <c r="E25" s="49">
        <f t="shared" si="1"/>
        <v>15000000</v>
      </c>
      <c r="F25" s="50">
        <f t="shared" ref="F25:F27" si="2">IF(D25=0,"%",E25/D25)</f>
        <v>0.70945265254887424</v>
      </c>
    </row>
    <row r="26" spans="2:6" x14ac:dyDescent="0.25">
      <c r="B26" s="11" t="s">
        <v>39</v>
      </c>
      <c r="C26" s="28">
        <v>0</v>
      </c>
      <c r="D26" s="28">
        <v>6143060</v>
      </c>
      <c r="E26" s="28">
        <v>0</v>
      </c>
      <c r="F26" s="25">
        <f t="shared" si="2"/>
        <v>0</v>
      </c>
    </row>
    <row r="27" spans="2:6" x14ac:dyDescent="0.25">
      <c r="B27" s="14" t="s">
        <v>40</v>
      </c>
      <c r="C27" s="30">
        <v>0</v>
      </c>
      <c r="D27" s="30">
        <v>15000000</v>
      </c>
      <c r="E27" s="30">
        <v>15000000</v>
      </c>
      <c r="F27" s="39">
        <f t="shared" si="2"/>
        <v>1</v>
      </c>
    </row>
    <row r="28" spans="2:6" x14ac:dyDescent="0.25">
      <c r="B28" s="48" t="s">
        <v>16</v>
      </c>
      <c r="C28" s="49">
        <f>+SUM(C29:C30)</f>
        <v>3691587</v>
      </c>
      <c r="D28" s="49">
        <f>+SUM(D29:D30)</f>
        <v>1349163</v>
      </c>
      <c r="E28" s="49">
        <f>+SUM(E29:E30)</f>
        <v>623536.1399999999</v>
      </c>
      <c r="F28" s="50">
        <f t="shared" si="0"/>
        <v>0.46216516462428919</v>
      </c>
    </row>
    <row r="29" spans="2:6" x14ac:dyDescent="0.25">
      <c r="B29" s="11" t="s">
        <v>39</v>
      </c>
      <c r="C29" s="28">
        <v>3674645</v>
      </c>
      <c r="D29" s="28">
        <v>1207116</v>
      </c>
      <c r="E29" s="28">
        <v>527632.93999999994</v>
      </c>
      <c r="F29" s="25">
        <f t="shared" si="0"/>
        <v>0.43710210120651199</v>
      </c>
    </row>
    <row r="30" spans="2:6" x14ac:dyDescent="0.25">
      <c r="B30" s="45" t="s">
        <v>40</v>
      </c>
      <c r="C30" s="46">
        <v>16942</v>
      </c>
      <c r="D30" s="46">
        <v>142047</v>
      </c>
      <c r="E30" s="46">
        <v>95903.2</v>
      </c>
      <c r="F30" s="47">
        <f t="shared" si="0"/>
        <v>0.67515118235513594</v>
      </c>
    </row>
    <row r="31" spans="2:6" x14ac:dyDescent="0.25">
      <c r="B31" s="48" t="s">
        <v>15</v>
      </c>
      <c r="C31" s="49">
        <f>+SUM(C32:C38)</f>
        <v>6309445</v>
      </c>
      <c r="D31" s="49">
        <f>+SUM(D32:D38)</f>
        <v>9128113</v>
      </c>
      <c r="E31" s="49">
        <f>+SUM(E32:E38)</f>
        <v>3983107.51</v>
      </c>
      <c r="F31" s="50">
        <f t="shared" si="0"/>
        <v>0.43635606943077937</v>
      </c>
    </row>
    <row r="32" spans="2:6" x14ac:dyDescent="0.25">
      <c r="B32" s="13" t="s">
        <v>29</v>
      </c>
      <c r="C32" s="29">
        <v>0</v>
      </c>
      <c r="D32" s="29">
        <v>33480</v>
      </c>
      <c r="E32" s="29">
        <v>33480</v>
      </c>
      <c r="F32" s="38">
        <f t="shared" si="0"/>
        <v>1</v>
      </c>
    </row>
    <row r="33" spans="2:6" x14ac:dyDescent="0.25">
      <c r="B33" s="13" t="s">
        <v>30</v>
      </c>
      <c r="C33" s="29">
        <v>0</v>
      </c>
      <c r="D33" s="29">
        <v>2025098</v>
      </c>
      <c r="E33" s="29">
        <v>1848096</v>
      </c>
      <c r="F33" s="38">
        <f t="shared" si="0"/>
        <v>0.91259583486823848</v>
      </c>
    </row>
    <row r="34" spans="2:6" x14ac:dyDescent="0.25">
      <c r="B34" s="13" t="s">
        <v>31</v>
      </c>
      <c r="C34" s="29">
        <v>0</v>
      </c>
      <c r="D34" s="29">
        <v>33115</v>
      </c>
      <c r="E34" s="29">
        <v>33115</v>
      </c>
      <c r="F34" s="38">
        <f t="shared" ref="F34:F35" si="3">IF(D34=0,"%",E34/D34)</f>
        <v>1</v>
      </c>
    </row>
    <row r="35" spans="2:6" x14ac:dyDescent="0.25">
      <c r="B35" s="13" t="s">
        <v>32</v>
      </c>
      <c r="C35" s="29">
        <v>0</v>
      </c>
      <c r="D35" s="29">
        <v>28000</v>
      </c>
      <c r="E35" s="29">
        <v>0</v>
      </c>
      <c r="F35" s="38">
        <f t="shared" si="3"/>
        <v>0</v>
      </c>
    </row>
    <row r="36" spans="2:6" x14ac:dyDescent="0.25">
      <c r="B36" s="13" t="s">
        <v>33</v>
      </c>
      <c r="C36" s="29">
        <v>0</v>
      </c>
      <c r="D36" s="29">
        <v>4500</v>
      </c>
      <c r="E36" s="29">
        <v>0</v>
      </c>
      <c r="F36" s="38">
        <f t="shared" si="0"/>
        <v>0</v>
      </c>
    </row>
    <row r="37" spans="2:6" x14ac:dyDescent="0.25">
      <c r="B37" s="13" t="s">
        <v>36</v>
      </c>
      <c r="C37" s="29">
        <v>0</v>
      </c>
      <c r="D37" s="29">
        <v>96290</v>
      </c>
      <c r="E37" s="29">
        <v>48726.55</v>
      </c>
      <c r="F37" s="38">
        <f t="shared" si="0"/>
        <v>0.50603956797175198</v>
      </c>
    </row>
    <row r="38" spans="2:6" x14ac:dyDescent="0.25">
      <c r="B38" s="13" t="s">
        <v>39</v>
      </c>
      <c r="C38" s="29">
        <v>6309445</v>
      </c>
      <c r="D38" s="29">
        <v>6907630</v>
      </c>
      <c r="E38" s="29">
        <v>2019689.9599999997</v>
      </c>
      <c r="F38" s="38">
        <f t="shared" si="0"/>
        <v>0.2923853709593594</v>
      </c>
    </row>
    <row r="39" spans="2:6" x14ac:dyDescent="0.25">
      <c r="B39" s="51" t="s">
        <v>40</v>
      </c>
      <c r="C39" s="52">
        <v>0</v>
      </c>
      <c r="D39" s="52">
        <v>11532790</v>
      </c>
      <c r="E39" s="52">
        <v>5048960.34</v>
      </c>
      <c r="F39" s="53">
        <f t="shared" si="0"/>
        <v>0.43779175203918563</v>
      </c>
    </row>
    <row r="40" spans="2:6" x14ac:dyDescent="0.25">
      <c r="B40" s="40" t="s">
        <v>42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20" zoomScaleNormal="120" workbookViewId="0">
      <selection activeCell="B5" sqref="B5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75" customHeight="1" x14ac:dyDescent="0.25">
      <c r="B2" s="63" t="s">
        <v>46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41</v>
      </c>
      <c r="F5" s="56" t="s">
        <v>5</v>
      </c>
    </row>
    <row r="6" spans="2:6" x14ac:dyDescent="0.25">
      <c r="B6" s="48" t="s">
        <v>15</v>
      </c>
      <c r="C6" s="49">
        <f>SUM(C7:C10)</f>
        <v>249028005</v>
      </c>
      <c r="D6" s="49">
        <f t="shared" ref="D6:E6" si="0">SUM(D7:D10)</f>
        <v>214339956</v>
      </c>
      <c r="E6" s="49">
        <f t="shared" si="0"/>
        <v>3574011.02</v>
      </c>
      <c r="F6" s="50">
        <f t="shared" ref="F6:F10" si="1">IF(E6=0,"%",E6/D6)</f>
        <v>1.6674497311177948E-2</v>
      </c>
    </row>
    <row r="7" spans="2:6" x14ac:dyDescent="0.25">
      <c r="B7" s="11" t="s">
        <v>29</v>
      </c>
      <c r="C7" s="28">
        <v>4507446</v>
      </c>
      <c r="D7" s="28">
        <v>4507446</v>
      </c>
      <c r="E7" s="28">
        <v>0</v>
      </c>
      <c r="F7" s="25" t="str">
        <f t="shared" si="1"/>
        <v>%</v>
      </c>
    </row>
    <row r="8" spans="2:6" x14ac:dyDescent="0.25">
      <c r="B8" s="13" t="s">
        <v>30</v>
      </c>
      <c r="C8" s="29">
        <v>2206004</v>
      </c>
      <c r="D8" s="29">
        <v>2220404</v>
      </c>
      <c r="E8" s="29">
        <v>0</v>
      </c>
      <c r="F8" s="38" t="str">
        <f t="shared" si="1"/>
        <v>%</v>
      </c>
    </row>
    <row r="9" spans="2:6" x14ac:dyDescent="0.25">
      <c r="B9" s="13" t="s">
        <v>36</v>
      </c>
      <c r="C9" s="29">
        <v>1874408</v>
      </c>
      <c r="D9" s="29">
        <v>2164026</v>
      </c>
      <c r="E9" s="29">
        <v>0</v>
      </c>
      <c r="F9" s="38" t="str">
        <f t="shared" si="1"/>
        <v>%</v>
      </c>
    </row>
    <row r="10" spans="2:6" x14ac:dyDescent="0.25">
      <c r="B10" s="14" t="s">
        <v>40</v>
      </c>
      <c r="C10" s="30">
        <v>240440147</v>
      </c>
      <c r="D10" s="30">
        <v>205448080</v>
      </c>
      <c r="E10" s="30">
        <v>3574011.02</v>
      </c>
      <c r="F10" s="39">
        <f t="shared" si="1"/>
        <v>1.7396176299140882E-2</v>
      </c>
    </row>
    <row r="11" spans="2:6" x14ac:dyDescent="0.25">
      <c r="B11" s="40" t="s">
        <v>42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3" t="s">
        <v>8</v>
      </c>
      <c r="C2" s="63"/>
      <c r="D2" s="63"/>
      <c r="E2" s="63"/>
      <c r="F2" s="63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zoomScale="120" zoomScaleNormal="120" workbookViewId="0">
      <selection activeCell="D23" sqref="D23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2" spans="2:6" ht="60" customHeight="1" x14ac:dyDescent="0.25">
      <c r="B2" s="63" t="s">
        <v>47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41</v>
      </c>
      <c r="F5" s="56" t="s">
        <v>5</v>
      </c>
    </row>
    <row r="6" spans="2:6" x14ac:dyDescent="0.25">
      <c r="B6" s="48" t="s">
        <v>18</v>
      </c>
      <c r="C6" s="49">
        <f>SUM(C7:C17)</f>
        <v>0</v>
      </c>
      <c r="D6" s="49">
        <f>SUM(D7:D17)</f>
        <v>489473941</v>
      </c>
      <c r="E6" s="49">
        <f>SUM(E7:E17)</f>
        <v>223336576.38</v>
      </c>
      <c r="F6" s="50">
        <f t="shared" ref="F6:F26" si="0">IF(E6=0,"%",E6/D6)</f>
        <v>0.45627878763825752</v>
      </c>
    </row>
    <row r="7" spans="2:6" x14ac:dyDescent="0.25">
      <c r="B7" s="27" t="s">
        <v>29</v>
      </c>
      <c r="C7" s="28">
        <v>0</v>
      </c>
      <c r="D7" s="28">
        <v>28322476</v>
      </c>
      <c r="E7" s="28">
        <v>6043615.410000002</v>
      </c>
      <c r="F7" s="25">
        <f t="shared" si="0"/>
        <v>0.21338584274905917</v>
      </c>
    </row>
    <row r="8" spans="2:6" x14ac:dyDescent="0.25">
      <c r="B8" s="26" t="s">
        <v>30</v>
      </c>
      <c r="C8" s="29">
        <v>0</v>
      </c>
      <c r="D8" s="29">
        <v>63821033</v>
      </c>
      <c r="E8" s="29">
        <v>26936055.960000001</v>
      </c>
      <c r="F8" s="38">
        <f t="shared" si="0"/>
        <v>0.42205609489272916</v>
      </c>
    </row>
    <row r="9" spans="2:6" x14ac:dyDescent="0.25">
      <c r="B9" s="26" t="s">
        <v>31</v>
      </c>
      <c r="C9" s="29">
        <v>0</v>
      </c>
      <c r="D9" s="29">
        <v>6404975</v>
      </c>
      <c r="E9" s="29">
        <v>2430193.7199999993</v>
      </c>
      <c r="F9" s="38">
        <f t="shared" si="0"/>
        <v>0.37942282678698969</v>
      </c>
    </row>
    <row r="10" spans="2:6" x14ac:dyDescent="0.25">
      <c r="B10" s="26" t="s">
        <v>32</v>
      </c>
      <c r="C10" s="29">
        <v>0</v>
      </c>
      <c r="D10" s="29">
        <v>77085</v>
      </c>
      <c r="E10" s="29">
        <v>12816.679999999998</v>
      </c>
      <c r="F10" s="38">
        <f t="shared" si="0"/>
        <v>0.16626684828436139</v>
      </c>
    </row>
    <row r="11" spans="2:6" x14ac:dyDescent="0.25">
      <c r="B11" s="26" t="s">
        <v>33</v>
      </c>
      <c r="C11" s="29">
        <v>0</v>
      </c>
      <c r="D11" s="29">
        <v>46789953</v>
      </c>
      <c r="E11" s="29">
        <v>14672047.110000003</v>
      </c>
      <c r="F11" s="38">
        <f t="shared" si="0"/>
        <v>0.31357259773267998</v>
      </c>
    </row>
    <row r="12" spans="2:6" x14ac:dyDescent="0.25">
      <c r="B12" s="26" t="s">
        <v>34</v>
      </c>
      <c r="C12" s="29">
        <v>0</v>
      </c>
      <c r="D12" s="29">
        <v>14965910</v>
      </c>
      <c r="E12" s="29">
        <v>5572460.8200000012</v>
      </c>
      <c r="F12" s="38">
        <f t="shared" si="0"/>
        <v>0.37234360089029006</v>
      </c>
    </row>
    <row r="13" spans="2:6" x14ac:dyDescent="0.25">
      <c r="B13" s="26" t="s">
        <v>36</v>
      </c>
      <c r="C13" s="29">
        <v>0</v>
      </c>
      <c r="D13" s="29">
        <v>2033088</v>
      </c>
      <c r="E13" s="29">
        <v>1455195.29</v>
      </c>
      <c r="F13" s="38">
        <f t="shared" si="0"/>
        <v>0.71575617484339094</v>
      </c>
    </row>
    <row r="14" spans="2:6" x14ac:dyDescent="0.25">
      <c r="B14" s="26" t="s">
        <v>37</v>
      </c>
      <c r="C14" s="29">
        <v>0</v>
      </c>
      <c r="D14" s="29">
        <v>1359549</v>
      </c>
      <c r="E14" s="29">
        <v>868515.5</v>
      </c>
      <c r="F14" s="38">
        <f t="shared" si="0"/>
        <v>0.63882618427140181</v>
      </c>
    </row>
    <row r="15" spans="2:6" x14ac:dyDescent="0.25">
      <c r="B15" s="26" t="s">
        <v>38</v>
      </c>
      <c r="C15" s="29">
        <v>0</v>
      </c>
      <c r="D15" s="29">
        <v>6721575</v>
      </c>
      <c r="E15" s="29">
        <v>1676419.4399999997</v>
      </c>
      <c r="F15" s="38">
        <f t="shared" si="0"/>
        <v>0.24940872340188122</v>
      </c>
    </row>
    <row r="16" spans="2:6" x14ac:dyDescent="0.25">
      <c r="B16" s="26" t="s">
        <v>39</v>
      </c>
      <c r="C16" s="29">
        <v>0</v>
      </c>
      <c r="D16" s="29">
        <v>7173612</v>
      </c>
      <c r="E16" s="29">
        <v>4732252.3499999996</v>
      </c>
      <c r="F16" s="38">
        <f t="shared" si="0"/>
        <v>0.65967497963369071</v>
      </c>
    </row>
    <row r="17" spans="2:6" x14ac:dyDescent="0.25">
      <c r="B17" s="26" t="s">
        <v>40</v>
      </c>
      <c r="C17" s="29">
        <v>0</v>
      </c>
      <c r="D17" s="29">
        <v>311804685</v>
      </c>
      <c r="E17" s="29">
        <v>158937004.09999999</v>
      </c>
      <c r="F17" s="38">
        <f t="shared" si="0"/>
        <v>0.50973257217094092</v>
      </c>
    </row>
    <row r="18" spans="2:6" x14ac:dyDescent="0.25">
      <c r="B18" s="48" t="s">
        <v>15</v>
      </c>
      <c r="C18" s="49">
        <f>+SUM(C19:C25)</f>
        <v>0</v>
      </c>
      <c r="D18" s="49">
        <f>+SUM(D19:D25)</f>
        <v>11920995</v>
      </c>
      <c r="E18" s="49">
        <f>+SUM(E19:E25)</f>
        <v>6670403.4299999997</v>
      </c>
      <c r="F18" s="50">
        <f t="shared" si="0"/>
        <v>0.55955089570962824</v>
      </c>
    </row>
    <row r="19" spans="2:6" x14ac:dyDescent="0.25">
      <c r="B19" s="27" t="s">
        <v>29</v>
      </c>
      <c r="C19" s="28">
        <v>0</v>
      </c>
      <c r="D19" s="28">
        <v>373015</v>
      </c>
      <c r="E19" s="28">
        <v>127954.09</v>
      </c>
      <c r="F19" s="25">
        <f t="shared" si="0"/>
        <v>0.34302666112622815</v>
      </c>
    </row>
    <row r="20" spans="2:6" x14ac:dyDescent="0.25">
      <c r="B20" s="26" t="s">
        <v>30</v>
      </c>
      <c r="C20" s="29">
        <v>0</v>
      </c>
      <c r="D20" s="29">
        <v>2676847</v>
      </c>
      <c r="E20" s="29">
        <v>939824.88</v>
      </c>
      <c r="F20" s="38">
        <f t="shared" si="0"/>
        <v>0.35109398482617798</v>
      </c>
    </row>
    <row r="21" spans="2:6" x14ac:dyDescent="0.25">
      <c r="B21" s="26" t="s">
        <v>31</v>
      </c>
      <c r="C21" s="29">
        <v>0</v>
      </c>
      <c r="D21" s="29">
        <v>64085</v>
      </c>
      <c r="E21" s="29">
        <v>63970</v>
      </c>
      <c r="F21" s="38">
        <f t="shared" ref="F21" si="1">IF(E21=0,"%",E21/D21)</f>
        <v>0.99820550830927679</v>
      </c>
    </row>
    <row r="22" spans="2:6" x14ac:dyDescent="0.25">
      <c r="B22" s="26" t="s">
        <v>33</v>
      </c>
      <c r="C22" s="29">
        <v>0</v>
      </c>
      <c r="D22" s="29">
        <v>3355648</v>
      </c>
      <c r="E22" s="29">
        <v>2924171.7199999997</v>
      </c>
      <c r="F22" s="38">
        <f t="shared" si="0"/>
        <v>0.87141789603677133</v>
      </c>
    </row>
    <row r="23" spans="2:6" x14ac:dyDescent="0.25">
      <c r="B23" s="26" t="s">
        <v>36</v>
      </c>
      <c r="C23" s="29">
        <v>0</v>
      </c>
      <c r="D23" s="29">
        <v>389660</v>
      </c>
      <c r="E23" s="29">
        <v>389417</v>
      </c>
      <c r="F23" s="38">
        <f t="shared" si="0"/>
        <v>0.99937637940768875</v>
      </c>
    </row>
    <row r="24" spans="2:6" x14ac:dyDescent="0.25">
      <c r="B24" s="26" t="s">
        <v>39</v>
      </c>
      <c r="C24" s="29">
        <v>0</v>
      </c>
      <c r="D24" s="29">
        <v>276945</v>
      </c>
      <c r="E24" s="29">
        <v>159692</v>
      </c>
      <c r="F24" s="38">
        <f t="shared" si="0"/>
        <v>0.57661990647962591</v>
      </c>
    </row>
    <row r="25" spans="2:6" x14ac:dyDescent="0.25">
      <c r="B25" s="26" t="s">
        <v>40</v>
      </c>
      <c r="C25" s="29">
        <v>0</v>
      </c>
      <c r="D25" s="29">
        <v>4784795</v>
      </c>
      <c r="E25" s="29">
        <v>2065373.7400000002</v>
      </c>
      <c r="F25" s="38">
        <f t="shared" si="0"/>
        <v>0.4316535483756358</v>
      </c>
    </row>
    <row r="26" spans="2:6" x14ac:dyDescent="0.25">
      <c r="B26" s="51" t="s">
        <v>3</v>
      </c>
      <c r="C26" s="52">
        <f>+C18+C6</f>
        <v>0</v>
      </c>
      <c r="D26" s="52">
        <f t="shared" ref="D26:E26" si="2">+D18+D6</f>
        <v>501394936</v>
      </c>
      <c r="E26" s="52">
        <f t="shared" si="2"/>
        <v>230006979.81</v>
      </c>
      <c r="F26" s="53">
        <f t="shared" si="0"/>
        <v>0.45873415005930573</v>
      </c>
    </row>
    <row r="27" spans="2:6" x14ac:dyDescent="0.25">
      <c r="B27" s="40" t="s">
        <v>42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2" spans="2:6" ht="60" customHeight="1" x14ac:dyDescent="0.25">
      <c r="B2" s="64" t="s">
        <v>48</v>
      </c>
      <c r="C2" s="64"/>
      <c r="D2" s="64"/>
      <c r="E2" s="64"/>
      <c r="F2" s="64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41</v>
      </c>
      <c r="F5" s="56" t="s">
        <v>5</v>
      </c>
    </row>
    <row r="6" spans="2:6" x14ac:dyDescent="0.25">
      <c r="B6" s="48" t="s">
        <v>21</v>
      </c>
      <c r="C6" s="49">
        <f>SUM(C7:C8)</f>
        <v>0</v>
      </c>
      <c r="D6" s="49">
        <f t="shared" ref="D6:E6" si="0">SUM(D7:D8)</f>
        <v>1786588</v>
      </c>
      <c r="E6" s="49">
        <f t="shared" si="0"/>
        <v>848265.84000000008</v>
      </c>
      <c r="F6" s="50">
        <f t="shared" ref="F6:F11" si="1">IF(E6=0,"%",E6/D6)</f>
        <v>0.47479656193817493</v>
      </c>
    </row>
    <row r="7" spans="2:6" x14ac:dyDescent="0.25">
      <c r="B7" s="26" t="s">
        <v>29</v>
      </c>
      <c r="C7" s="29">
        <v>0</v>
      </c>
      <c r="D7" s="29">
        <v>1269274</v>
      </c>
      <c r="E7" s="29">
        <v>606254.15</v>
      </c>
      <c r="F7" s="38">
        <f t="shared" si="1"/>
        <v>0.4776385161911455</v>
      </c>
    </row>
    <row r="8" spans="2:6" x14ac:dyDescent="0.25">
      <c r="B8" s="58" t="s">
        <v>30</v>
      </c>
      <c r="C8" s="30">
        <v>0</v>
      </c>
      <c r="D8" s="30">
        <v>517314</v>
      </c>
      <c r="E8" s="30">
        <v>242011.69</v>
      </c>
      <c r="F8" s="39">
        <f t="shared" si="1"/>
        <v>0.46782358490201309</v>
      </c>
    </row>
    <row r="9" spans="2:6" x14ac:dyDescent="0.25">
      <c r="B9" s="48" t="s">
        <v>15</v>
      </c>
      <c r="C9" s="49">
        <f>+C10</f>
        <v>0</v>
      </c>
      <c r="D9" s="49">
        <f t="shared" ref="D9:E9" si="2">+D10</f>
        <v>26645</v>
      </c>
      <c r="E9" s="49">
        <f t="shared" si="2"/>
        <v>0</v>
      </c>
      <c r="F9" s="62" t="str">
        <f t="shared" si="1"/>
        <v>%</v>
      </c>
    </row>
    <row r="10" spans="2:6" x14ac:dyDescent="0.25">
      <c r="B10" s="59" t="s">
        <v>29</v>
      </c>
      <c r="C10" s="60">
        <v>0</v>
      </c>
      <c r="D10" s="60">
        <v>26645</v>
      </c>
      <c r="E10" s="60">
        <v>0</v>
      </c>
      <c r="F10" s="61" t="str">
        <f t="shared" si="1"/>
        <v>%</v>
      </c>
    </row>
    <row r="11" spans="2:6" x14ac:dyDescent="0.25">
      <c r="B11" s="51" t="s">
        <v>3</v>
      </c>
      <c r="C11" s="52">
        <f>+C9+C6</f>
        <v>0</v>
      </c>
      <c r="D11" s="52">
        <f t="shared" ref="D11:E11" si="3">+D9+D6</f>
        <v>1813233</v>
      </c>
      <c r="E11" s="52">
        <f t="shared" si="3"/>
        <v>848265.84000000008</v>
      </c>
      <c r="F11" s="53">
        <f t="shared" si="1"/>
        <v>0.46781954663300307</v>
      </c>
    </row>
    <row r="12" spans="2:6" x14ac:dyDescent="0.25">
      <c r="B12" s="40" t="s">
        <v>42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2019-08-19T16:59:41Z</dcterms:modified>
</cp:coreProperties>
</file>