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- PRESUPUESTO VICENTE\DVICENTE\MINSA\2019\2.- Información a Comunicaciones\PpR_Pliego 2019\09_Setiembre - OK\"/>
    </mc:Choice>
  </mc:AlternateContent>
  <bookViews>
    <workbookView xWindow="120" yWindow="195" windowWidth="18915" windowHeight="11250"/>
  </bookViews>
  <sheets>
    <sheet name="TODA FUENTE" sheetId="1" r:id="rId1"/>
    <sheet name="RO" sheetId="2" r:id="rId2"/>
    <sheet name="RDR" sheetId="3" r:id="rId3"/>
    <sheet name="ROCC" sheetId="8" r:id="rId4"/>
    <sheet name="ROOC" sheetId="4" state="hidden" r:id="rId5"/>
    <sheet name="DYT" sheetId="5" r:id="rId6"/>
    <sheet name="RD" sheetId="7" r:id="rId7"/>
  </sheets>
  <definedNames>
    <definedName name="_xlnm.Print_Area" localSheetId="2">RDR!$B$6:$F$45</definedName>
    <definedName name="_xlnm.Print_Area" localSheetId="1">RO!$B$6:$F$79</definedName>
    <definedName name="_xlnm.Print_Area" localSheetId="3">ROCC!$B$6:$F$15</definedName>
    <definedName name="_xlnm.Print_Area" localSheetId="4">ROOC!$B$2:$F$10</definedName>
    <definedName name="_xlnm.Print_Area" localSheetId="0">'TODA FUENTE'!$B$5:$F$78</definedName>
  </definedNames>
  <calcPr calcId="152511"/>
</workbook>
</file>

<file path=xl/calcChain.xml><?xml version="1.0" encoding="utf-8"?>
<calcChain xmlns="http://schemas.openxmlformats.org/spreadsheetml/2006/main">
  <c r="E12" i="5" l="1"/>
  <c r="D12" i="5"/>
  <c r="C12" i="5"/>
  <c r="E10" i="5"/>
  <c r="D10" i="5"/>
  <c r="C10" i="5"/>
  <c r="E54" i="2"/>
  <c r="D54" i="2"/>
  <c r="C54" i="2"/>
  <c r="E53" i="1"/>
  <c r="E77" i="1" s="1"/>
  <c r="F77" i="1" s="1"/>
  <c r="D53" i="1"/>
  <c r="C53" i="1"/>
  <c r="C77" i="1"/>
  <c r="D77" i="1"/>
  <c r="F60" i="1"/>
  <c r="F59" i="1"/>
  <c r="F58" i="1"/>
  <c r="C64" i="1"/>
  <c r="D64" i="1"/>
  <c r="E64" i="1"/>
  <c r="F16" i="5" l="1"/>
  <c r="F15" i="5"/>
  <c r="F14" i="5"/>
  <c r="F13" i="5"/>
  <c r="F12" i="5"/>
  <c r="F39" i="3"/>
  <c r="F31" i="3" l="1"/>
  <c r="E29" i="3"/>
  <c r="D29" i="3"/>
  <c r="C29" i="3"/>
  <c r="F40" i="3" l="1"/>
  <c r="E9" i="7" l="1"/>
  <c r="D9" i="7"/>
  <c r="C9" i="7"/>
  <c r="F38" i="3"/>
  <c r="F30" i="3"/>
  <c r="F43" i="3"/>
  <c r="F42" i="3"/>
  <c r="F41" i="3"/>
  <c r="F37" i="3"/>
  <c r="F36" i="3"/>
  <c r="F34" i="3"/>
  <c r="F33" i="3"/>
  <c r="F28" i="3"/>
  <c r="F27" i="3"/>
  <c r="F26" i="3"/>
  <c r="F25" i="3"/>
  <c r="F24" i="3"/>
  <c r="F23" i="3"/>
  <c r="F22" i="3"/>
  <c r="F21" i="3"/>
  <c r="F20" i="3"/>
  <c r="F19" i="3"/>
  <c r="F18" i="3"/>
  <c r="F17" i="3"/>
  <c r="F15" i="3"/>
  <c r="F13" i="3"/>
  <c r="F12" i="3"/>
  <c r="F11" i="3"/>
  <c r="E12" i="7" l="1"/>
  <c r="F12" i="7" s="1"/>
  <c r="D12" i="7"/>
  <c r="C12" i="7"/>
  <c r="F13" i="7"/>
  <c r="F27" i="5"/>
  <c r="F58" i="2"/>
  <c r="F49" i="2"/>
  <c r="F48" i="2"/>
  <c r="F47" i="2"/>
  <c r="F46" i="2"/>
  <c r="F45" i="2"/>
  <c r="F26" i="2"/>
  <c r="C31" i="2"/>
  <c r="D31" i="2"/>
  <c r="E31" i="2"/>
  <c r="F57" i="1"/>
  <c r="F49" i="1"/>
  <c r="F48" i="1"/>
  <c r="F47" i="1"/>
  <c r="F46" i="1"/>
  <c r="F45" i="1"/>
  <c r="F26" i="1"/>
  <c r="C30" i="1"/>
  <c r="D30" i="1"/>
  <c r="E30" i="1"/>
  <c r="C32" i="3" l="1"/>
  <c r="D32" i="3"/>
  <c r="E32" i="3"/>
  <c r="F73" i="2"/>
  <c r="F27" i="2"/>
  <c r="F70" i="1"/>
  <c r="F52" i="1"/>
  <c r="F51" i="1"/>
  <c r="F50" i="1"/>
  <c r="F27" i="1"/>
  <c r="F29" i="3" l="1"/>
  <c r="F32" i="3"/>
  <c r="E10" i="8"/>
  <c r="D10" i="8"/>
  <c r="C10" i="8"/>
  <c r="F63" i="2"/>
  <c r="F62" i="2"/>
  <c r="C65" i="2"/>
  <c r="D65" i="2"/>
  <c r="E65" i="2"/>
  <c r="F11" i="7"/>
  <c r="F10" i="7"/>
  <c r="F14" i="8" l="1"/>
  <c r="F13" i="8"/>
  <c r="F28" i="1"/>
  <c r="F25" i="1"/>
  <c r="F64" i="2"/>
  <c r="F29" i="2"/>
  <c r="F28" i="2"/>
  <c r="F63" i="1"/>
  <c r="F62" i="1"/>
  <c r="C44" i="2"/>
  <c r="D44" i="2"/>
  <c r="E44" i="2"/>
  <c r="F60" i="2" l="1"/>
  <c r="F59" i="2"/>
  <c r="F57" i="2"/>
  <c r="F56" i="1"/>
  <c r="F30" i="2" l="1"/>
  <c r="F25" i="2"/>
  <c r="F24" i="2"/>
  <c r="F29" i="1"/>
  <c r="F24" i="1"/>
  <c r="F53" i="2" l="1"/>
  <c r="F52" i="2"/>
  <c r="F51" i="2"/>
  <c r="F50" i="2"/>
  <c r="F44" i="1"/>
  <c r="F31" i="5" l="1"/>
  <c r="C24" i="5" l="1"/>
  <c r="C32" i="5" s="1"/>
  <c r="D24" i="5"/>
  <c r="D32" i="5" s="1"/>
  <c r="E24" i="5"/>
  <c r="E32" i="5" s="1"/>
  <c r="F30" i="5" l="1"/>
  <c r="F22" i="5" l="1"/>
  <c r="F12" i="8" l="1"/>
  <c r="F11" i="8"/>
  <c r="F29" i="5" l="1"/>
  <c r="F28" i="5"/>
  <c r="F26" i="5"/>
  <c r="F25" i="5"/>
  <c r="F23" i="5"/>
  <c r="F21" i="5"/>
  <c r="F20" i="5"/>
  <c r="F19" i="5"/>
  <c r="F18" i="5"/>
  <c r="F17" i="5"/>
  <c r="F11" i="5"/>
  <c r="F77" i="2"/>
  <c r="F76" i="2"/>
  <c r="F75" i="2"/>
  <c r="F74" i="2"/>
  <c r="F72" i="2"/>
  <c r="F71" i="2"/>
  <c r="F70" i="2"/>
  <c r="F69" i="2"/>
  <c r="F68" i="2"/>
  <c r="F67" i="2"/>
  <c r="F66" i="2"/>
  <c r="F61" i="2"/>
  <c r="F56" i="2"/>
  <c r="F55" i="2"/>
  <c r="F43" i="2"/>
  <c r="F42" i="2"/>
  <c r="F41" i="2"/>
  <c r="F40" i="2"/>
  <c r="F39" i="2"/>
  <c r="F38" i="2"/>
  <c r="F37" i="2"/>
  <c r="F36" i="2"/>
  <c r="F35" i="2"/>
  <c r="F34" i="2"/>
  <c r="F33" i="2"/>
  <c r="F32" i="2"/>
  <c r="F22" i="2"/>
  <c r="F21" i="2"/>
  <c r="F20" i="2"/>
  <c r="F19" i="2"/>
  <c r="F18" i="2"/>
  <c r="F17" i="2"/>
  <c r="F16" i="2"/>
  <c r="F15" i="2"/>
  <c r="F14" i="2"/>
  <c r="F13" i="2"/>
  <c r="F12" i="2"/>
  <c r="F11" i="2"/>
  <c r="F76" i="1"/>
  <c r="F75" i="1"/>
  <c r="F74" i="1"/>
  <c r="F73" i="1"/>
  <c r="F72" i="1"/>
  <c r="F71" i="1"/>
  <c r="F69" i="1"/>
  <c r="F68" i="1"/>
  <c r="F67" i="1"/>
  <c r="F66" i="1"/>
  <c r="F65" i="1"/>
  <c r="F61" i="1"/>
  <c r="F55" i="1"/>
  <c r="F54" i="1"/>
  <c r="F42" i="1"/>
  <c r="F41" i="1"/>
  <c r="F40" i="1"/>
  <c r="F39" i="1"/>
  <c r="F38" i="1"/>
  <c r="F37" i="1"/>
  <c r="F36" i="1"/>
  <c r="F35" i="1"/>
  <c r="F34" i="1"/>
  <c r="F33" i="1"/>
  <c r="F32" i="1"/>
  <c r="F31" i="1"/>
  <c r="F23" i="1"/>
  <c r="F21" i="1"/>
  <c r="F20" i="1"/>
  <c r="F19" i="1"/>
  <c r="F18" i="1"/>
  <c r="F17" i="1"/>
  <c r="F16" i="1"/>
  <c r="F15" i="1"/>
  <c r="F14" i="1"/>
  <c r="F13" i="1"/>
  <c r="F12" i="1"/>
  <c r="F11" i="1"/>
  <c r="F10" i="1"/>
  <c r="F64" i="1" l="1"/>
  <c r="F65" i="2"/>
  <c r="E10" i="3"/>
  <c r="D10" i="3"/>
  <c r="C10" i="3"/>
  <c r="E43" i="1"/>
  <c r="D43" i="1"/>
  <c r="C43" i="1"/>
  <c r="C22" i="1"/>
  <c r="D22" i="1"/>
  <c r="E22" i="1"/>
  <c r="F10" i="3" l="1"/>
  <c r="F10" i="5"/>
  <c r="F43" i="1"/>
  <c r="F22" i="1"/>
  <c r="F10" i="8"/>
  <c r="F24" i="5"/>
  <c r="F32" i="5"/>
  <c r="F44" i="2"/>
  <c r="E14" i="3"/>
  <c r="D14" i="3"/>
  <c r="F14" i="3" s="1"/>
  <c r="C14" i="3"/>
  <c r="E14" i="7" l="1"/>
  <c r="D14" i="7"/>
  <c r="F14" i="7" l="1"/>
  <c r="F9" i="7"/>
  <c r="E6" i="4"/>
  <c r="E9" i="4" s="1"/>
  <c r="D6" i="4"/>
  <c r="D9" i="4" s="1"/>
  <c r="C6" i="4"/>
  <c r="C9" i="4" s="1"/>
  <c r="E35" i="3"/>
  <c r="D35" i="3"/>
  <c r="C35" i="3"/>
  <c r="E16" i="3"/>
  <c r="D16" i="3"/>
  <c r="C16" i="3"/>
  <c r="E23" i="2"/>
  <c r="D23" i="2"/>
  <c r="C23" i="2"/>
  <c r="E10" i="2"/>
  <c r="E78" i="2" s="1"/>
  <c r="D10" i="2"/>
  <c r="D78" i="2" s="1"/>
  <c r="C10" i="2"/>
  <c r="E9" i="1"/>
  <c r="D9" i="1"/>
  <c r="C9" i="1"/>
  <c r="C78" i="2" l="1"/>
  <c r="C44" i="3"/>
  <c r="D44" i="3"/>
  <c r="E44" i="3"/>
  <c r="F16" i="3"/>
  <c r="F35" i="3"/>
  <c r="F31" i="2"/>
  <c r="F23" i="2"/>
  <c r="F30" i="1"/>
  <c r="F54" i="2"/>
  <c r="F53" i="1"/>
  <c r="F10" i="2"/>
  <c r="F9" i="1"/>
  <c r="F9" i="4"/>
  <c r="F8" i="4"/>
  <c r="F7" i="4"/>
  <c r="F6" i="4"/>
  <c r="F44" i="3" l="1"/>
  <c r="F78" i="2"/>
  <c r="C14" i="7" l="1"/>
</calcChain>
</file>

<file path=xl/sharedStrings.xml><?xml version="1.0" encoding="utf-8"?>
<sst xmlns="http://schemas.openxmlformats.org/spreadsheetml/2006/main" count="263" uniqueCount="43">
  <si>
    <t>6. ADQUISICION DE ACTIVOS NO FINANCIEROS</t>
  </si>
  <si>
    <t>PIA</t>
  </si>
  <si>
    <t>PIM</t>
  </si>
  <si>
    <t>TOTAL</t>
  </si>
  <si>
    <t>GENERICAS DE GASTOS / PROGRAMAS PRESUPUESTALES</t>
  </si>
  <si>
    <t>%
DE EJECUCION</t>
  </si>
  <si>
    <t>Fuente:  Base de Datos MEF al cierre del mes de Enero</t>
  </si>
  <si>
    <t>DEVENGADO
AL 31.01.17</t>
  </si>
  <si>
    <t>EJECUCION DE LOS PROGRAMAS PRESUPUESTALES AL MES DE ENERO DEL AÑO FISCAL 2017 DEL PLIEGO 011 MINSA - ROOC</t>
  </si>
  <si>
    <t>6-26: ADQUISICION DE ACTIVOS NO FINANCIEROS</t>
  </si>
  <si>
    <t>5-25: OTROS GASTOS</t>
  </si>
  <si>
    <t>5-24: DONACIONES Y TRANSFERENCIAS</t>
  </si>
  <si>
    <t>5-23: BIENES Y SERVICIOS</t>
  </si>
  <si>
    <t>5-22: PENSIONES Y OTRAS PRESTACIONES SOCIALES</t>
  </si>
  <si>
    <t>5-21: PERSONAL Y OBLIGACIONES SOCIALES</t>
  </si>
  <si>
    <t>6-2.6. ADQUISICION DE ACTIVOS NO FINANCIEROS</t>
  </si>
  <si>
    <t>5-2.5. OTROS GASTOS</t>
  </si>
  <si>
    <t>5-2.4. DONACIONES Y TRANSFERENCIAS</t>
  </si>
  <si>
    <t>5-2.3. BIENES Y SERVICIOS</t>
  </si>
  <si>
    <t>5-2.2. PENSIONES Y OTRAS PRESTACIONES SOCIALES</t>
  </si>
  <si>
    <t>5-2.1. PERSONAL Y OBLIGACIONES SOCIALES</t>
  </si>
  <si>
    <t xml:space="preserve">5-2.3: BIENES Y SERVICIOS </t>
  </si>
  <si>
    <t>0001  PROGRAMA ARTICULADO NUTRICIONAL</t>
  </si>
  <si>
    <t>0002  SALUD MATERNO NEONATAL</t>
  </si>
  <si>
    <t>0016  TBC-VIH/SIDA</t>
  </si>
  <si>
    <t>0017  ENFERMEDADES METAXENICAS Y ZOONOSIS</t>
  </si>
  <si>
    <t>0018  ENFERMEDADES NO TRANSMISIBLES</t>
  </si>
  <si>
    <t>0024  PREVENCION Y CONTROL DEL CANCER</t>
  </si>
  <si>
    <t>0068  REDUCCION DE VULNERABILIDAD Y ATENCION DE EMERGENCIAS POR DESASTRES</t>
  </si>
  <si>
    <t>0104  REDUCCION DE LA MORTALIDAD POR EMERGENCIAS Y URGENCIAS MEDICAS</t>
  </si>
  <si>
    <t>0129  PREVENCION Y MANEJO DE CONDICIONES SECUNDARIAS DE SALUD EN PERSONAS CON DISCAPACIDAD</t>
  </si>
  <si>
    <t>0131  CONTROL Y PREVENCION EN SALUD MENTAL</t>
  </si>
  <si>
    <t>9001  ACCIONES CENTRALES</t>
  </si>
  <si>
    <t>9002  ASIGNACIONES PRESUPUESTARIAS QUE NO RESULTAN EN PRODUCTOS</t>
  </si>
  <si>
    <t>(EN SOLES)</t>
  </si>
  <si>
    <t>EJECUCION DE LOS PROGRAMAS PRESUPUESTALES AL MES DE SETIEMBRE 
DEL AÑO FISCAL 2019 DEL PLIEGO 011 MINSA - TODA FUENTE</t>
  </si>
  <si>
    <t>Fuente: SIAF, Consulta Amigable y Base de Datos al 30 de Setiembre del 2019</t>
  </si>
  <si>
    <t>EJECUCION DE LOS PROGRAMAS PRESUPUESTALES AL MES DE SETIEMBRE
DEL AÑO FISCAL 2019 DEL PLIEGO 011 MINSA - RECURSOS ORDINARIOS</t>
  </si>
  <si>
    <t>EJECUCION DE LOS PROGRAMAS PRESUPUESTALES AL MES DE SETIEMBRE
DEL AÑO FISCAL 2019 DEL PLIEGO 011 MINSA - RECURSOS DIRECTAMENTE RECAUDADOS</t>
  </si>
  <si>
    <t>DEVENGADO
AL 30.09.19</t>
  </si>
  <si>
    <t>EJECUCION DE LOS PROGRAMAS PRESUPUESTALES AL MES DE SETIEMBRE
DEL AÑO FISCAL 2019 DEL PLIEGO 011 MINSA - RECURSOS POR OPERACIONES OFICIALES DE CREDITO</t>
  </si>
  <si>
    <t>EJECUCION DE LOS PROGRAMAS PRESUPUESTALES AL MES DE SETIEMBRE
DEL AÑO FISCAL 2019 DEL PLIEGO 011 MINSA - DONACIONES Y TRANSFERENCIAS</t>
  </si>
  <si>
    <t>EJECUCION DE LOS PROGRAMAS PRESUPUESTALES AL MES DE SETIEMBRE
DEL AÑO FISCAL 2019 DEL PLIEGO 011 MINSA - RECURSOS DETERMINADOS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</si>
</sst>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_ ;_ * \-#,##0_ ;_ * &quot;-&quot;_ ;_ @_ "/>
    <numFmt numFmtId="165" formatCode="0.0%"/>
    <numFmt numFmtId="166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  <font>
      <sz val="10"/>
      <name val="Arial Narrow"/>
      <family val="2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69">
    <xf numFmtId="0" fontId="0" fillId="0" borderId="0" xfId="0"/>
    <xf numFmtId="0" fontId="0" fillId="0" borderId="0" xfId="0" applyAlignment="1">
      <alignment vertical="center"/>
    </xf>
    <xf numFmtId="3" fontId="3" fillId="2" borderId="1" xfId="2" applyNumberFormat="1" applyFont="1" applyFill="1" applyBorder="1" applyAlignment="1">
      <alignment horizontal="left" vertical="center"/>
    </xf>
    <xf numFmtId="3" fontId="3" fillId="2" borderId="1" xfId="2" applyNumberFormat="1" applyFont="1" applyFill="1" applyBorder="1" applyAlignment="1">
      <alignment vertical="center"/>
    </xf>
    <xf numFmtId="3" fontId="3" fillId="3" borderId="2" xfId="2" applyNumberFormat="1" applyFont="1" applyFill="1" applyBorder="1" applyAlignment="1">
      <alignment horizontal="center" vertical="center"/>
    </xf>
    <xf numFmtId="3" fontId="3" fillId="3" borderId="1" xfId="2" applyNumberFormat="1" applyFont="1" applyFill="1" applyBorder="1" applyAlignment="1">
      <alignment vertical="center"/>
    </xf>
    <xf numFmtId="165" fontId="3" fillId="2" borderId="1" xfId="1" applyNumberFormat="1" applyFont="1" applyFill="1" applyBorder="1" applyAlignment="1">
      <alignment vertical="center"/>
    </xf>
    <xf numFmtId="165" fontId="3" fillId="3" borderId="1" xfId="1" applyNumberFormat="1" applyFont="1" applyFill="1" applyBorder="1" applyAlignment="1">
      <alignment vertical="center"/>
    </xf>
    <xf numFmtId="3" fontId="3" fillId="3" borderId="1" xfId="2" applyNumberFormat="1" applyFont="1" applyFill="1" applyBorder="1" applyAlignment="1">
      <alignment horizontal="center" vertical="center"/>
    </xf>
    <xf numFmtId="0" fontId="4" fillId="0" borderId="0" xfId="3" applyAlignment="1">
      <alignment vertical="center"/>
    </xf>
    <xf numFmtId="3" fontId="3" fillId="3" borderId="1" xfId="2" applyNumberFormat="1" applyFont="1" applyFill="1" applyBorder="1" applyAlignment="1">
      <alignment horizontal="center" vertical="center" wrapText="1"/>
    </xf>
    <xf numFmtId="3" fontId="4" fillId="0" borderId="4" xfId="3" applyNumberFormat="1" applyBorder="1" applyAlignment="1">
      <alignment horizontal="left" vertical="center" indent="3"/>
    </xf>
    <xf numFmtId="3" fontId="4" fillId="0" borderId="4" xfId="3" applyNumberFormat="1" applyBorder="1" applyAlignment="1">
      <alignment vertical="center"/>
    </xf>
    <xf numFmtId="3" fontId="4" fillId="0" borderId="5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vertical="center"/>
    </xf>
    <xf numFmtId="3" fontId="2" fillId="0" borderId="4" xfId="2" applyNumberFormat="1" applyBorder="1" applyAlignment="1">
      <alignment horizontal="left" vertical="center" indent="4"/>
    </xf>
    <xf numFmtId="3" fontId="2" fillId="0" borderId="5" xfId="2" applyNumberFormat="1" applyBorder="1" applyAlignment="1">
      <alignment horizontal="left" vertical="center" indent="4"/>
    </xf>
    <xf numFmtId="3" fontId="2" fillId="0" borderId="6" xfId="2" applyNumberFormat="1" applyBorder="1" applyAlignment="1">
      <alignment horizontal="left" vertical="center" indent="4"/>
    </xf>
    <xf numFmtId="165" fontId="0" fillId="0" borderId="4" xfId="1" applyNumberFormat="1" applyFont="1" applyBorder="1"/>
    <xf numFmtId="165" fontId="0" fillId="0" borderId="6" xfId="1" applyNumberFormat="1" applyFont="1" applyBorder="1"/>
    <xf numFmtId="3" fontId="0" fillId="0" borderId="0" xfId="0" applyNumberFormat="1" applyAlignment="1">
      <alignment vertical="center"/>
    </xf>
    <xf numFmtId="3" fontId="2" fillId="0" borderId="4" xfId="3" applyNumberFormat="1" applyFont="1" applyBorder="1" applyAlignment="1">
      <alignment horizontal="left" vertical="center" indent="3"/>
    </xf>
    <xf numFmtId="165" fontId="0" fillId="0" borderId="5" xfId="1" applyNumberFormat="1" applyFont="1" applyBorder="1" applyAlignment="1">
      <alignment horizontal="right" vertical="center"/>
    </xf>
    <xf numFmtId="165" fontId="0" fillId="0" borderId="4" xfId="1" applyNumberFormat="1" applyFont="1" applyBorder="1" applyAlignment="1">
      <alignment horizontal="right"/>
    </xf>
    <xf numFmtId="166" fontId="2" fillId="0" borderId="5" xfId="3" applyNumberFormat="1" applyFont="1" applyBorder="1" applyAlignment="1">
      <alignment horizontal="left" vertical="center" indent="4"/>
    </xf>
    <xf numFmtId="166" fontId="2" fillId="0" borderId="4" xfId="3" applyNumberFormat="1" applyFont="1" applyBorder="1" applyAlignment="1">
      <alignment horizontal="left" vertical="center" indent="4"/>
    </xf>
    <xf numFmtId="164" fontId="4" fillId="0" borderId="4" xfId="3" applyNumberFormat="1" applyBorder="1" applyAlignment="1">
      <alignment vertical="center"/>
    </xf>
    <xf numFmtId="164" fontId="4" fillId="0" borderId="5" xfId="3" applyNumberFormat="1" applyBorder="1" applyAlignment="1">
      <alignment vertical="center"/>
    </xf>
    <xf numFmtId="164" fontId="4" fillId="0" borderId="6" xfId="3" applyNumberFormat="1" applyBorder="1" applyAlignment="1">
      <alignment vertical="center"/>
    </xf>
    <xf numFmtId="164" fontId="2" fillId="0" borderId="4" xfId="2" applyNumberFormat="1" applyBorder="1" applyAlignment="1">
      <alignment vertical="center"/>
    </xf>
    <xf numFmtId="164" fontId="2" fillId="0" borderId="5" xfId="2" applyNumberFormat="1" applyBorder="1" applyAlignment="1">
      <alignment vertical="center"/>
    </xf>
    <xf numFmtId="164" fontId="2" fillId="0" borderId="6" xfId="2" applyNumberFormat="1" applyBorder="1" applyAlignment="1">
      <alignment vertical="center"/>
    </xf>
    <xf numFmtId="165" fontId="0" fillId="0" borderId="4" xfId="1" applyNumberFormat="1" applyFont="1" applyBorder="1" applyAlignment="1">
      <alignment horizontal="right" vertical="center"/>
    </xf>
    <xf numFmtId="165" fontId="0" fillId="0" borderId="6" xfId="1" applyNumberFormat="1" applyFont="1" applyBorder="1" applyAlignment="1">
      <alignment horizontal="right" vertical="center"/>
    </xf>
    <xf numFmtId="165" fontId="0" fillId="0" borderId="5" xfId="1" applyNumberFormat="1" applyFont="1" applyBorder="1" applyAlignment="1">
      <alignment horizontal="right"/>
    </xf>
    <xf numFmtId="165" fontId="0" fillId="0" borderId="6" xfId="1" applyNumberFormat="1" applyFont="1" applyBorder="1" applyAlignment="1">
      <alignment horizontal="right"/>
    </xf>
    <xf numFmtId="0" fontId="6" fillId="0" borderId="0" xfId="0" applyNumberFormat="1" applyFont="1" applyFill="1" applyBorder="1" applyAlignment="1" applyProtection="1">
      <alignment horizontal="left"/>
    </xf>
    <xf numFmtId="0" fontId="4" fillId="0" borderId="4" xfId="3" applyBorder="1" applyAlignment="1">
      <alignment horizontal="left" vertical="center" indent="3"/>
    </xf>
    <xf numFmtId="0" fontId="4" fillId="0" borderId="5" xfId="3" applyBorder="1" applyAlignment="1">
      <alignment horizontal="left" vertical="center" indent="3"/>
    </xf>
    <xf numFmtId="3" fontId="4" fillId="0" borderId="5" xfId="3" applyNumberFormat="1" applyBorder="1" applyAlignment="1">
      <alignment vertical="center"/>
    </xf>
    <xf numFmtId="0" fontId="4" fillId="0" borderId="6" xfId="3" applyBorder="1" applyAlignment="1">
      <alignment horizontal="left" vertical="center" indent="3"/>
    </xf>
    <xf numFmtId="3" fontId="4" fillId="0" borderId="7" xfId="3" applyNumberFormat="1" applyBorder="1" applyAlignment="1">
      <alignment horizontal="left" vertical="center" indent="3"/>
    </xf>
    <xf numFmtId="164" fontId="4" fillId="0" borderId="7" xfId="3" applyNumberFormat="1" applyBorder="1" applyAlignment="1">
      <alignment vertical="center"/>
    </xf>
    <xf numFmtId="165" fontId="0" fillId="0" borderId="7" xfId="1" applyNumberFormat="1" applyFont="1" applyBorder="1" applyAlignment="1">
      <alignment horizontal="right"/>
    </xf>
    <xf numFmtId="3" fontId="3" fillId="4" borderId="1" xfId="2" applyNumberFormat="1" applyFont="1" applyFill="1" applyBorder="1" applyAlignment="1">
      <alignment horizontal="left" vertical="center"/>
    </xf>
    <xf numFmtId="164" fontId="3" fillId="4" borderId="1" xfId="2" applyNumberFormat="1" applyFont="1" applyFill="1" applyBorder="1" applyAlignment="1">
      <alignment vertical="center"/>
    </xf>
    <xf numFmtId="165" fontId="3" fillId="4" borderId="1" xfId="1" applyNumberFormat="1" applyFont="1" applyFill="1" applyBorder="1" applyAlignment="1">
      <alignment horizontal="right" vertical="center"/>
    </xf>
    <xf numFmtId="3" fontId="3" fillId="5" borderId="2" xfId="2" applyNumberFormat="1" applyFont="1" applyFill="1" applyBorder="1" applyAlignment="1">
      <alignment horizontal="center" vertical="center"/>
    </xf>
    <xf numFmtId="164" fontId="3" fillId="5" borderId="1" xfId="2" applyNumberFormat="1" applyFont="1" applyFill="1" applyBorder="1" applyAlignment="1">
      <alignment vertical="center"/>
    </xf>
    <xf numFmtId="165" fontId="3" fillId="5" borderId="1" xfId="1" applyNumberFormat="1" applyFont="1" applyFill="1" applyBorder="1" applyAlignment="1">
      <alignment horizontal="right" vertical="center"/>
    </xf>
    <xf numFmtId="3" fontId="3" fillId="5" borderId="1" xfId="2" applyNumberFormat="1" applyFont="1" applyFill="1" applyBorder="1" applyAlignment="1">
      <alignment horizontal="center" vertical="center"/>
    </xf>
    <xf numFmtId="3" fontId="3" fillId="5" borderId="3" xfId="2" applyNumberFormat="1" applyFont="1" applyFill="1" applyBorder="1" applyAlignment="1">
      <alignment horizontal="center" vertical="center"/>
    </xf>
    <xf numFmtId="3" fontId="3" fillId="5" borderId="1" xfId="2" applyNumberFormat="1" applyFont="1" applyFill="1" applyBorder="1" applyAlignment="1">
      <alignment horizontal="center" vertical="center" wrapText="1"/>
    </xf>
    <xf numFmtId="3" fontId="3" fillId="5" borderId="3" xfId="2" applyNumberFormat="1" applyFont="1" applyFill="1" applyBorder="1" applyAlignment="1">
      <alignment horizontal="center" vertical="center" wrapText="1"/>
    </xf>
    <xf numFmtId="166" fontId="2" fillId="0" borderId="6" xfId="3" applyNumberFormat="1" applyFont="1" applyBorder="1" applyAlignment="1">
      <alignment horizontal="left" vertical="center" indent="4"/>
    </xf>
    <xf numFmtId="166" fontId="2" fillId="0" borderId="1" xfId="3" applyNumberFormat="1" applyFont="1" applyBorder="1" applyAlignment="1">
      <alignment horizontal="left" vertical="center" indent="4"/>
    </xf>
    <xf numFmtId="164" fontId="4" fillId="0" borderId="1" xfId="3" applyNumberFormat="1" applyBorder="1" applyAlignment="1">
      <alignment vertical="center"/>
    </xf>
    <xf numFmtId="165" fontId="0" fillId="0" borderId="1" xfId="1" applyNumberFormat="1" applyFont="1" applyBorder="1" applyAlignment="1">
      <alignment horizontal="right"/>
    </xf>
    <xf numFmtId="164" fontId="3" fillId="4" borderId="1" xfId="2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165" fontId="3" fillId="4" borderId="1" xfId="1" applyNumberFormat="1" applyFont="1" applyFill="1" applyBorder="1" applyAlignment="1">
      <alignment horizontal="center" vertical="center"/>
    </xf>
    <xf numFmtId="165" fontId="2" fillId="0" borderId="4" xfId="1" applyNumberFormat="1" applyFont="1" applyBorder="1" applyAlignment="1">
      <alignment horizontal="center" vertical="center"/>
    </xf>
    <xf numFmtId="165" fontId="2" fillId="0" borderId="5" xfId="1" applyNumberFormat="1" applyFont="1" applyBorder="1" applyAlignment="1">
      <alignment horizontal="center" vertical="center"/>
    </xf>
    <xf numFmtId="165" fontId="2" fillId="0" borderId="6" xfId="1" applyNumberFormat="1" applyFont="1" applyBorder="1" applyAlignment="1">
      <alignment horizontal="center" vertical="center"/>
    </xf>
    <xf numFmtId="165" fontId="3" fillId="5" borderId="1" xfId="1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730250</xdr:colOff>
      <xdr:row>0</xdr:row>
      <xdr:rowOff>150812</xdr:rowOff>
    </xdr:from>
    <xdr:to>
      <xdr:col>1</xdr:col>
      <xdr:colOff>4244975</xdr:colOff>
      <xdr:row>3</xdr:row>
      <xdr:rowOff>51990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730250" y="150812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4276725</xdr:colOff>
      <xdr:row>3</xdr:row>
      <xdr:rowOff>91678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762000" y="190500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111125</xdr:colOff>
      <xdr:row>0</xdr:row>
      <xdr:rowOff>142873</xdr:rowOff>
    </xdr:from>
    <xdr:to>
      <xdr:col>1</xdr:col>
      <xdr:colOff>4387850</xdr:colOff>
      <xdr:row>3</xdr:row>
      <xdr:rowOff>44051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873125" y="142873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4276725</xdr:colOff>
      <xdr:row>3</xdr:row>
      <xdr:rowOff>91678</xdr:rowOff>
    </xdr:to>
    <xdr:grpSp>
      <xdr:nvGrpSpPr>
        <xdr:cNvPr id="3" name="Grupo 2"/>
        <xdr:cNvGrpSpPr>
          <a:grpSpLocks/>
        </xdr:cNvGrpSpPr>
      </xdr:nvGrpSpPr>
      <xdr:grpSpPr bwMode="auto">
        <a:xfrm>
          <a:off x="762000" y="190500"/>
          <a:ext cx="4276725" cy="472678"/>
          <a:chOff x="76200" y="76200"/>
          <a:chExt cx="4257675" cy="476250"/>
        </a:xfrm>
      </xdr:grpSpPr>
      <xdr:pic>
        <xdr:nvPicPr>
          <xdr:cNvPr id="4" name="Imagen 3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CuadroTexto 4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6" name="CuadroTexto 5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111129</xdr:colOff>
      <xdr:row>0</xdr:row>
      <xdr:rowOff>111129</xdr:rowOff>
    </xdr:from>
    <xdr:to>
      <xdr:col>1</xdr:col>
      <xdr:colOff>4387854</xdr:colOff>
      <xdr:row>3</xdr:row>
      <xdr:rowOff>12307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873129" y="111129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142875</xdr:rowOff>
    </xdr:from>
    <xdr:to>
      <xdr:col>1</xdr:col>
      <xdr:colOff>4324350</xdr:colOff>
      <xdr:row>3</xdr:row>
      <xdr:rowOff>44053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206375" y="142875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81"/>
  <sheetViews>
    <sheetView showGridLines="0" tabSelected="1" zoomScale="120" zoomScaleNormal="120" workbookViewId="0"/>
  </sheetViews>
  <sheetFormatPr baseColWidth="10" defaultRowHeight="15" x14ac:dyDescent="0.25"/>
  <cols>
    <col min="1" max="1" width="11.42578125" style="1"/>
    <col min="2" max="2" width="109.42578125" style="1" bestFit="1" customWidth="1"/>
    <col min="3" max="4" width="14.140625" style="1" customWidth="1"/>
    <col min="5" max="5" width="15.7109375" style="1" customWidth="1"/>
    <col min="6" max="6" width="12.28515625" style="60" customWidth="1"/>
    <col min="7" max="16384" width="11.42578125" style="1"/>
  </cols>
  <sheetData>
    <row r="5" spans="2:6" ht="51.75" customHeight="1" x14ac:dyDescent="0.25">
      <c r="B5" s="67" t="s">
        <v>35</v>
      </c>
      <c r="C5" s="67"/>
      <c r="D5" s="67"/>
      <c r="E5" s="67"/>
      <c r="F5" s="67"/>
    </row>
    <row r="7" spans="2:6" x14ac:dyDescent="0.25">
      <c r="F7" s="60" t="s">
        <v>34</v>
      </c>
    </row>
    <row r="8" spans="2:6" ht="38.25" x14ac:dyDescent="0.25">
      <c r="B8" s="51" t="s">
        <v>4</v>
      </c>
      <c r="C8" s="52" t="s">
        <v>1</v>
      </c>
      <c r="D8" s="52" t="s">
        <v>2</v>
      </c>
      <c r="E8" s="53" t="s">
        <v>39</v>
      </c>
      <c r="F8" s="54" t="s">
        <v>5</v>
      </c>
    </row>
    <row r="9" spans="2:6" x14ac:dyDescent="0.25">
      <c r="B9" s="45" t="s">
        <v>14</v>
      </c>
      <c r="C9" s="46">
        <f>SUM(C10:C21)</f>
        <v>3224021646</v>
      </c>
      <c r="D9" s="46">
        <f>SUM(D10:D21)</f>
        <v>2774381878</v>
      </c>
      <c r="E9" s="46">
        <f>SUM(E10:E21)</f>
        <v>1776925407.9399986</v>
      </c>
      <c r="F9" s="61">
        <f t="shared" ref="F9:F77" si="0">IF(E9=0,"%",E9/D9)</f>
        <v>0.64047614426495281</v>
      </c>
    </row>
    <row r="10" spans="2:6" x14ac:dyDescent="0.25">
      <c r="B10" s="16" t="s">
        <v>22</v>
      </c>
      <c r="C10" s="30">
        <v>133155539</v>
      </c>
      <c r="D10" s="30">
        <v>143328756</v>
      </c>
      <c r="E10" s="30">
        <v>105300226.27999999</v>
      </c>
      <c r="F10" s="62">
        <f t="shared" si="0"/>
        <v>0.7346762032874965</v>
      </c>
    </row>
    <row r="11" spans="2:6" x14ac:dyDescent="0.25">
      <c r="B11" s="17" t="s">
        <v>23</v>
      </c>
      <c r="C11" s="31">
        <v>224469300</v>
      </c>
      <c r="D11" s="31">
        <v>249507845</v>
      </c>
      <c r="E11" s="31">
        <v>183741477.43000007</v>
      </c>
      <c r="F11" s="63">
        <f t="shared" si="0"/>
        <v>0.73641563226198381</v>
      </c>
    </row>
    <row r="12" spans="2:6" x14ac:dyDescent="0.25">
      <c r="B12" s="17" t="s">
        <v>24</v>
      </c>
      <c r="C12" s="31">
        <v>89595931</v>
      </c>
      <c r="D12" s="31">
        <v>99419684</v>
      </c>
      <c r="E12" s="31">
        <v>72923391.040000051</v>
      </c>
      <c r="F12" s="63">
        <f t="shared" si="0"/>
        <v>0.7334904729731393</v>
      </c>
    </row>
    <row r="13" spans="2:6" x14ac:dyDescent="0.25">
      <c r="B13" s="17" t="s">
        <v>25</v>
      </c>
      <c r="C13" s="31">
        <v>35954210</v>
      </c>
      <c r="D13" s="31">
        <v>38699646</v>
      </c>
      <c r="E13" s="31">
        <v>27956174.949999999</v>
      </c>
      <c r="F13" s="63">
        <f t="shared" si="0"/>
        <v>0.72238838954754259</v>
      </c>
    </row>
    <row r="14" spans="2:6" x14ac:dyDescent="0.25">
      <c r="B14" s="17" t="s">
        <v>26</v>
      </c>
      <c r="C14" s="31">
        <v>93385818</v>
      </c>
      <c r="D14" s="31">
        <v>106593493</v>
      </c>
      <c r="E14" s="31">
        <v>81723044.430000007</v>
      </c>
      <c r="F14" s="63">
        <f t="shared" si="0"/>
        <v>0.76667948605455694</v>
      </c>
    </row>
    <row r="15" spans="2:6" x14ac:dyDescent="0.25">
      <c r="B15" s="17" t="s">
        <v>27</v>
      </c>
      <c r="C15" s="31">
        <v>52635058</v>
      </c>
      <c r="D15" s="31">
        <v>56973499</v>
      </c>
      <c r="E15" s="31">
        <v>37928460.310000017</v>
      </c>
      <c r="F15" s="63">
        <f t="shared" si="0"/>
        <v>0.66572109797925549</v>
      </c>
    </row>
    <row r="16" spans="2:6" x14ac:dyDescent="0.25">
      <c r="B16" s="17" t="s">
        <v>28</v>
      </c>
      <c r="C16" s="31">
        <v>6041484</v>
      </c>
      <c r="D16" s="31">
        <v>6562496</v>
      </c>
      <c r="E16" s="31">
        <v>4214203.2699999986</v>
      </c>
      <c r="F16" s="63">
        <f t="shared" si="0"/>
        <v>0.64216469922419739</v>
      </c>
    </row>
    <row r="17" spans="2:6" x14ac:dyDescent="0.25">
      <c r="B17" s="17" t="s">
        <v>29</v>
      </c>
      <c r="C17" s="31">
        <v>173108206</v>
      </c>
      <c r="D17" s="31">
        <v>214260948</v>
      </c>
      <c r="E17" s="31">
        <v>158070154.89999995</v>
      </c>
      <c r="F17" s="63">
        <f t="shared" si="0"/>
        <v>0.73774598859704454</v>
      </c>
    </row>
    <row r="18" spans="2:6" x14ac:dyDescent="0.25">
      <c r="B18" s="17" t="s">
        <v>30</v>
      </c>
      <c r="C18" s="31">
        <v>30209571</v>
      </c>
      <c r="D18" s="31">
        <v>34596284</v>
      </c>
      <c r="E18" s="31">
        <v>23591807.920000013</v>
      </c>
      <c r="F18" s="63">
        <f t="shared" si="0"/>
        <v>0.68191739667763196</v>
      </c>
    </row>
    <row r="19" spans="2:6" x14ac:dyDescent="0.25">
      <c r="B19" s="17" t="s">
        <v>31</v>
      </c>
      <c r="C19" s="31">
        <v>27086715</v>
      </c>
      <c r="D19" s="31">
        <v>35199922</v>
      </c>
      <c r="E19" s="31">
        <v>24965219.240000013</v>
      </c>
      <c r="F19" s="63">
        <f t="shared" si="0"/>
        <v>0.70924075456758151</v>
      </c>
    </row>
    <row r="20" spans="2:6" x14ac:dyDescent="0.25">
      <c r="B20" s="17" t="s">
        <v>32</v>
      </c>
      <c r="C20" s="31">
        <v>1702122891</v>
      </c>
      <c r="D20" s="31">
        <v>1136063487</v>
      </c>
      <c r="E20" s="31">
        <v>587455959.4599992</v>
      </c>
      <c r="F20" s="63">
        <f t="shared" si="0"/>
        <v>0.51709782611823274</v>
      </c>
    </row>
    <row r="21" spans="2:6" x14ac:dyDescent="0.25">
      <c r="B21" s="17" t="s">
        <v>33</v>
      </c>
      <c r="C21" s="31">
        <v>656256923</v>
      </c>
      <c r="D21" s="31">
        <v>653175818</v>
      </c>
      <c r="E21" s="31">
        <v>469055288.70999956</v>
      </c>
      <c r="F21" s="63">
        <f t="shared" si="0"/>
        <v>0.7181149022727592</v>
      </c>
    </row>
    <row r="22" spans="2:6" x14ac:dyDescent="0.25">
      <c r="B22" s="45" t="s">
        <v>13</v>
      </c>
      <c r="C22" s="46">
        <f>SUM(C23:C29)</f>
        <v>189907934</v>
      </c>
      <c r="D22" s="46">
        <f>SUM(D23:D29)</f>
        <v>193251480</v>
      </c>
      <c r="E22" s="46">
        <f>SUM(E23:E29)</f>
        <v>124988278.95</v>
      </c>
      <c r="F22" s="61">
        <f t="shared" si="0"/>
        <v>0.64676492490510296</v>
      </c>
    </row>
    <row r="23" spans="2:6" x14ac:dyDescent="0.25">
      <c r="B23" s="17" t="s">
        <v>22</v>
      </c>
      <c r="C23" s="31">
        <v>0</v>
      </c>
      <c r="D23" s="31">
        <v>0</v>
      </c>
      <c r="E23" s="31">
        <v>0</v>
      </c>
      <c r="F23" s="63" t="str">
        <f t="shared" si="0"/>
        <v>%</v>
      </c>
    </row>
    <row r="24" spans="2:6" x14ac:dyDescent="0.25">
      <c r="B24" s="17" t="s">
        <v>23</v>
      </c>
      <c r="C24" s="31">
        <v>0</v>
      </c>
      <c r="D24" s="31">
        <v>3234</v>
      </c>
      <c r="E24" s="31">
        <v>3000</v>
      </c>
      <c r="F24" s="63">
        <f t="shared" si="0"/>
        <v>0.92764378478664189</v>
      </c>
    </row>
    <row r="25" spans="2:6" x14ac:dyDescent="0.25">
      <c r="B25" s="17" t="s">
        <v>26</v>
      </c>
      <c r="C25" s="31">
        <v>0</v>
      </c>
      <c r="D25" s="31">
        <v>3000</v>
      </c>
      <c r="E25" s="31">
        <v>3000</v>
      </c>
      <c r="F25" s="63">
        <f t="shared" si="0"/>
        <v>1</v>
      </c>
    </row>
    <row r="26" spans="2:6" x14ac:dyDescent="0.25">
      <c r="B26" s="17" t="s">
        <v>29</v>
      </c>
      <c r="C26" s="31">
        <v>0</v>
      </c>
      <c r="D26" s="31">
        <v>3000</v>
      </c>
      <c r="E26" s="31">
        <v>3000</v>
      </c>
      <c r="F26" s="63">
        <f t="shared" ref="F26" si="1">IF(E26=0,"%",E26/D26)</f>
        <v>1</v>
      </c>
    </row>
    <row r="27" spans="2:6" x14ac:dyDescent="0.25">
      <c r="B27" s="17" t="s">
        <v>30</v>
      </c>
      <c r="C27" s="31">
        <v>0</v>
      </c>
      <c r="D27" s="31">
        <v>6000</v>
      </c>
      <c r="E27" s="31">
        <v>6000</v>
      </c>
      <c r="F27" s="63">
        <f t="shared" si="0"/>
        <v>1</v>
      </c>
    </row>
    <row r="28" spans="2:6" x14ac:dyDescent="0.25">
      <c r="B28" s="17" t="s">
        <v>32</v>
      </c>
      <c r="C28" s="31">
        <v>10825256</v>
      </c>
      <c r="D28" s="31">
        <v>7063666</v>
      </c>
      <c r="E28" s="31">
        <v>383460.37000000005</v>
      </c>
      <c r="F28" s="63">
        <f t="shared" si="0"/>
        <v>5.4286311102478522E-2</v>
      </c>
    </row>
    <row r="29" spans="2:6" x14ac:dyDescent="0.25">
      <c r="B29" s="17" t="s">
        <v>33</v>
      </c>
      <c r="C29" s="31">
        <v>179082678</v>
      </c>
      <c r="D29" s="31">
        <v>186172580</v>
      </c>
      <c r="E29" s="31">
        <v>124589818.58</v>
      </c>
      <c r="F29" s="63">
        <f t="shared" si="0"/>
        <v>0.66921680185127153</v>
      </c>
    </row>
    <row r="30" spans="2:6" x14ac:dyDescent="0.25">
      <c r="B30" s="45" t="s">
        <v>12</v>
      </c>
      <c r="C30" s="46">
        <f>SUM(C31:C42)</f>
        <v>2500259483</v>
      </c>
      <c r="D30" s="46">
        <f t="shared" ref="D30:E30" si="2">SUM(D31:D42)</f>
        <v>2629971665</v>
      </c>
      <c r="E30" s="46">
        <f t="shared" si="2"/>
        <v>1565565590.6099987</v>
      </c>
      <c r="F30" s="61">
        <f t="shared" si="0"/>
        <v>0.59527850107464897</v>
      </c>
    </row>
    <row r="31" spans="2:6" x14ac:dyDescent="0.25">
      <c r="B31" s="16" t="s">
        <v>22</v>
      </c>
      <c r="C31" s="30">
        <v>415413376</v>
      </c>
      <c r="D31" s="30">
        <v>182497398</v>
      </c>
      <c r="E31" s="30">
        <v>99748740.560000062</v>
      </c>
      <c r="F31" s="62">
        <f t="shared" si="0"/>
        <v>0.54657623425403612</v>
      </c>
    </row>
    <row r="32" spans="2:6" x14ac:dyDescent="0.25">
      <c r="B32" s="17" t="s">
        <v>23</v>
      </c>
      <c r="C32" s="31">
        <v>94118172</v>
      </c>
      <c r="D32" s="31">
        <v>163963742</v>
      </c>
      <c r="E32" s="31">
        <v>89867151.409999967</v>
      </c>
      <c r="F32" s="63">
        <f t="shared" si="0"/>
        <v>0.54809161046104915</v>
      </c>
    </row>
    <row r="33" spans="2:6" x14ac:dyDescent="0.25">
      <c r="B33" s="17" t="s">
        <v>24</v>
      </c>
      <c r="C33" s="31">
        <v>90706163</v>
      </c>
      <c r="D33" s="31">
        <v>133033623</v>
      </c>
      <c r="E33" s="31">
        <v>66742228.659999974</v>
      </c>
      <c r="F33" s="63">
        <f t="shared" si="0"/>
        <v>0.50169443750321652</v>
      </c>
    </row>
    <row r="34" spans="2:6" x14ac:dyDescent="0.25">
      <c r="B34" s="17" t="s">
        <v>25</v>
      </c>
      <c r="C34" s="31">
        <v>69119968</v>
      </c>
      <c r="D34" s="31">
        <v>38668948</v>
      </c>
      <c r="E34" s="31">
        <v>16774837.10999999</v>
      </c>
      <c r="F34" s="63">
        <f t="shared" si="0"/>
        <v>0.43380639964655854</v>
      </c>
    </row>
    <row r="35" spans="2:6" x14ac:dyDescent="0.25">
      <c r="B35" s="17" t="s">
        <v>26</v>
      </c>
      <c r="C35" s="31">
        <v>51086113</v>
      </c>
      <c r="D35" s="31">
        <v>97253855</v>
      </c>
      <c r="E35" s="31">
        <v>48041531.359999947</v>
      </c>
      <c r="F35" s="63">
        <f t="shared" si="0"/>
        <v>0.49398074102049677</v>
      </c>
    </row>
    <row r="36" spans="2:6" x14ac:dyDescent="0.25">
      <c r="B36" s="17" t="s">
        <v>27</v>
      </c>
      <c r="C36" s="31">
        <v>123628147</v>
      </c>
      <c r="D36" s="31">
        <v>124628172</v>
      </c>
      <c r="E36" s="31">
        <v>57115748.559999987</v>
      </c>
      <c r="F36" s="63">
        <f t="shared" si="0"/>
        <v>0.45828922661242266</v>
      </c>
    </row>
    <row r="37" spans="2:6" x14ac:dyDescent="0.25">
      <c r="B37" s="17" t="s">
        <v>28</v>
      </c>
      <c r="C37" s="31">
        <v>57078192</v>
      </c>
      <c r="D37" s="31">
        <v>30045490</v>
      </c>
      <c r="E37" s="31">
        <v>11179956.270000007</v>
      </c>
      <c r="F37" s="63">
        <f t="shared" si="0"/>
        <v>0.3721009798808409</v>
      </c>
    </row>
    <row r="38" spans="2:6" x14ac:dyDescent="0.25">
      <c r="B38" s="17" t="s">
        <v>29</v>
      </c>
      <c r="C38" s="31">
        <v>60760797</v>
      </c>
      <c r="D38" s="31">
        <v>91354469</v>
      </c>
      <c r="E38" s="31">
        <v>49922749.710000001</v>
      </c>
      <c r="F38" s="63">
        <f t="shared" si="0"/>
        <v>0.54647298874891392</v>
      </c>
    </row>
    <row r="39" spans="2:6" x14ac:dyDescent="0.25">
      <c r="B39" s="17" t="s">
        <v>30</v>
      </c>
      <c r="C39" s="31">
        <v>12818513</v>
      </c>
      <c r="D39" s="31">
        <v>19664738</v>
      </c>
      <c r="E39" s="31">
        <v>13461332.009999994</v>
      </c>
      <c r="F39" s="63">
        <f t="shared" si="0"/>
        <v>0.6845416404734197</v>
      </c>
    </row>
    <row r="40" spans="2:6" x14ac:dyDescent="0.25">
      <c r="B40" s="17" t="s">
        <v>31</v>
      </c>
      <c r="C40" s="31">
        <v>39931557</v>
      </c>
      <c r="D40" s="31">
        <v>85670263</v>
      </c>
      <c r="E40" s="31">
        <v>29388006.569999985</v>
      </c>
      <c r="F40" s="63">
        <f t="shared" si="0"/>
        <v>0.34303625950115252</v>
      </c>
    </row>
    <row r="41" spans="2:6" x14ac:dyDescent="0.25">
      <c r="B41" s="17" t="s">
        <v>32</v>
      </c>
      <c r="C41" s="31">
        <v>565975090</v>
      </c>
      <c r="D41" s="31">
        <v>585036600</v>
      </c>
      <c r="E41" s="31">
        <v>383163522.05999887</v>
      </c>
      <c r="F41" s="63">
        <f t="shared" si="0"/>
        <v>0.6549394038937032</v>
      </c>
    </row>
    <row r="42" spans="2:6" x14ac:dyDescent="0.25">
      <c r="B42" s="18" t="s">
        <v>33</v>
      </c>
      <c r="C42" s="32">
        <v>919623395</v>
      </c>
      <c r="D42" s="32">
        <v>1078154367</v>
      </c>
      <c r="E42" s="32">
        <v>700159786.33000004</v>
      </c>
      <c r="F42" s="64">
        <f t="shared" si="0"/>
        <v>0.64940588079072359</v>
      </c>
    </row>
    <row r="43" spans="2:6" x14ac:dyDescent="0.25">
      <c r="B43" s="45" t="s">
        <v>11</v>
      </c>
      <c r="C43" s="46">
        <f>SUM(C44:C52)</f>
        <v>505299396</v>
      </c>
      <c r="D43" s="46">
        <f>SUM(D44:D52)</f>
        <v>461530126</v>
      </c>
      <c r="E43" s="46">
        <f>SUM(E44:E52)</f>
        <v>410858916.88000005</v>
      </c>
      <c r="F43" s="61">
        <f t="shared" si="0"/>
        <v>0.89021039740318064</v>
      </c>
    </row>
    <row r="44" spans="2:6" x14ac:dyDescent="0.25">
      <c r="B44" s="17" t="s">
        <v>22</v>
      </c>
      <c r="C44" s="31">
        <v>16660000</v>
      </c>
      <c r="D44" s="31">
        <v>264490037</v>
      </c>
      <c r="E44" s="31">
        <v>257852385.68000001</v>
      </c>
      <c r="F44" s="63">
        <f t="shared" si="0"/>
        <v>0.97490396464347728</v>
      </c>
    </row>
    <row r="45" spans="2:6" x14ac:dyDescent="0.25">
      <c r="B45" s="17" t="s">
        <v>23</v>
      </c>
      <c r="C45" s="31">
        <v>16660000</v>
      </c>
      <c r="D45" s="31">
        <v>14556962</v>
      </c>
      <c r="E45" s="31">
        <v>14433774.790000001</v>
      </c>
      <c r="F45" s="63">
        <f t="shared" ref="F45:F49" si="3">IF(E45=0,"%",E45/D45)</f>
        <v>0.99153757425484801</v>
      </c>
    </row>
    <row r="46" spans="2:6" x14ac:dyDescent="0.25">
      <c r="B46" s="17" t="s">
        <v>24</v>
      </c>
      <c r="C46" s="31">
        <v>51660000</v>
      </c>
      <c r="D46" s="31">
        <v>1439203</v>
      </c>
      <c r="E46" s="31">
        <v>1372698.64</v>
      </c>
      <c r="F46" s="63">
        <f t="shared" si="3"/>
        <v>0.95379084118084789</v>
      </c>
    </row>
    <row r="47" spans="2:6" x14ac:dyDescent="0.25">
      <c r="B47" s="17" t="s">
        <v>25</v>
      </c>
      <c r="C47" s="31">
        <v>21660000</v>
      </c>
      <c r="D47" s="31">
        <v>32633916</v>
      </c>
      <c r="E47" s="31">
        <v>28768691.790000003</v>
      </c>
      <c r="F47" s="63">
        <f t="shared" si="3"/>
        <v>0.88155806339637577</v>
      </c>
    </row>
    <row r="48" spans="2:6" x14ac:dyDescent="0.25">
      <c r="B48" s="17" t="s">
        <v>26</v>
      </c>
      <c r="C48" s="31">
        <v>10000000</v>
      </c>
      <c r="D48" s="31">
        <v>0</v>
      </c>
      <c r="E48" s="31">
        <v>0</v>
      </c>
      <c r="F48" s="63" t="str">
        <f t="shared" si="3"/>
        <v>%</v>
      </c>
    </row>
    <row r="49" spans="2:6" x14ac:dyDescent="0.25">
      <c r="B49" s="17" t="s">
        <v>27</v>
      </c>
      <c r="C49" s="31">
        <v>16660000</v>
      </c>
      <c r="D49" s="31">
        <v>16664423</v>
      </c>
      <c r="E49" s="31">
        <v>15943079.109999999</v>
      </c>
      <c r="F49" s="63">
        <f t="shared" si="3"/>
        <v>0.95671353937667081</v>
      </c>
    </row>
    <row r="50" spans="2:6" x14ac:dyDescent="0.25">
      <c r="B50" s="17" t="s">
        <v>31</v>
      </c>
      <c r="C50" s="31">
        <v>37000000</v>
      </c>
      <c r="D50" s="31">
        <v>404509</v>
      </c>
      <c r="E50" s="31">
        <v>0</v>
      </c>
      <c r="F50" s="63" t="str">
        <f t="shared" si="0"/>
        <v>%</v>
      </c>
    </row>
    <row r="51" spans="2:6" x14ac:dyDescent="0.25">
      <c r="B51" s="17" t="s">
        <v>32</v>
      </c>
      <c r="C51" s="31">
        <v>84999396</v>
      </c>
      <c r="D51" s="31">
        <v>24403755</v>
      </c>
      <c r="E51" s="31">
        <v>6737060</v>
      </c>
      <c r="F51" s="63">
        <f t="shared" si="0"/>
        <v>0.27606653156450717</v>
      </c>
    </row>
    <row r="52" spans="2:6" x14ac:dyDescent="0.25">
      <c r="B52" s="17" t="s">
        <v>33</v>
      </c>
      <c r="C52" s="31">
        <v>250000000</v>
      </c>
      <c r="D52" s="31">
        <v>106937321</v>
      </c>
      <c r="E52" s="31">
        <v>85751226.86999999</v>
      </c>
      <c r="F52" s="63">
        <f t="shared" si="0"/>
        <v>0.80188306634313378</v>
      </c>
    </row>
    <row r="53" spans="2:6" x14ac:dyDescent="0.25">
      <c r="B53" s="45" t="s">
        <v>10</v>
      </c>
      <c r="C53" s="46">
        <f>+SUM(C54:C63)</f>
        <v>54285651</v>
      </c>
      <c r="D53" s="46">
        <f t="shared" ref="D53:E53" si="4">+SUM(D54:D63)</f>
        <v>108696012</v>
      </c>
      <c r="E53" s="46">
        <f t="shared" si="4"/>
        <v>87172485.659999996</v>
      </c>
      <c r="F53" s="61">
        <f t="shared" si="0"/>
        <v>0.80198421318346069</v>
      </c>
    </row>
    <row r="54" spans="2:6" x14ac:dyDescent="0.25">
      <c r="B54" s="16" t="s">
        <v>22</v>
      </c>
      <c r="C54" s="30">
        <v>7591425</v>
      </c>
      <c r="D54" s="30">
        <v>47085238</v>
      </c>
      <c r="E54" s="30">
        <v>44199600</v>
      </c>
      <c r="F54" s="62">
        <f t="shared" si="0"/>
        <v>0.93871459245889333</v>
      </c>
    </row>
    <row r="55" spans="2:6" x14ac:dyDescent="0.25">
      <c r="B55" s="17" t="s">
        <v>23</v>
      </c>
      <c r="C55" s="31">
        <v>101043</v>
      </c>
      <c r="D55" s="31">
        <v>5815608</v>
      </c>
      <c r="E55" s="31">
        <v>4275128</v>
      </c>
      <c r="F55" s="63">
        <f t="shared" si="0"/>
        <v>0.73511282053398375</v>
      </c>
    </row>
    <row r="56" spans="2:6" x14ac:dyDescent="0.25">
      <c r="B56" s="17" t="s">
        <v>24</v>
      </c>
      <c r="C56" s="31">
        <v>0</v>
      </c>
      <c r="D56" s="31">
        <v>2974716</v>
      </c>
      <c r="E56" s="31">
        <v>2252005</v>
      </c>
      <c r="F56" s="63">
        <f t="shared" si="0"/>
        <v>0.75704874011502277</v>
      </c>
    </row>
    <row r="57" spans="2:6" x14ac:dyDescent="0.25">
      <c r="B57" s="17" t="s">
        <v>25</v>
      </c>
      <c r="C57" s="31">
        <v>0</v>
      </c>
      <c r="D57" s="31">
        <v>4898295</v>
      </c>
      <c r="E57" s="31">
        <v>2668731</v>
      </c>
      <c r="F57" s="63">
        <f t="shared" ref="F57" si="5">IF(E57=0,"%",E57/D57)</f>
        <v>0.54482855769201322</v>
      </c>
    </row>
    <row r="58" spans="2:6" x14ac:dyDescent="0.25">
      <c r="B58" s="17" t="s">
        <v>26</v>
      </c>
      <c r="C58" s="31">
        <v>0</v>
      </c>
      <c r="D58" s="31">
        <v>64232</v>
      </c>
      <c r="E58" s="31">
        <v>37460</v>
      </c>
      <c r="F58" s="63">
        <f t="shared" si="0"/>
        <v>0.58319840577905091</v>
      </c>
    </row>
    <row r="59" spans="2:6" x14ac:dyDescent="0.25">
      <c r="B59" s="17" t="s">
        <v>27</v>
      </c>
      <c r="C59" s="31">
        <v>0</v>
      </c>
      <c r="D59" s="31">
        <v>2183360</v>
      </c>
      <c r="E59" s="31">
        <v>1160889</v>
      </c>
      <c r="F59" s="63">
        <f t="shared" si="0"/>
        <v>0.53169839147002784</v>
      </c>
    </row>
    <row r="60" spans="2:6" x14ac:dyDescent="0.25">
      <c r="B60" s="17" t="s">
        <v>29</v>
      </c>
      <c r="C60" s="31">
        <v>0</v>
      </c>
      <c r="D60" s="31">
        <v>14782</v>
      </c>
      <c r="E60" s="31">
        <v>14781.01</v>
      </c>
      <c r="F60" s="63">
        <f t="shared" si="0"/>
        <v>0.99993302665403871</v>
      </c>
    </row>
    <row r="61" spans="2:6" x14ac:dyDescent="0.25">
      <c r="B61" s="17" t="s">
        <v>31</v>
      </c>
      <c r="C61" s="31">
        <v>0</v>
      </c>
      <c r="D61" s="31">
        <v>800</v>
      </c>
      <c r="E61" s="31">
        <v>535</v>
      </c>
      <c r="F61" s="63">
        <f t="shared" si="0"/>
        <v>0.66874999999999996</v>
      </c>
    </row>
    <row r="62" spans="2:6" x14ac:dyDescent="0.25">
      <c r="B62" s="17" t="s">
        <v>32</v>
      </c>
      <c r="C62" s="31">
        <v>17497403</v>
      </c>
      <c r="D62" s="31">
        <v>4551040</v>
      </c>
      <c r="E62" s="31">
        <v>3457067.8599999994</v>
      </c>
      <c r="F62" s="63">
        <f t="shared" si="0"/>
        <v>0.75962150629306691</v>
      </c>
    </row>
    <row r="63" spans="2:6" x14ac:dyDescent="0.25">
      <c r="B63" s="17" t="s">
        <v>33</v>
      </c>
      <c r="C63" s="31">
        <v>29095780</v>
      </c>
      <c r="D63" s="31">
        <v>41107941</v>
      </c>
      <c r="E63" s="31">
        <v>29106288.790000003</v>
      </c>
      <c r="F63" s="63">
        <f t="shared" si="0"/>
        <v>0.70804540636078084</v>
      </c>
    </row>
    <row r="64" spans="2:6" x14ac:dyDescent="0.25">
      <c r="B64" s="45" t="s">
        <v>9</v>
      </c>
      <c r="C64" s="46">
        <f>SUM(C65:C76)</f>
        <v>618709381</v>
      </c>
      <c r="D64" s="46">
        <f>SUM(D65:D76)</f>
        <v>840293094</v>
      </c>
      <c r="E64" s="46">
        <f>SUM(E65:E76)</f>
        <v>200550004.17999995</v>
      </c>
      <c r="F64" s="61">
        <f t="shared" si="0"/>
        <v>0.23866672904014125</v>
      </c>
    </row>
    <row r="65" spans="2:6" x14ac:dyDescent="0.25">
      <c r="B65" s="16" t="s">
        <v>22</v>
      </c>
      <c r="C65" s="30">
        <v>12847446</v>
      </c>
      <c r="D65" s="30">
        <v>11487227</v>
      </c>
      <c r="E65" s="30">
        <v>5167778.7999999989</v>
      </c>
      <c r="F65" s="62">
        <f t="shared" si="0"/>
        <v>0.44987174015103898</v>
      </c>
    </row>
    <row r="66" spans="2:6" x14ac:dyDescent="0.25">
      <c r="B66" s="17" t="s">
        <v>23</v>
      </c>
      <c r="C66" s="31">
        <v>145423705</v>
      </c>
      <c r="D66" s="31">
        <v>203059373</v>
      </c>
      <c r="E66" s="31">
        <v>96005103.649999991</v>
      </c>
      <c r="F66" s="63">
        <f t="shared" si="0"/>
        <v>0.47279326352494938</v>
      </c>
    </row>
    <row r="67" spans="2:6" x14ac:dyDescent="0.25">
      <c r="B67" s="17" t="s">
        <v>24</v>
      </c>
      <c r="C67" s="31">
        <v>8340000</v>
      </c>
      <c r="D67" s="31">
        <v>1376579</v>
      </c>
      <c r="E67" s="31">
        <v>588982.92000000004</v>
      </c>
      <c r="F67" s="63">
        <f t="shared" si="0"/>
        <v>0.42785987582260082</v>
      </c>
    </row>
    <row r="68" spans="2:6" x14ac:dyDescent="0.25">
      <c r="B68" s="17" t="s">
        <v>25</v>
      </c>
      <c r="C68" s="31">
        <v>8340000</v>
      </c>
      <c r="D68" s="31">
        <v>359503</v>
      </c>
      <c r="E68" s="31">
        <v>180844.9</v>
      </c>
      <c r="F68" s="63">
        <f t="shared" si="0"/>
        <v>0.50304142107298133</v>
      </c>
    </row>
    <row r="69" spans="2:6" x14ac:dyDescent="0.25">
      <c r="B69" s="17" t="s">
        <v>26</v>
      </c>
      <c r="C69" s="31">
        <v>5000000</v>
      </c>
      <c r="D69" s="31">
        <v>7062317</v>
      </c>
      <c r="E69" s="31">
        <v>3697520.24</v>
      </c>
      <c r="F69" s="63">
        <f t="shared" si="0"/>
        <v>0.52355625497977509</v>
      </c>
    </row>
    <row r="70" spans="2:6" x14ac:dyDescent="0.25">
      <c r="B70" s="17" t="s">
        <v>27</v>
      </c>
      <c r="C70" s="31">
        <v>8340000</v>
      </c>
      <c r="D70" s="31">
        <v>5242456</v>
      </c>
      <c r="E70" s="31">
        <v>60281</v>
      </c>
      <c r="F70" s="63">
        <f t="shared" si="0"/>
        <v>1.1498618204902436E-2</v>
      </c>
    </row>
    <row r="71" spans="2:6" x14ac:dyDescent="0.25">
      <c r="B71" s="17" t="s">
        <v>28</v>
      </c>
      <c r="C71" s="31">
        <v>0</v>
      </c>
      <c r="D71" s="31">
        <v>37490371</v>
      </c>
      <c r="E71" s="31">
        <v>504657.19000000006</v>
      </c>
      <c r="F71" s="63">
        <f t="shared" si="0"/>
        <v>1.3460981487753217E-2</v>
      </c>
    </row>
    <row r="72" spans="2:6" x14ac:dyDescent="0.25">
      <c r="B72" s="17" t="s">
        <v>29</v>
      </c>
      <c r="C72" s="31">
        <v>4102736</v>
      </c>
      <c r="D72" s="31">
        <v>9375226</v>
      </c>
      <c r="E72" s="31">
        <v>986768.45</v>
      </c>
      <c r="F72" s="63">
        <f t="shared" si="0"/>
        <v>0.10525276404003488</v>
      </c>
    </row>
    <row r="73" spans="2:6" x14ac:dyDescent="0.25">
      <c r="B73" s="17" t="s">
        <v>30</v>
      </c>
      <c r="C73" s="31">
        <v>0</v>
      </c>
      <c r="D73" s="31">
        <v>943245</v>
      </c>
      <c r="E73" s="31">
        <v>409483.3</v>
      </c>
      <c r="F73" s="63">
        <f t="shared" si="0"/>
        <v>0.43412188773860449</v>
      </c>
    </row>
    <row r="74" spans="2:6" x14ac:dyDescent="0.25">
      <c r="B74" s="17" t="s">
        <v>31</v>
      </c>
      <c r="C74" s="31">
        <v>3000000</v>
      </c>
      <c r="D74" s="31">
        <v>1770379</v>
      </c>
      <c r="E74" s="31">
        <v>338040.52</v>
      </c>
      <c r="F74" s="63">
        <f t="shared" si="0"/>
        <v>0.19094245921353564</v>
      </c>
    </row>
    <row r="75" spans="2:6" x14ac:dyDescent="0.25">
      <c r="B75" s="17" t="s">
        <v>32</v>
      </c>
      <c r="C75" s="31">
        <v>12421376</v>
      </c>
      <c r="D75" s="31">
        <v>26158470</v>
      </c>
      <c r="E75" s="31">
        <v>6562132.6199999982</v>
      </c>
      <c r="F75" s="63">
        <f t="shared" si="0"/>
        <v>0.25086072006504961</v>
      </c>
    </row>
    <row r="76" spans="2:6" x14ac:dyDescent="0.25">
      <c r="B76" s="17" t="s">
        <v>33</v>
      </c>
      <c r="C76" s="31">
        <v>410894118</v>
      </c>
      <c r="D76" s="31">
        <v>535967948</v>
      </c>
      <c r="E76" s="31">
        <v>86048410.589999974</v>
      </c>
      <c r="F76" s="63">
        <f t="shared" si="0"/>
        <v>0.16054767997059402</v>
      </c>
    </row>
    <row r="77" spans="2:6" x14ac:dyDescent="0.25">
      <c r="B77" s="48" t="s">
        <v>3</v>
      </c>
      <c r="C77" s="49">
        <f>+C64+C53+C43+C30+C22+C9</f>
        <v>7092483491</v>
      </c>
      <c r="D77" s="49">
        <f t="shared" ref="D77:E77" si="6">+D64+D53+D43+D30+D22+D9</f>
        <v>7008124255</v>
      </c>
      <c r="E77" s="49">
        <f t="shared" si="6"/>
        <v>4166060684.2199974</v>
      </c>
      <c r="F77" s="65">
        <f t="shared" si="0"/>
        <v>0.59446158952556949</v>
      </c>
    </row>
    <row r="78" spans="2:6" x14ac:dyDescent="0.2">
      <c r="B78" s="37" t="s">
        <v>36</v>
      </c>
      <c r="C78" s="21"/>
      <c r="D78" s="21"/>
      <c r="E78" s="21"/>
    </row>
    <row r="79" spans="2:6" x14ac:dyDescent="0.25">
      <c r="C79" s="21"/>
      <c r="D79" s="21"/>
      <c r="E79" s="21"/>
      <c r="F79" s="66"/>
    </row>
    <row r="80" spans="2:6" x14ac:dyDescent="0.25">
      <c r="C80" s="21"/>
      <c r="D80" s="21"/>
      <c r="E80" s="21"/>
    </row>
    <row r="81" spans="4:5" x14ac:dyDescent="0.25">
      <c r="D81" s="21"/>
      <c r="E81" s="21"/>
    </row>
  </sheetData>
  <mergeCells count="1">
    <mergeCell ref="B5:F5"/>
  </mergeCells>
  <pageMargins left="0.7" right="0.7" top="0.75" bottom="0.75" header="0.3" footer="0.3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79"/>
  <sheetViews>
    <sheetView showGridLines="0" zoomScale="120" zoomScaleNormal="120" workbookViewId="0"/>
  </sheetViews>
  <sheetFormatPr baseColWidth="10" defaultRowHeight="15" x14ac:dyDescent="0.25"/>
  <cols>
    <col min="1" max="1" width="11.42578125" style="1"/>
    <col min="2" max="2" width="108" style="1" bestFit="1" customWidth="1"/>
    <col min="3" max="4" width="14.28515625" style="1" bestFit="1" customWidth="1"/>
    <col min="5" max="5" width="15.7109375" style="1" customWidth="1"/>
    <col min="6" max="6" width="12.28515625" style="1" customWidth="1"/>
    <col min="7" max="16384" width="11.42578125" style="1"/>
  </cols>
  <sheetData>
    <row r="6" spans="2:6" ht="43.5" customHeight="1" x14ac:dyDescent="0.25">
      <c r="B6" s="67" t="s">
        <v>37</v>
      </c>
      <c r="C6" s="67"/>
      <c r="D6" s="67"/>
      <c r="E6" s="67"/>
      <c r="F6" s="67"/>
    </row>
    <row r="8" spans="2:6" x14ac:dyDescent="0.25">
      <c r="F8" t="s">
        <v>34</v>
      </c>
    </row>
    <row r="9" spans="2:6" ht="38.25" x14ac:dyDescent="0.25">
      <c r="B9" s="51" t="s">
        <v>4</v>
      </c>
      <c r="C9" s="51" t="s">
        <v>1</v>
      </c>
      <c r="D9" s="51" t="s">
        <v>2</v>
      </c>
      <c r="E9" s="53" t="s">
        <v>39</v>
      </c>
      <c r="F9" s="53" t="s">
        <v>5</v>
      </c>
    </row>
    <row r="10" spans="2:6" x14ac:dyDescent="0.25">
      <c r="B10" s="45" t="s">
        <v>20</v>
      </c>
      <c r="C10" s="46">
        <f>SUM(C11:C22)</f>
        <v>3222646646</v>
      </c>
      <c r="D10" s="46">
        <f>SUM(D11:D22)</f>
        <v>2773161363</v>
      </c>
      <c r="E10" s="46">
        <f>SUM(E11:E22)</f>
        <v>1776299330.9399998</v>
      </c>
      <c r="F10" s="47">
        <f t="shared" ref="F10:F78" si="0">IF(E10=0,"%",E10/D10)</f>
        <v>0.64053226568049504</v>
      </c>
    </row>
    <row r="11" spans="2:6" x14ac:dyDescent="0.25">
      <c r="B11" s="11" t="s">
        <v>22</v>
      </c>
      <c r="C11" s="27">
        <v>133155539</v>
      </c>
      <c r="D11" s="27">
        <v>143328756</v>
      </c>
      <c r="E11" s="27">
        <v>105300226.27999996</v>
      </c>
      <c r="F11" s="33">
        <f t="shared" si="0"/>
        <v>0.73467620328749628</v>
      </c>
    </row>
    <row r="12" spans="2:6" x14ac:dyDescent="0.25">
      <c r="B12" s="13" t="s">
        <v>23</v>
      </c>
      <c r="C12" s="28">
        <v>224256702</v>
      </c>
      <c r="D12" s="28">
        <v>249295247</v>
      </c>
      <c r="E12" s="28">
        <v>183627625.43000001</v>
      </c>
      <c r="F12" s="23">
        <f t="shared" si="0"/>
        <v>0.73658694916875012</v>
      </c>
    </row>
    <row r="13" spans="2:6" x14ac:dyDescent="0.25">
      <c r="B13" s="13" t="s">
        <v>24</v>
      </c>
      <c r="C13" s="28">
        <v>89595931</v>
      </c>
      <c r="D13" s="28">
        <v>99419684</v>
      </c>
      <c r="E13" s="28">
        <v>72923391.040000036</v>
      </c>
      <c r="F13" s="23">
        <f t="shared" si="0"/>
        <v>0.73349047297313918</v>
      </c>
    </row>
    <row r="14" spans="2:6" x14ac:dyDescent="0.25">
      <c r="B14" s="13" t="s">
        <v>25</v>
      </c>
      <c r="C14" s="28">
        <v>35954210</v>
      </c>
      <c r="D14" s="28">
        <v>38699646</v>
      </c>
      <c r="E14" s="28">
        <v>27956174.949999996</v>
      </c>
      <c r="F14" s="23">
        <f t="shared" si="0"/>
        <v>0.72238838954754248</v>
      </c>
    </row>
    <row r="15" spans="2:6" x14ac:dyDescent="0.25">
      <c r="B15" s="13" t="s">
        <v>26</v>
      </c>
      <c r="C15" s="28">
        <v>93385818</v>
      </c>
      <c r="D15" s="28">
        <v>106593493</v>
      </c>
      <c r="E15" s="28">
        <v>81723044.430000007</v>
      </c>
      <c r="F15" s="23">
        <f t="shared" si="0"/>
        <v>0.76667948605455694</v>
      </c>
    </row>
    <row r="16" spans="2:6" x14ac:dyDescent="0.25">
      <c r="B16" s="13" t="s">
        <v>27</v>
      </c>
      <c r="C16" s="28">
        <v>52635058</v>
      </c>
      <c r="D16" s="28">
        <v>56973499</v>
      </c>
      <c r="E16" s="28">
        <v>37928460.309999995</v>
      </c>
      <c r="F16" s="23">
        <f t="shared" si="0"/>
        <v>0.66572109797925516</v>
      </c>
    </row>
    <row r="17" spans="2:6" x14ac:dyDescent="0.25">
      <c r="B17" s="13" t="s">
        <v>28</v>
      </c>
      <c r="C17" s="28">
        <v>6041484</v>
      </c>
      <c r="D17" s="28">
        <v>6562496</v>
      </c>
      <c r="E17" s="28">
        <v>4214203.2699999986</v>
      </c>
      <c r="F17" s="23">
        <f t="shared" si="0"/>
        <v>0.64216469922419739</v>
      </c>
    </row>
    <row r="18" spans="2:6" x14ac:dyDescent="0.25">
      <c r="B18" s="13" t="s">
        <v>29</v>
      </c>
      <c r="C18" s="28">
        <v>172331928</v>
      </c>
      <c r="D18" s="28">
        <v>213674970</v>
      </c>
      <c r="E18" s="28">
        <v>157739530.89999989</v>
      </c>
      <c r="F18" s="23">
        <f t="shared" si="0"/>
        <v>0.73822184648019318</v>
      </c>
    </row>
    <row r="19" spans="2:6" x14ac:dyDescent="0.25">
      <c r="B19" s="13" t="s">
        <v>30</v>
      </c>
      <c r="C19" s="28">
        <v>30209571</v>
      </c>
      <c r="D19" s="28">
        <v>34596284</v>
      </c>
      <c r="E19" s="28">
        <v>23591807.920000009</v>
      </c>
      <c r="F19" s="23">
        <f t="shared" si="0"/>
        <v>0.68191739667763185</v>
      </c>
    </row>
    <row r="20" spans="2:6" x14ac:dyDescent="0.25">
      <c r="B20" s="13" t="s">
        <v>31</v>
      </c>
      <c r="C20" s="28">
        <v>27086715</v>
      </c>
      <c r="D20" s="28">
        <v>35199922</v>
      </c>
      <c r="E20" s="28">
        <v>24965219.239999995</v>
      </c>
      <c r="F20" s="23">
        <f t="shared" si="0"/>
        <v>0.70924075456758096</v>
      </c>
    </row>
    <row r="21" spans="2:6" x14ac:dyDescent="0.25">
      <c r="B21" s="13" t="s">
        <v>32</v>
      </c>
      <c r="C21" s="28">
        <v>1702122891</v>
      </c>
      <c r="D21" s="28">
        <v>1136063487</v>
      </c>
      <c r="E21" s="28">
        <v>587455959.46000051</v>
      </c>
      <c r="F21" s="23">
        <f t="shared" si="0"/>
        <v>0.51709782611823396</v>
      </c>
    </row>
    <row r="22" spans="2:6" x14ac:dyDescent="0.25">
      <c r="B22" s="13" t="s">
        <v>33</v>
      </c>
      <c r="C22" s="28">
        <v>655870799</v>
      </c>
      <c r="D22" s="28">
        <v>652753879</v>
      </c>
      <c r="E22" s="28">
        <v>468873687.70999938</v>
      </c>
      <c r="F22" s="23">
        <f t="shared" si="0"/>
        <v>0.71830088306529905</v>
      </c>
    </row>
    <row r="23" spans="2:6" x14ac:dyDescent="0.25">
      <c r="B23" s="45" t="s">
        <v>19</v>
      </c>
      <c r="C23" s="46">
        <f>SUM(C24:C30)</f>
        <v>189040934</v>
      </c>
      <c r="D23" s="46">
        <f>SUM(D24:D30)</f>
        <v>192331926</v>
      </c>
      <c r="E23" s="46">
        <f>SUM(E24:E30)</f>
        <v>124951512.55</v>
      </c>
      <c r="F23" s="47">
        <f t="shared" si="0"/>
        <v>0.64966599746939568</v>
      </c>
    </row>
    <row r="24" spans="2:6" x14ac:dyDescent="0.25">
      <c r="B24" s="13" t="s">
        <v>22</v>
      </c>
      <c r="C24" s="28">
        <v>0</v>
      </c>
      <c r="D24" s="28">
        <v>0</v>
      </c>
      <c r="E24" s="28">
        <v>0</v>
      </c>
      <c r="F24" s="23" t="str">
        <f t="shared" si="0"/>
        <v>%</v>
      </c>
    </row>
    <row r="25" spans="2:6" x14ac:dyDescent="0.25">
      <c r="B25" s="13" t="s">
        <v>23</v>
      </c>
      <c r="C25" s="28">
        <v>0</v>
      </c>
      <c r="D25" s="28">
        <v>3234</v>
      </c>
      <c r="E25" s="28">
        <v>3000</v>
      </c>
      <c r="F25" s="23">
        <f t="shared" si="0"/>
        <v>0.92764378478664189</v>
      </c>
    </row>
    <row r="26" spans="2:6" x14ac:dyDescent="0.25">
      <c r="B26" s="13" t="s">
        <v>26</v>
      </c>
      <c r="C26" s="28">
        <v>0</v>
      </c>
      <c r="D26" s="28">
        <v>3000</v>
      </c>
      <c r="E26" s="28">
        <v>3000</v>
      </c>
      <c r="F26" s="23">
        <f t="shared" ref="F26" si="1">IF(E26=0,"%",E26/D26)</f>
        <v>1</v>
      </c>
    </row>
    <row r="27" spans="2:6" x14ac:dyDescent="0.25">
      <c r="B27" s="13" t="s">
        <v>29</v>
      </c>
      <c r="C27" s="28">
        <v>0</v>
      </c>
      <c r="D27" s="28">
        <v>3000</v>
      </c>
      <c r="E27" s="28">
        <v>3000</v>
      </c>
      <c r="F27" s="23">
        <f t="shared" si="0"/>
        <v>1</v>
      </c>
    </row>
    <row r="28" spans="2:6" x14ac:dyDescent="0.25">
      <c r="B28" s="13" t="s">
        <v>30</v>
      </c>
      <c r="C28" s="28">
        <v>0</v>
      </c>
      <c r="D28" s="28">
        <v>6000</v>
      </c>
      <c r="E28" s="28">
        <v>6000</v>
      </c>
      <c r="F28" s="23">
        <f t="shared" si="0"/>
        <v>1</v>
      </c>
    </row>
    <row r="29" spans="2:6" x14ac:dyDescent="0.25">
      <c r="B29" s="13" t="s">
        <v>32</v>
      </c>
      <c r="C29" s="28">
        <v>10825256</v>
      </c>
      <c r="D29" s="28">
        <v>7063666</v>
      </c>
      <c r="E29" s="28">
        <v>383460.37</v>
      </c>
      <c r="F29" s="23">
        <f t="shared" si="0"/>
        <v>5.4286311102478516E-2</v>
      </c>
    </row>
    <row r="30" spans="2:6" x14ac:dyDescent="0.25">
      <c r="B30" s="13" t="s">
        <v>33</v>
      </c>
      <c r="C30" s="28">
        <v>178215678</v>
      </c>
      <c r="D30" s="28">
        <v>185253026</v>
      </c>
      <c r="E30" s="28">
        <v>124553052.17999999</v>
      </c>
      <c r="F30" s="23">
        <f t="shared" si="0"/>
        <v>0.67234017640284049</v>
      </c>
    </row>
    <row r="31" spans="2:6" x14ac:dyDescent="0.25">
      <c r="B31" s="45" t="s">
        <v>18</v>
      </c>
      <c r="C31" s="46">
        <f>SUM(C32:C43)</f>
        <v>2297827781</v>
      </c>
      <c r="D31" s="46">
        <f t="shared" ref="D31:E31" si="2">SUM(D32:D43)</f>
        <v>1864923631</v>
      </c>
      <c r="E31" s="46">
        <f t="shared" si="2"/>
        <v>1097961142.1800003</v>
      </c>
      <c r="F31" s="47">
        <f t="shared" si="0"/>
        <v>0.58874321925518047</v>
      </c>
    </row>
    <row r="32" spans="2:6" x14ac:dyDescent="0.25">
      <c r="B32" s="38" t="s">
        <v>22</v>
      </c>
      <c r="C32" s="12">
        <v>415102778</v>
      </c>
      <c r="D32" s="12">
        <v>151550105</v>
      </c>
      <c r="E32" s="12">
        <v>84492293.490000084</v>
      </c>
      <c r="F32" s="33">
        <f t="shared" si="0"/>
        <v>0.55752052095246052</v>
      </c>
    </row>
    <row r="33" spans="2:6" x14ac:dyDescent="0.25">
      <c r="B33" s="39" t="s">
        <v>23</v>
      </c>
      <c r="C33" s="40">
        <v>93861554</v>
      </c>
      <c r="D33" s="40">
        <v>96593362</v>
      </c>
      <c r="E33" s="40">
        <v>51809720.619999923</v>
      </c>
      <c r="F33" s="23">
        <f t="shared" si="0"/>
        <v>0.53636936894276366</v>
      </c>
    </row>
    <row r="34" spans="2:6" x14ac:dyDescent="0.25">
      <c r="B34" s="39" t="s">
        <v>24</v>
      </c>
      <c r="C34" s="40">
        <v>90376796</v>
      </c>
      <c r="D34" s="40">
        <v>126205707</v>
      </c>
      <c r="E34" s="40">
        <v>63150931.310000084</v>
      </c>
      <c r="F34" s="23">
        <f t="shared" si="0"/>
        <v>0.50038094798676647</v>
      </c>
    </row>
    <row r="35" spans="2:6" x14ac:dyDescent="0.25">
      <c r="B35" s="39" t="s">
        <v>25</v>
      </c>
      <c r="C35" s="40">
        <v>69118968</v>
      </c>
      <c r="D35" s="40">
        <v>38527567</v>
      </c>
      <c r="E35" s="40">
        <v>16738394.079999994</v>
      </c>
      <c r="F35" s="23">
        <f t="shared" si="0"/>
        <v>0.43445240339209568</v>
      </c>
    </row>
    <row r="36" spans="2:6" x14ac:dyDescent="0.25">
      <c r="B36" s="39" t="s">
        <v>26</v>
      </c>
      <c r="C36" s="40">
        <v>51057724</v>
      </c>
      <c r="D36" s="40">
        <v>50636333</v>
      </c>
      <c r="E36" s="40">
        <v>25706863.449999984</v>
      </c>
      <c r="F36" s="23">
        <f t="shared" si="0"/>
        <v>0.507676246026741</v>
      </c>
    </row>
    <row r="37" spans="2:6" x14ac:dyDescent="0.25">
      <c r="B37" s="39" t="s">
        <v>27</v>
      </c>
      <c r="C37" s="40">
        <v>123609049</v>
      </c>
      <c r="D37" s="40">
        <v>109354098</v>
      </c>
      <c r="E37" s="40">
        <v>48929416.249999993</v>
      </c>
      <c r="F37" s="23">
        <f t="shared" si="0"/>
        <v>0.44744017046347906</v>
      </c>
    </row>
    <row r="38" spans="2:6" x14ac:dyDescent="0.25">
      <c r="B38" s="39" t="s">
        <v>28</v>
      </c>
      <c r="C38" s="40">
        <v>57078192</v>
      </c>
      <c r="D38" s="40">
        <v>30033490</v>
      </c>
      <c r="E38" s="40">
        <v>11168656.270000009</v>
      </c>
      <c r="F38" s="23">
        <f t="shared" si="0"/>
        <v>0.3718734076525908</v>
      </c>
    </row>
    <row r="39" spans="2:6" x14ac:dyDescent="0.25">
      <c r="B39" s="39" t="s">
        <v>29</v>
      </c>
      <c r="C39" s="40">
        <v>60760797</v>
      </c>
      <c r="D39" s="40">
        <v>88622388</v>
      </c>
      <c r="E39" s="40">
        <v>48109665.13000001</v>
      </c>
      <c r="F39" s="23">
        <f t="shared" si="0"/>
        <v>0.54286130418873402</v>
      </c>
    </row>
    <row r="40" spans="2:6" x14ac:dyDescent="0.25">
      <c r="B40" s="39" t="s">
        <v>30</v>
      </c>
      <c r="C40" s="40">
        <v>12805440</v>
      </c>
      <c r="D40" s="40">
        <v>17356547</v>
      </c>
      <c r="E40" s="40">
        <v>11636367.799999993</v>
      </c>
      <c r="F40" s="23">
        <f t="shared" si="0"/>
        <v>0.67043103677246363</v>
      </c>
    </row>
    <row r="41" spans="2:6" x14ac:dyDescent="0.25">
      <c r="B41" s="39" t="s">
        <v>31</v>
      </c>
      <c r="C41" s="40">
        <v>39911557</v>
      </c>
      <c r="D41" s="40">
        <v>78900655</v>
      </c>
      <c r="E41" s="40">
        <v>27020070.829999983</v>
      </c>
      <c r="F41" s="23">
        <f t="shared" si="0"/>
        <v>0.34245686338091846</v>
      </c>
    </row>
    <row r="42" spans="2:6" x14ac:dyDescent="0.25">
      <c r="B42" s="39" t="s">
        <v>32</v>
      </c>
      <c r="C42" s="40">
        <v>504715801</v>
      </c>
      <c r="D42" s="40">
        <v>483728915</v>
      </c>
      <c r="E42" s="40">
        <v>318160232.45999962</v>
      </c>
      <c r="F42" s="23">
        <f t="shared" si="0"/>
        <v>0.6577242389159218</v>
      </c>
    </row>
    <row r="43" spans="2:6" x14ac:dyDescent="0.25">
      <c r="B43" s="41" t="s">
        <v>33</v>
      </c>
      <c r="C43" s="15">
        <v>779429125</v>
      </c>
      <c r="D43" s="15">
        <v>593414464</v>
      </c>
      <c r="E43" s="15">
        <v>391038530.49000072</v>
      </c>
      <c r="F43" s="34">
        <f t="shared" si="0"/>
        <v>0.65896359831566342</v>
      </c>
    </row>
    <row r="44" spans="2:6" x14ac:dyDescent="0.25">
      <c r="B44" s="45" t="s">
        <v>17</v>
      </c>
      <c r="C44" s="46">
        <f>SUM(C45:C53)</f>
        <v>505299396</v>
      </c>
      <c r="D44" s="46">
        <f>SUM(D45:D53)</f>
        <v>440387066</v>
      </c>
      <c r="E44" s="46">
        <f>SUM(E45:E53)</f>
        <v>404715856.88000005</v>
      </c>
      <c r="F44" s="47">
        <f t="shared" si="0"/>
        <v>0.91900032522753528</v>
      </c>
    </row>
    <row r="45" spans="2:6" x14ac:dyDescent="0.25">
      <c r="B45" s="13" t="s">
        <v>22</v>
      </c>
      <c r="C45" s="28">
        <v>16660000</v>
      </c>
      <c r="D45" s="28">
        <v>264490037</v>
      </c>
      <c r="E45" s="28">
        <v>257852385.68000001</v>
      </c>
      <c r="F45" s="23">
        <f t="shared" si="0"/>
        <v>0.97490396464347728</v>
      </c>
    </row>
    <row r="46" spans="2:6" x14ac:dyDescent="0.25">
      <c r="B46" s="13" t="s">
        <v>23</v>
      </c>
      <c r="C46" s="28">
        <v>16660000</v>
      </c>
      <c r="D46" s="28">
        <v>14556962</v>
      </c>
      <c r="E46" s="28">
        <v>14433774.790000001</v>
      </c>
      <c r="F46" s="23">
        <f t="shared" si="0"/>
        <v>0.99153757425484801</v>
      </c>
    </row>
    <row r="47" spans="2:6" x14ac:dyDescent="0.25">
      <c r="B47" s="13" t="s">
        <v>24</v>
      </c>
      <c r="C47" s="28">
        <v>51660000</v>
      </c>
      <c r="D47" s="28">
        <v>1439203</v>
      </c>
      <c r="E47" s="28">
        <v>1372698.64</v>
      </c>
      <c r="F47" s="23">
        <f t="shared" si="0"/>
        <v>0.95379084118084789</v>
      </c>
    </row>
    <row r="48" spans="2:6" x14ac:dyDescent="0.25">
      <c r="B48" s="13" t="s">
        <v>25</v>
      </c>
      <c r="C48" s="28">
        <v>21660000</v>
      </c>
      <c r="D48" s="28">
        <v>32633916</v>
      </c>
      <c r="E48" s="28">
        <v>28768691.790000003</v>
      </c>
      <c r="F48" s="23">
        <f t="shared" si="0"/>
        <v>0.88155806339637577</v>
      </c>
    </row>
    <row r="49" spans="2:6" x14ac:dyDescent="0.25">
      <c r="B49" s="13" t="s">
        <v>26</v>
      </c>
      <c r="C49" s="28">
        <v>10000000</v>
      </c>
      <c r="D49" s="28">
        <v>0</v>
      </c>
      <c r="E49" s="28">
        <v>0</v>
      </c>
      <c r="F49" s="23" t="str">
        <f t="shared" si="0"/>
        <v>%</v>
      </c>
    </row>
    <row r="50" spans="2:6" x14ac:dyDescent="0.25">
      <c r="B50" s="13" t="s">
        <v>27</v>
      </c>
      <c r="C50" s="28">
        <v>16660000</v>
      </c>
      <c r="D50" s="28">
        <v>16664423</v>
      </c>
      <c r="E50" s="28">
        <v>15943079.109999999</v>
      </c>
      <c r="F50" s="23">
        <f t="shared" si="0"/>
        <v>0.95671353937667081</v>
      </c>
    </row>
    <row r="51" spans="2:6" x14ac:dyDescent="0.25">
      <c r="B51" s="13" t="s">
        <v>31</v>
      </c>
      <c r="C51" s="28">
        <v>37000000</v>
      </c>
      <c r="D51" s="28">
        <v>404509</v>
      </c>
      <c r="E51" s="28">
        <v>0</v>
      </c>
      <c r="F51" s="23" t="str">
        <f t="shared" si="0"/>
        <v>%</v>
      </c>
    </row>
    <row r="52" spans="2:6" x14ac:dyDescent="0.25">
      <c r="B52" s="13" t="s">
        <v>32</v>
      </c>
      <c r="C52" s="28">
        <v>84999396</v>
      </c>
      <c r="D52" s="28">
        <v>18260695</v>
      </c>
      <c r="E52" s="28">
        <v>594000</v>
      </c>
      <c r="F52" s="23">
        <f t="shared" si="0"/>
        <v>3.2528882389197128E-2</v>
      </c>
    </row>
    <row r="53" spans="2:6" x14ac:dyDescent="0.25">
      <c r="B53" s="13" t="s">
        <v>33</v>
      </c>
      <c r="C53" s="28">
        <v>250000000</v>
      </c>
      <c r="D53" s="28">
        <v>91937321</v>
      </c>
      <c r="E53" s="28">
        <v>85751226.86999999</v>
      </c>
      <c r="F53" s="23">
        <f t="shared" si="0"/>
        <v>0.93271400490340572</v>
      </c>
    </row>
    <row r="54" spans="2:6" x14ac:dyDescent="0.25">
      <c r="B54" s="45" t="s">
        <v>16</v>
      </c>
      <c r="C54" s="46">
        <f>+SUM(C55:C64)</f>
        <v>50594064</v>
      </c>
      <c r="D54" s="46">
        <f t="shared" ref="D54:E54" si="3">+SUM(D55:D64)</f>
        <v>107331853</v>
      </c>
      <c r="E54" s="46">
        <f t="shared" si="3"/>
        <v>85980436.030000001</v>
      </c>
      <c r="F54" s="47">
        <f t="shared" si="0"/>
        <v>0.80107101132410341</v>
      </c>
    </row>
    <row r="55" spans="2:6" x14ac:dyDescent="0.25">
      <c r="B55" s="11" t="s">
        <v>22</v>
      </c>
      <c r="C55" s="27">
        <v>7591425</v>
      </c>
      <c r="D55" s="27">
        <v>47085238</v>
      </c>
      <c r="E55" s="27">
        <v>44199600</v>
      </c>
      <c r="F55" s="33">
        <f t="shared" si="0"/>
        <v>0.93871459245889333</v>
      </c>
    </row>
    <row r="56" spans="2:6" x14ac:dyDescent="0.25">
      <c r="B56" s="13" t="s">
        <v>23</v>
      </c>
      <c r="C56" s="28">
        <v>101043</v>
      </c>
      <c r="D56" s="28">
        <v>5815608</v>
      </c>
      <c r="E56" s="28">
        <v>4275128</v>
      </c>
      <c r="F56" s="23">
        <f t="shared" si="0"/>
        <v>0.73511282053398375</v>
      </c>
    </row>
    <row r="57" spans="2:6" x14ac:dyDescent="0.25">
      <c r="B57" s="13" t="s">
        <v>24</v>
      </c>
      <c r="C57" s="28">
        <v>0</v>
      </c>
      <c r="D57" s="28">
        <v>2974716</v>
      </c>
      <c r="E57" s="28">
        <v>2252005</v>
      </c>
      <c r="F57" s="23">
        <f t="shared" si="0"/>
        <v>0.75704874011502277</v>
      </c>
    </row>
    <row r="58" spans="2:6" x14ac:dyDescent="0.25">
      <c r="B58" s="13" t="s">
        <v>25</v>
      </c>
      <c r="C58" s="28">
        <v>0</v>
      </c>
      <c r="D58" s="28">
        <v>4898295</v>
      </c>
      <c r="E58" s="28">
        <v>2668731</v>
      </c>
      <c r="F58" s="23">
        <f t="shared" ref="F58" si="4">IF(E58=0,"%",E58/D58)</f>
        <v>0.54482855769201322</v>
      </c>
    </row>
    <row r="59" spans="2:6" x14ac:dyDescent="0.25">
      <c r="B59" s="13" t="s">
        <v>26</v>
      </c>
      <c r="C59" s="28">
        <v>0</v>
      </c>
      <c r="D59" s="28">
        <v>64232</v>
      </c>
      <c r="E59" s="28">
        <v>37460</v>
      </c>
      <c r="F59" s="23">
        <f t="shared" si="0"/>
        <v>0.58319840577905091</v>
      </c>
    </row>
    <row r="60" spans="2:6" x14ac:dyDescent="0.25">
      <c r="B60" s="13" t="s">
        <v>27</v>
      </c>
      <c r="C60" s="28">
        <v>0</v>
      </c>
      <c r="D60" s="28">
        <v>2183360</v>
      </c>
      <c r="E60" s="28">
        <v>1160889</v>
      </c>
      <c r="F60" s="23">
        <f t="shared" si="0"/>
        <v>0.53169839147002784</v>
      </c>
    </row>
    <row r="61" spans="2:6" x14ac:dyDescent="0.25">
      <c r="B61" s="13" t="s">
        <v>29</v>
      </c>
      <c r="C61" s="28">
        <v>0</v>
      </c>
      <c r="D61" s="28">
        <v>14782</v>
      </c>
      <c r="E61" s="28">
        <v>14781.01</v>
      </c>
      <c r="F61" s="23">
        <f t="shared" si="0"/>
        <v>0.99993302665403871</v>
      </c>
    </row>
    <row r="62" spans="2:6" x14ac:dyDescent="0.25">
      <c r="B62" s="13" t="s">
        <v>31</v>
      </c>
      <c r="C62" s="28">
        <v>0</v>
      </c>
      <c r="D62" s="28">
        <v>800</v>
      </c>
      <c r="E62" s="28">
        <v>535</v>
      </c>
      <c r="F62" s="23">
        <f t="shared" ref="F62:F63" si="5">IF(E62=0,"%",E62/D62)</f>
        <v>0.66874999999999996</v>
      </c>
    </row>
    <row r="63" spans="2:6" x14ac:dyDescent="0.25">
      <c r="B63" s="13" t="s">
        <v>32</v>
      </c>
      <c r="C63" s="28">
        <v>13822758</v>
      </c>
      <c r="D63" s="28">
        <v>3324347</v>
      </c>
      <c r="E63" s="28">
        <v>2360997.3299999996</v>
      </c>
      <c r="F63" s="23">
        <f t="shared" si="5"/>
        <v>0.71021386455746038</v>
      </c>
    </row>
    <row r="64" spans="2:6" x14ac:dyDescent="0.25">
      <c r="B64" s="13" t="s">
        <v>33</v>
      </c>
      <c r="C64" s="28">
        <v>29078838</v>
      </c>
      <c r="D64" s="28">
        <v>40970475</v>
      </c>
      <c r="E64" s="28">
        <v>29010309.689999998</v>
      </c>
      <c r="F64" s="23">
        <f t="shared" si="0"/>
        <v>0.70807843184634778</v>
      </c>
    </row>
    <row r="65" spans="2:6" x14ac:dyDescent="0.25">
      <c r="B65" s="45" t="s">
        <v>15</v>
      </c>
      <c r="C65" s="46">
        <f>+SUM(C66:C77)</f>
        <v>363371931</v>
      </c>
      <c r="D65" s="46">
        <f>+SUM(D66:D77)</f>
        <v>584313448</v>
      </c>
      <c r="E65" s="46">
        <f>+SUM(E66:E77)</f>
        <v>173778883.53999999</v>
      </c>
      <c r="F65" s="47">
        <f t="shared" si="0"/>
        <v>0.29740695535044404</v>
      </c>
    </row>
    <row r="66" spans="2:6" x14ac:dyDescent="0.25">
      <c r="B66" s="11" t="s">
        <v>22</v>
      </c>
      <c r="C66" s="27">
        <v>8340000</v>
      </c>
      <c r="D66" s="27">
        <v>10614657</v>
      </c>
      <c r="E66" s="27">
        <v>4928324.709999999</v>
      </c>
      <c r="F66" s="33">
        <f t="shared" si="0"/>
        <v>0.46429429702721425</v>
      </c>
    </row>
    <row r="67" spans="2:6" x14ac:dyDescent="0.25">
      <c r="B67" s="13" t="s">
        <v>23</v>
      </c>
      <c r="C67" s="28">
        <v>143217701</v>
      </c>
      <c r="D67" s="28">
        <v>198312914</v>
      </c>
      <c r="E67" s="28">
        <v>92924835.770000011</v>
      </c>
      <c r="F67" s="23">
        <f t="shared" si="0"/>
        <v>0.46857682586419969</v>
      </c>
    </row>
    <row r="68" spans="2:6" x14ac:dyDescent="0.25">
      <c r="B68" s="13" t="s">
        <v>24</v>
      </c>
      <c r="C68" s="28">
        <v>8340000</v>
      </c>
      <c r="D68" s="28">
        <v>1279379</v>
      </c>
      <c r="E68" s="28">
        <v>491897.92000000004</v>
      </c>
      <c r="F68" s="23">
        <f t="shared" si="0"/>
        <v>0.38448178374039282</v>
      </c>
    </row>
    <row r="69" spans="2:6" x14ac:dyDescent="0.25">
      <c r="B69" s="13" t="s">
        <v>25</v>
      </c>
      <c r="C69" s="28">
        <v>8340000</v>
      </c>
      <c r="D69" s="28">
        <v>331503</v>
      </c>
      <c r="E69" s="28">
        <v>152844.94</v>
      </c>
      <c r="F69" s="23">
        <f t="shared" si="0"/>
        <v>0.46106653635110389</v>
      </c>
    </row>
    <row r="70" spans="2:6" x14ac:dyDescent="0.25">
      <c r="B70" s="13" t="s">
        <v>26</v>
      </c>
      <c r="C70" s="28">
        <v>5000000</v>
      </c>
      <c r="D70" s="28">
        <v>3292637</v>
      </c>
      <c r="E70" s="28">
        <v>472348.58999999997</v>
      </c>
      <c r="F70" s="23">
        <f t="shared" si="0"/>
        <v>0.14345601716800241</v>
      </c>
    </row>
    <row r="71" spans="2:6" x14ac:dyDescent="0.25">
      <c r="B71" s="13" t="s">
        <v>27</v>
      </c>
      <c r="C71" s="28">
        <v>8340000</v>
      </c>
      <c r="D71" s="28">
        <v>5242456</v>
      </c>
      <c r="E71" s="28">
        <v>60281</v>
      </c>
      <c r="F71" s="23">
        <f t="shared" si="0"/>
        <v>1.1498618204902436E-2</v>
      </c>
    </row>
    <row r="72" spans="2:6" x14ac:dyDescent="0.25">
      <c r="B72" s="13" t="s">
        <v>28</v>
      </c>
      <c r="C72" s="28">
        <v>0</v>
      </c>
      <c r="D72" s="28">
        <v>37490371</v>
      </c>
      <c r="E72" s="28">
        <v>504657.19000000006</v>
      </c>
      <c r="F72" s="23">
        <f t="shared" si="0"/>
        <v>1.3460981487753217E-2</v>
      </c>
    </row>
    <row r="73" spans="2:6" x14ac:dyDescent="0.25">
      <c r="B73" s="13" t="s">
        <v>29</v>
      </c>
      <c r="C73" s="28">
        <v>2228328</v>
      </c>
      <c r="D73" s="28">
        <v>8238098</v>
      </c>
      <c r="E73" s="28">
        <v>515443.41</v>
      </c>
      <c r="F73" s="23">
        <f t="shared" si="0"/>
        <v>6.2568254225671985E-2</v>
      </c>
    </row>
    <row r="74" spans="2:6" x14ac:dyDescent="0.25">
      <c r="B74" s="13" t="s">
        <v>30</v>
      </c>
      <c r="C74" s="28">
        <v>0</v>
      </c>
      <c r="D74" s="28">
        <v>943245</v>
      </c>
      <c r="E74" s="28">
        <v>409483.3</v>
      </c>
      <c r="F74" s="23">
        <f t="shared" si="0"/>
        <v>0.43412188773860449</v>
      </c>
    </row>
    <row r="75" spans="2:6" x14ac:dyDescent="0.25">
      <c r="B75" s="13" t="s">
        <v>31</v>
      </c>
      <c r="C75" s="28">
        <v>3000000</v>
      </c>
      <c r="D75" s="28">
        <v>1770379</v>
      </c>
      <c r="E75" s="28">
        <v>338040.51999999996</v>
      </c>
      <c r="F75" s="23">
        <f t="shared" si="0"/>
        <v>0.19094245921353561</v>
      </c>
    </row>
    <row r="76" spans="2:6" x14ac:dyDescent="0.25">
      <c r="B76" s="13" t="s">
        <v>32</v>
      </c>
      <c r="C76" s="28">
        <v>6111931</v>
      </c>
      <c r="D76" s="28">
        <v>18831616</v>
      </c>
      <c r="E76" s="28">
        <v>3429810.32</v>
      </c>
      <c r="F76" s="23">
        <f t="shared" si="0"/>
        <v>0.18213043001726456</v>
      </c>
    </row>
    <row r="77" spans="2:6" x14ac:dyDescent="0.25">
      <c r="B77" s="13" t="s">
        <v>33</v>
      </c>
      <c r="C77" s="28">
        <v>170453971</v>
      </c>
      <c r="D77" s="28">
        <v>297966193</v>
      </c>
      <c r="E77" s="28">
        <v>69550915.870000005</v>
      </c>
      <c r="F77" s="23">
        <f t="shared" si="0"/>
        <v>0.23341881563724917</v>
      </c>
    </row>
    <row r="78" spans="2:6" x14ac:dyDescent="0.25">
      <c r="B78" s="48" t="s">
        <v>3</v>
      </c>
      <c r="C78" s="49">
        <f>+C65+C54+C44+C31+C23+C10</f>
        <v>6628780752</v>
      </c>
      <c r="D78" s="49">
        <f>+D65+D54+D44+D31+D23+D10</f>
        <v>5962449287</v>
      </c>
      <c r="E78" s="49">
        <f>+E65+E54+E44+E31+E23+E10</f>
        <v>3663687162.1199999</v>
      </c>
      <c r="F78" s="50">
        <f t="shared" si="0"/>
        <v>0.61446009614001773</v>
      </c>
    </row>
    <row r="79" spans="2:6" x14ac:dyDescent="0.2">
      <c r="B79" s="37" t="s">
        <v>36</v>
      </c>
      <c r="C79" s="9"/>
      <c r="D79" s="9"/>
      <c r="E79" s="9"/>
    </row>
  </sheetData>
  <mergeCells count="1">
    <mergeCell ref="B6:F6"/>
  </mergeCells>
  <pageMargins left="0.7" right="0.7" top="0.75" bottom="0.75" header="0.3" footer="0.3"/>
  <pageSetup paperSize="9" scale="6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45"/>
  <sheetViews>
    <sheetView showGridLines="0" zoomScale="120" zoomScaleNormal="120" workbookViewId="0"/>
  </sheetViews>
  <sheetFormatPr baseColWidth="10" defaultRowHeight="15" x14ac:dyDescent="0.25"/>
  <cols>
    <col min="2" max="2" width="108" bestFit="1" customWidth="1"/>
    <col min="3" max="4" width="12.7109375" bestFit="1" customWidth="1"/>
    <col min="5" max="5" width="15.7109375" customWidth="1"/>
    <col min="6" max="6" width="12.28515625" customWidth="1"/>
  </cols>
  <sheetData>
    <row r="6" spans="2:6" ht="52.5" customHeight="1" x14ac:dyDescent="0.25">
      <c r="B6" s="67" t="s">
        <v>38</v>
      </c>
      <c r="C6" s="67"/>
      <c r="D6" s="67"/>
      <c r="E6" s="67"/>
      <c r="F6" s="67"/>
    </row>
    <row r="8" spans="2:6" x14ac:dyDescent="0.25">
      <c r="F8" t="s">
        <v>34</v>
      </c>
    </row>
    <row r="9" spans="2:6" ht="38.25" x14ac:dyDescent="0.25">
      <c r="B9" s="51" t="s">
        <v>4</v>
      </c>
      <c r="C9" s="51" t="s">
        <v>1</v>
      </c>
      <c r="D9" s="51" t="s">
        <v>2</v>
      </c>
      <c r="E9" s="53" t="s">
        <v>39</v>
      </c>
      <c r="F9" s="53" t="s">
        <v>5</v>
      </c>
    </row>
    <row r="10" spans="2:6" x14ac:dyDescent="0.25">
      <c r="B10" s="45" t="s">
        <v>20</v>
      </c>
      <c r="C10" s="46">
        <f>SUM(C11:C13)</f>
        <v>1375000</v>
      </c>
      <c r="D10" s="46">
        <f>SUM(D11:D13)</f>
        <v>1184700</v>
      </c>
      <c r="E10" s="46">
        <f>SUM(E11:E13)</f>
        <v>590262</v>
      </c>
      <c r="F10" s="47">
        <f>IF(D10=0,"%",E10/D10)</f>
        <v>0.49823752848822489</v>
      </c>
    </row>
    <row r="11" spans="2:6" x14ac:dyDescent="0.25">
      <c r="B11" s="13" t="s">
        <v>23</v>
      </c>
      <c r="C11" s="28">
        <v>212598</v>
      </c>
      <c r="D11" s="28">
        <v>212598</v>
      </c>
      <c r="E11" s="28">
        <v>113852</v>
      </c>
      <c r="F11" s="35">
        <f t="shared" ref="F11:F44" si="0">IF(D11=0,"%",E11/D11)</f>
        <v>0.5355271451283643</v>
      </c>
    </row>
    <row r="12" spans="2:6" x14ac:dyDescent="0.25">
      <c r="B12" s="13" t="s">
        <v>29</v>
      </c>
      <c r="C12" s="28">
        <v>776278</v>
      </c>
      <c r="D12" s="28">
        <v>585978</v>
      </c>
      <c r="E12" s="28">
        <v>330624</v>
      </c>
      <c r="F12" s="35">
        <f t="shared" si="0"/>
        <v>0.56422596070159625</v>
      </c>
    </row>
    <row r="13" spans="2:6" x14ac:dyDescent="0.25">
      <c r="B13" s="13" t="s">
        <v>33</v>
      </c>
      <c r="C13" s="28">
        <v>386124</v>
      </c>
      <c r="D13" s="28">
        <v>386124</v>
      </c>
      <c r="E13" s="28">
        <v>145786</v>
      </c>
      <c r="F13" s="35">
        <f t="shared" si="0"/>
        <v>0.37756264826843189</v>
      </c>
    </row>
    <row r="14" spans="2:6" x14ac:dyDescent="0.25">
      <c r="B14" s="45" t="s">
        <v>19</v>
      </c>
      <c r="C14" s="46">
        <f>SUM(C15:C15)</f>
        <v>867000</v>
      </c>
      <c r="D14" s="46">
        <f>SUM(D15:D15)</f>
        <v>919554</v>
      </c>
      <c r="E14" s="46">
        <f>SUM(E15:E15)</f>
        <v>36766.400000000001</v>
      </c>
      <c r="F14" s="47">
        <f t="shared" si="0"/>
        <v>3.998286125665268E-2</v>
      </c>
    </row>
    <row r="15" spans="2:6" x14ac:dyDescent="0.25">
      <c r="B15" s="22" t="s">
        <v>33</v>
      </c>
      <c r="C15" s="27">
        <v>867000</v>
      </c>
      <c r="D15" s="27">
        <v>919554</v>
      </c>
      <c r="E15" s="27">
        <v>36766.400000000001</v>
      </c>
      <c r="F15" s="24">
        <f t="shared" si="0"/>
        <v>3.998286125665268E-2</v>
      </c>
    </row>
    <row r="16" spans="2:6" x14ac:dyDescent="0.25">
      <c r="B16" s="45" t="s">
        <v>18</v>
      </c>
      <c r="C16" s="46">
        <f>+SUM(C17:C28)</f>
        <v>202431702</v>
      </c>
      <c r="D16" s="46">
        <f>+SUM(D17:D28)</f>
        <v>263913271</v>
      </c>
      <c r="E16" s="46">
        <f>+SUM(E17:E28)</f>
        <v>161759993.64999998</v>
      </c>
      <c r="F16" s="47">
        <f t="shared" si="0"/>
        <v>0.61292860733024668</v>
      </c>
    </row>
    <row r="17" spans="2:6" x14ac:dyDescent="0.25">
      <c r="B17" s="11" t="s">
        <v>22</v>
      </c>
      <c r="C17" s="27">
        <v>310598</v>
      </c>
      <c r="D17" s="27">
        <v>1626612</v>
      </c>
      <c r="E17" s="27">
        <v>1357247.5899999999</v>
      </c>
      <c r="F17" s="24">
        <f t="shared" si="0"/>
        <v>0.83440155980651798</v>
      </c>
    </row>
    <row r="18" spans="2:6" x14ac:dyDescent="0.25">
      <c r="B18" s="13" t="s">
        <v>23</v>
      </c>
      <c r="C18" s="28">
        <v>256618</v>
      </c>
      <c r="D18" s="28">
        <v>1348027</v>
      </c>
      <c r="E18" s="28">
        <v>454107.56</v>
      </c>
      <c r="F18" s="35">
        <f t="shared" si="0"/>
        <v>0.33686829714835087</v>
      </c>
    </row>
    <row r="19" spans="2:6" x14ac:dyDescent="0.25">
      <c r="B19" s="13" t="s">
        <v>24</v>
      </c>
      <c r="C19" s="28">
        <v>329367</v>
      </c>
      <c r="D19" s="28">
        <v>412962</v>
      </c>
      <c r="E19" s="28">
        <v>81406</v>
      </c>
      <c r="F19" s="35">
        <f t="shared" si="0"/>
        <v>0.19712709643986615</v>
      </c>
    </row>
    <row r="20" spans="2:6" x14ac:dyDescent="0.25">
      <c r="B20" s="13" t="s">
        <v>25</v>
      </c>
      <c r="C20" s="28">
        <v>1000</v>
      </c>
      <c r="D20" s="28">
        <v>64296</v>
      </c>
      <c r="E20" s="28">
        <v>16589.34</v>
      </c>
      <c r="F20" s="35">
        <f t="shared" si="0"/>
        <v>0.258015117581187</v>
      </c>
    </row>
    <row r="21" spans="2:6" x14ac:dyDescent="0.25">
      <c r="B21" s="13" t="s">
        <v>26</v>
      </c>
      <c r="C21" s="28">
        <v>28389</v>
      </c>
      <c r="D21" s="28">
        <v>144217</v>
      </c>
      <c r="E21" s="28">
        <v>135882.51999999999</v>
      </c>
      <c r="F21" s="35">
        <f t="shared" si="0"/>
        <v>0.94220875486246414</v>
      </c>
    </row>
    <row r="22" spans="2:6" x14ac:dyDescent="0.25">
      <c r="B22" s="13" t="s">
        <v>27</v>
      </c>
      <c r="C22" s="28">
        <v>19098</v>
      </c>
      <c r="D22" s="28">
        <v>157034</v>
      </c>
      <c r="E22" s="28">
        <v>38643.089999999997</v>
      </c>
      <c r="F22" s="35">
        <f t="shared" si="0"/>
        <v>0.24608103977482582</v>
      </c>
    </row>
    <row r="23" spans="2:6" x14ac:dyDescent="0.25">
      <c r="B23" s="13" t="s">
        <v>28</v>
      </c>
      <c r="C23" s="28">
        <v>0</v>
      </c>
      <c r="D23" s="28">
        <v>12000</v>
      </c>
      <c r="E23" s="28">
        <v>11300</v>
      </c>
      <c r="F23" s="35">
        <f t="shared" si="0"/>
        <v>0.94166666666666665</v>
      </c>
    </row>
    <row r="24" spans="2:6" x14ac:dyDescent="0.25">
      <c r="B24" s="13" t="s">
        <v>29</v>
      </c>
      <c r="C24" s="28">
        <v>0</v>
      </c>
      <c r="D24" s="28">
        <v>682466</v>
      </c>
      <c r="E24" s="28">
        <v>267784.82</v>
      </c>
      <c r="F24" s="35">
        <f t="shared" si="0"/>
        <v>0.39237825767144446</v>
      </c>
    </row>
    <row r="25" spans="2:6" x14ac:dyDescent="0.25">
      <c r="B25" s="13" t="s">
        <v>30</v>
      </c>
      <c r="C25" s="28">
        <v>13073</v>
      </c>
      <c r="D25" s="28">
        <v>948642</v>
      </c>
      <c r="E25" s="28">
        <v>933585.21</v>
      </c>
      <c r="F25" s="35">
        <f t="shared" si="0"/>
        <v>0.98412805884622434</v>
      </c>
    </row>
    <row r="26" spans="2:6" x14ac:dyDescent="0.25">
      <c r="B26" s="13" t="s">
        <v>31</v>
      </c>
      <c r="C26" s="28">
        <v>20000</v>
      </c>
      <c r="D26" s="28">
        <v>43933</v>
      </c>
      <c r="E26" s="28">
        <v>21056.71</v>
      </c>
      <c r="F26" s="35">
        <f t="shared" si="0"/>
        <v>0.47929142102747363</v>
      </c>
    </row>
    <row r="27" spans="2:6" x14ac:dyDescent="0.25">
      <c r="B27" s="13" t="s">
        <v>32</v>
      </c>
      <c r="C27" s="28">
        <v>61259289</v>
      </c>
      <c r="D27" s="28">
        <v>94006043</v>
      </c>
      <c r="E27" s="28">
        <v>58836326.640000008</v>
      </c>
      <c r="F27" s="35">
        <f t="shared" si="0"/>
        <v>0.62587813253664992</v>
      </c>
    </row>
    <row r="28" spans="2:6" x14ac:dyDescent="0.25">
      <c r="B28" s="13" t="s">
        <v>33</v>
      </c>
      <c r="C28" s="28">
        <v>140194270</v>
      </c>
      <c r="D28" s="28">
        <v>164467039</v>
      </c>
      <c r="E28" s="28">
        <v>99606064.169999987</v>
      </c>
      <c r="F28" s="35">
        <f t="shared" si="0"/>
        <v>0.60562933932312102</v>
      </c>
    </row>
    <row r="29" spans="2:6" x14ac:dyDescent="0.25">
      <c r="B29" s="45" t="s">
        <v>17</v>
      </c>
      <c r="C29" s="46">
        <f>+SUM(C30:C31)</f>
        <v>0</v>
      </c>
      <c r="D29" s="46">
        <f t="shared" ref="D29:E29" si="1">+SUM(D30:D31)</f>
        <v>21143060</v>
      </c>
      <c r="E29" s="46">
        <f t="shared" si="1"/>
        <v>6143060</v>
      </c>
      <c r="F29" s="47">
        <f t="shared" ref="F29:F31" si="2">IF(D29=0,"%",E29/D29)</f>
        <v>0.29054734745112581</v>
      </c>
    </row>
    <row r="30" spans="2:6" x14ac:dyDescent="0.25">
      <c r="B30" s="11" t="s">
        <v>32</v>
      </c>
      <c r="C30" s="27">
        <v>0</v>
      </c>
      <c r="D30" s="27">
        <v>6143060</v>
      </c>
      <c r="E30" s="27">
        <v>6143060</v>
      </c>
      <c r="F30" s="24">
        <f t="shared" si="2"/>
        <v>1</v>
      </c>
    </row>
    <row r="31" spans="2:6" x14ac:dyDescent="0.25">
      <c r="B31" s="14" t="s">
        <v>33</v>
      </c>
      <c r="C31" s="29">
        <v>0</v>
      </c>
      <c r="D31" s="29">
        <v>15000000</v>
      </c>
      <c r="E31" s="29">
        <v>0</v>
      </c>
      <c r="F31" s="36">
        <f t="shared" si="2"/>
        <v>0</v>
      </c>
    </row>
    <row r="32" spans="2:6" x14ac:dyDescent="0.25">
      <c r="B32" s="45" t="s">
        <v>16</v>
      </c>
      <c r="C32" s="46">
        <f>+SUM(C33:C34)</f>
        <v>3691587</v>
      </c>
      <c r="D32" s="46">
        <f>+SUM(D33:D34)</f>
        <v>1364159</v>
      </c>
      <c r="E32" s="46">
        <f>+SUM(E33:E34)</f>
        <v>1192049.6299999999</v>
      </c>
      <c r="F32" s="47">
        <f t="shared" si="0"/>
        <v>0.87383481690917253</v>
      </c>
    </row>
    <row r="33" spans="2:6" x14ac:dyDescent="0.25">
      <c r="B33" s="11" t="s">
        <v>32</v>
      </c>
      <c r="C33" s="27">
        <v>3674645</v>
      </c>
      <c r="D33" s="27">
        <v>1226693</v>
      </c>
      <c r="E33" s="27">
        <v>1096070.5299999998</v>
      </c>
      <c r="F33" s="24">
        <f t="shared" si="0"/>
        <v>0.8935165766821852</v>
      </c>
    </row>
    <row r="34" spans="2:6" x14ac:dyDescent="0.25">
      <c r="B34" s="42" t="s">
        <v>33</v>
      </c>
      <c r="C34" s="43">
        <v>16942</v>
      </c>
      <c r="D34" s="43">
        <v>137466</v>
      </c>
      <c r="E34" s="43">
        <v>95979.1</v>
      </c>
      <c r="F34" s="44">
        <f t="shared" si="0"/>
        <v>0.6982024646094307</v>
      </c>
    </row>
    <row r="35" spans="2:6" x14ac:dyDescent="0.25">
      <c r="B35" s="45" t="s">
        <v>15</v>
      </c>
      <c r="C35" s="46">
        <f>+SUM(C36:C43)</f>
        <v>6309445</v>
      </c>
      <c r="D35" s="46">
        <f>+SUM(D36:D43)</f>
        <v>21105458</v>
      </c>
      <c r="E35" s="46">
        <f>+SUM(E36:E43)</f>
        <v>14315325.84</v>
      </c>
      <c r="F35" s="47">
        <f t="shared" si="0"/>
        <v>0.67827600993070136</v>
      </c>
    </row>
    <row r="36" spans="2:6" x14ac:dyDescent="0.25">
      <c r="B36" s="13" t="s">
        <v>22</v>
      </c>
      <c r="C36" s="28">
        <v>0</v>
      </c>
      <c r="D36" s="28">
        <v>33480</v>
      </c>
      <c r="E36" s="28">
        <v>33480</v>
      </c>
      <c r="F36" s="35">
        <f t="shared" si="0"/>
        <v>1</v>
      </c>
    </row>
    <row r="37" spans="2:6" x14ac:dyDescent="0.25">
      <c r="B37" s="13" t="s">
        <v>23</v>
      </c>
      <c r="C37" s="28">
        <v>0</v>
      </c>
      <c r="D37" s="28">
        <v>2025098</v>
      </c>
      <c r="E37" s="28">
        <v>1848096</v>
      </c>
      <c r="F37" s="35">
        <f t="shared" si="0"/>
        <v>0.91259583486823848</v>
      </c>
    </row>
    <row r="38" spans="2:6" x14ac:dyDescent="0.25">
      <c r="B38" s="13" t="s">
        <v>24</v>
      </c>
      <c r="C38" s="28">
        <v>0</v>
      </c>
      <c r="D38" s="28">
        <v>33115</v>
      </c>
      <c r="E38" s="28">
        <v>33115</v>
      </c>
      <c r="F38" s="35">
        <f t="shared" ref="F38:F40" si="3">IF(D38=0,"%",E38/D38)</f>
        <v>1</v>
      </c>
    </row>
    <row r="39" spans="2:6" x14ac:dyDescent="0.25">
      <c r="B39" s="13" t="s">
        <v>25</v>
      </c>
      <c r="C39" s="28">
        <v>0</v>
      </c>
      <c r="D39" s="28">
        <v>28000</v>
      </c>
      <c r="E39" s="28">
        <v>27999.96</v>
      </c>
      <c r="F39" s="35">
        <f t="shared" si="3"/>
        <v>0.9999985714285714</v>
      </c>
    </row>
    <row r="40" spans="2:6" x14ac:dyDescent="0.25">
      <c r="B40" s="13" t="s">
        <v>26</v>
      </c>
      <c r="C40" s="28">
        <v>0</v>
      </c>
      <c r="D40" s="28">
        <v>4500</v>
      </c>
      <c r="E40" s="28">
        <v>0</v>
      </c>
      <c r="F40" s="35">
        <f t="shared" si="3"/>
        <v>0</v>
      </c>
    </row>
    <row r="41" spans="2:6" x14ac:dyDescent="0.25">
      <c r="B41" s="13" t="s">
        <v>29</v>
      </c>
      <c r="C41" s="28">
        <v>0</v>
      </c>
      <c r="D41" s="28">
        <v>96290</v>
      </c>
      <c r="E41" s="28">
        <v>50424.55</v>
      </c>
      <c r="F41" s="35">
        <f t="shared" si="0"/>
        <v>0.5236737979021705</v>
      </c>
    </row>
    <row r="42" spans="2:6" x14ac:dyDescent="0.25">
      <c r="B42" s="13" t="s">
        <v>32</v>
      </c>
      <c r="C42" s="28">
        <v>6309445</v>
      </c>
      <c r="D42" s="28">
        <v>7001079</v>
      </c>
      <c r="E42" s="28">
        <v>2967389.1</v>
      </c>
      <c r="F42" s="35">
        <f t="shared" si="0"/>
        <v>0.42384739552289014</v>
      </c>
    </row>
    <row r="43" spans="2:6" x14ac:dyDescent="0.25">
      <c r="B43" s="13" t="s">
        <v>33</v>
      </c>
      <c r="C43" s="28">
        <v>0</v>
      </c>
      <c r="D43" s="28">
        <v>11883896</v>
      </c>
      <c r="E43" s="28">
        <v>9354821.2300000004</v>
      </c>
      <c r="F43" s="35">
        <f t="shared" si="0"/>
        <v>0.78718471030039305</v>
      </c>
    </row>
    <row r="44" spans="2:6" x14ac:dyDescent="0.25">
      <c r="B44" s="48" t="s">
        <v>3</v>
      </c>
      <c r="C44" s="49">
        <f>+C35+C32+C29+C16+C14+C10</f>
        <v>214674734</v>
      </c>
      <c r="D44" s="49">
        <f t="shared" ref="D44:E44" si="4">+D35+D32+D29+D16+D14+D10</f>
        <v>309630202</v>
      </c>
      <c r="E44" s="49">
        <f t="shared" si="4"/>
        <v>184037457.51999998</v>
      </c>
      <c r="F44" s="50">
        <f t="shared" si="0"/>
        <v>0.59437824970317332</v>
      </c>
    </row>
    <row r="45" spans="2:6" x14ac:dyDescent="0.25">
      <c r="B45" s="37" t="s">
        <v>36</v>
      </c>
    </row>
  </sheetData>
  <mergeCells count="1">
    <mergeCell ref="B6:F6"/>
  </mergeCells>
  <pageMargins left="0.7" right="0.7" top="0.75" bottom="0.75" header="0.3" footer="0.3"/>
  <pageSetup paperSize="9" scale="7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5"/>
  <sheetViews>
    <sheetView showGridLines="0" zoomScale="120" zoomScaleNormal="120" workbookViewId="0"/>
  </sheetViews>
  <sheetFormatPr baseColWidth="10" defaultRowHeight="15" x14ac:dyDescent="0.25"/>
  <cols>
    <col min="2" max="2" width="82.28515625" bestFit="1" customWidth="1"/>
    <col min="3" max="4" width="12.7109375" bestFit="1" customWidth="1"/>
    <col min="5" max="5" width="15.7109375" customWidth="1"/>
    <col min="6" max="6" width="12.28515625" customWidth="1"/>
  </cols>
  <sheetData>
    <row r="5" spans="2:6" ht="15.75" customHeight="1" x14ac:dyDescent="0.25"/>
    <row r="6" spans="2:6" ht="75" customHeight="1" x14ac:dyDescent="0.25">
      <c r="B6" s="67" t="s">
        <v>40</v>
      </c>
      <c r="C6" s="67"/>
      <c r="D6" s="67"/>
      <c r="E6" s="67"/>
      <c r="F6" s="67"/>
    </row>
    <row r="8" spans="2:6" x14ac:dyDescent="0.25">
      <c r="F8" t="s">
        <v>34</v>
      </c>
    </row>
    <row r="9" spans="2:6" ht="38.25" x14ac:dyDescent="0.25">
      <c r="B9" s="51" t="s">
        <v>4</v>
      </c>
      <c r="C9" s="51" t="s">
        <v>1</v>
      </c>
      <c r="D9" s="51" t="s">
        <v>2</v>
      </c>
      <c r="E9" s="53" t="s">
        <v>39</v>
      </c>
      <c r="F9" s="53" t="s">
        <v>5</v>
      </c>
    </row>
    <row r="10" spans="2:6" x14ac:dyDescent="0.25">
      <c r="B10" s="45" t="s">
        <v>15</v>
      </c>
      <c r="C10" s="46">
        <f>SUM(C11:C14)</f>
        <v>249028005</v>
      </c>
      <c r="D10" s="46">
        <f t="shared" ref="D10:E10" si="0">SUM(D11:D14)</f>
        <v>221254276</v>
      </c>
      <c r="E10" s="46">
        <f t="shared" si="0"/>
        <v>4055594.4000000004</v>
      </c>
      <c r="F10" s="47">
        <f t="shared" ref="F10:F14" si="1">IF(E10=0,"%",E10/D10)</f>
        <v>1.833001591345516E-2</v>
      </c>
    </row>
    <row r="11" spans="2:6" x14ac:dyDescent="0.25">
      <c r="B11" s="11" t="s">
        <v>22</v>
      </c>
      <c r="C11" s="27">
        <v>4507446</v>
      </c>
      <c r="D11" s="27">
        <v>38704</v>
      </c>
      <c r="E11" s="27">
        <v>0</v>
      </c>
      <c r="F11" s="24" t="str">
        <f t="shared" si="1"/>
        <v>%</v>
      </c>
    </row>
    <row r="12" spans="2:6" x14ac:dyDescent="0.25">
      <c r="B12" s="13" t="s">
        <v>23</v>
      </c>
      <c r="C12" s="28">
        <v>2206004</v>
      </c>
      <c r="D12" s="28">
        <v>14400</v>
      </c>
      <c r="E12" s="28">
        <v>0</v>
      </c>
      <c r="F12" s="35" t="str">
        <f t="shared" si="1"/>
        <v>%</v>
      </c>
    </row>
    <row r="13" spans="2:6" x14ac:dyDescent="0.25">
      <c r="B13" s="13" t="s">
        <v>29</v>
      </c>
      <c r="C13" s="28">
        <v>1874408</v>
      </c>
      <c r="D13" s="28">
        <v>637778</v>
      </c>
      <c r="E13" s="28">
        <v>21000</v>
      </c>
      <c r="F13" s="35">
        <f t="shared" si="1"/>
        <v>3.2926817795533872E-2</v>
      </c>
    </row>
    <row r="14" spans="2:6" x14ac:dyDescent="0.25">
      <c r="B14" s="14" t="s">
        <v>33</v>
      </c>
      <c r="C14" s="29">
        <v>240440147</v>
      </c>
      <c r="D14" s="29">
        <v>220563394</v>
      </c>
      <c r="E14" s="29">
        <v>4034594.4000000004</v>
      </c>
      <c r="F14" s="36">
        <f t="shared" si="1"/>
        <v>1.8292221237763508E-2</v>
      </c>
    </row>
    <row r="15" spans="2:6" x14ac:dyDescent="0.25">
      <c r="B15" s="37" t="s">
        <v>36</v>
      </c>
    </row>
  </sheetData>
  <mergeCells count="1">
    <mergeCell ref="B6:F6"/>
  </mergeCells>
  <pageMargins left="0.7" right="0.7" top="0.75" bottom="0.75" header="0.3" footer="0.3"/>
  <pageSetup paperSize="9" scale="7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showGridLines="0" zoomScaleNormal="100" workbookViewId="0">
      <selection activeCell="B2" sqref="B2:F2"/>
    </sheetView>
  </sheetViews>
  <sheetFormatPr baseColWidth="10" defaultRowHeight="15" x14ac:dyDescent="0.25"/>
  <cols>
    <col min="2" max="2" width="68.140625" customWidth="1"/>
    <col min="5" max="5" width="12.42578125" customWidth="1"/>
  </cols>
  <sheetData>
    <row r="2" spans="2:6" ht="70.5" customHeight="1" x14ac:dyDescent="0.25">
      <c r="B2" s="67" t="s">
        <v>8</v>
      </c>
      <c r="C2" s="67"/>
      <c r="D2" s="67"/>
      <c r="E2" s="67"/>
      <c r="F2" s="67"/>
    </row>
    <row r="5" spans="2:6" ht="38.25" x14ac:dyDescent="0.25">
      <c r="B5" s="8" t="s">
        <v>4</v>
      </c>
      <c r="C5" s="8" t="s">
        <v>1</v>
      </c>
      <c r="D5" s="8" t="s">
        <v>2</v>
      </c>
      <c r="E5" s="10" t="s">
        <v>7</v>
      </c>
      <c r="F5" s="10" t="s">
        <v>5</v>
      </c>
    </row>
    <row r="6" spans="2:6" x14ac:dyDescent="0.25">
      <c r="B6" s="2" t="s">
        <v>0</v>
      </c>
      <c r="C6" s="3">
        <f>+SUM(C7:C8)</f>
        <v>0</v>
      </c>
      <c r="D6" s="3">
        <f t="shared" ref="D6:E6" si="0">+SUM(D7:D8)</f>
        <v>0</v>
      </c>
      <c r="E6" s="3">
        <f t="shared" si="0"/>
        <v>0</v>
      </c>
      <c r="F6" s="6" t="e">
        <f>E6/D6</f>
        <v>#DIV/0!</v>
      </c>
    </row>
    <row r="7" spans="2:6" x14ac:dyDescent="0.25">
      <c r="B7" s="22"/>
      <c r="C7" s="12"/>
      <c r="D7" s="12"/>
      <c r="E7" s="12"/>
      <c r="F7" s="19" t="e">
        <f>E7/D7</f>
        <v>#DIV/0!</v>
      </c>
    </row>
    <row r="8" spans="2:6" x14ac:dyDescent="0.25">
      <c r="B8" s="14"/>
      <c r="C8" s="15"/>
      <c r="D8" s="15"/>
      <c r="E8" s="15"/>
      <c r="F8" s="20" t="e">
        <f>E8/D8</f>
        <v>#DIV/0!</v>
      </c>
    </row>
    <row r="9" spans="2:6" x14ac:dyDescent="0.25">
      <c r="B9" s="4" t="s">
        <v>3</v>
      </c>
      <c r="C9" s="5">
        <f>+C6</f>
        <v>0</v>
      </c>
      <c r="D9" s="5">
        <f t="shared" ref="D9:E9" si="1">+D6</f>
        <v>0</v>
      </c>
      <c r="E9" s="5">
        <f t="shared" si="1"/>
        <v>0</v>
      </c>
      <c r="F9" s="7" t="e">
        <f>E9/D9</f>
        <v>#DIV/0!</v>
      </c>
    </row>
    <row r="10" spans="2:6" x14ac:dyDescent="0.25">
      <c r="B10" s="1" t="s">
        <v>6</v>
      </c>
    </row>
  </sheetData>
  <mergeCells count="1">
    <mergeCell ref="B2:F2"/>
  </mergeCells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33"/>
  <sheetViews>
    <sheetView showGridLines="0" zoomScale="120" zoomScaleNormal="120" workbookViewId="0"/>
  </sheetViews>
  <sheetFormatPr baseColWidth="10" defaultRowHeight="15" x14ac:dyDescent="0.25"/>
  <cols>
    <col min="2" max="2" width="110.5703125" bestFit="1" customWidth="1"/>
    <col min="4" max="4" width="12.7109375" bestFit="1" customWidth="1"/>
    <col min="5" max="5" width="15.7109375" customWidth="1"/>
    <col min="6" max="6" width="12.28515625" customWidth="1"/>
  </cols>
  <sheetData>
    <row r="6" spans="2:6" ht="60" customHeight="1" x14ac:dyDescent="0.25">
      <c r="B6" s="67" t="s">
        <v>41</v>
      </c>
      <c r="C6" s="67"/>
      <c r="D6" s="67"/>
      <c r="E6" s="67"/>
      <c r="F6" s="67"/>
    </row>
    <row r="8" spans="2:6" x14ac:dyDescent="0.25">
      <c r="F8" t="s">
        <v>34</v>
      </c>
    </row>
    <row r="9" spans="2:6" ht="38.25" x14ac:dyDescent="0.25">
      <c r="B9" s="51" t="s">
        <v>4</v>
      </c>
      <c r="C9" s="51" t="s">
        <v>1</v>
      </c>
      <c r="D9" s="51" t="s">
        <v>2</v>
      </c>
      <c r="E9" s="53" t="s">
        <v>39</v>
      </c>
      <c r="F9" s="53" t="s">
        <v>5</v>
      </c>
    </row>
    <row r="10" spans="2:6" x14ac:dyDescent="0.25">
      <c r="B10" s="45" t="s">
        <v>20</v>
      </c>
      <c r="C10" s="46">
        <f>+C11</f>
        <v>0</v>
      </c>
      <c r="D10" s="46">
        <f t="shared" ref="D10:E10" si="0">+D11</f>
        <v>35815</v>
      </c>
      <c r="E10" s="46">
        <f t="shared" si="0"/>
        <v>35815</v>
      </c>
      <c r="F10" s="47">
        <f t="shared" ref="F10:F32" si="1">IF(E10=0,"%",E10/D10)</f>
        <v>1</v>
      </c>
    </row>
    <row r="11" spans="2:6" x14ac:dyDescent="0.25">
      <c r="B11" s="26" t="s">
        <v>33</v>
      </c>
      <c r="C11" s="27">
        <v>0</v>
      </c>
      <c r="D11" s="27">
        <v>35815</v>
      </c>
      <c r="E11" s="27">
        <v>35815</v>
      </c>
      <c r="F11" s="24">
        <f t="shared" si="1"/>
        <v>1</v>
      </c>
    </row>
    <row r="12" spans="2:6" x14ac:dyDescent="0.25">
      <c r="B12" s="45" t="s">
        <v>18</v>
      </c>
      <c r="C12" s="46">
        <f>+SUM(C13:C23)</f>
        <v>0</v>
      </c>
      <c r="D12" s="46">
        <f t="shared" ref="D12:E12" si="2">+SUM(D13:D23)</f>
        <v>499348175</v>
      </c>
      <c r="E12" s="46">
        <f t="shared" si="2"/>
        <v>304740219.03000003</v>
      </c>
      <c r="F12" s="47">
        <f t="shared" ref="F12:F13" si="3">IF(E12=0,"%",E12/D12)</f>
        <v>0.61027602439920814</v>
      </c>
    </row>
    <row r="13" spans="2:6" x14ac:dyDescent="0.25">
      <c r="B13" s="26" t="s">
        <v>22</v>
      </c>
      <c r="C13" s="27">
        <v>0</v>
      </c>
      <c r="D13" s="27">
        <v>28035583</v>
      </c>
      <c r="E13" s="27">
        <v>13096701.220000001</v>
      </c>
      <c r="F13" s="24">
        <f t="shared" si="3"/>
        <v>0.46714567055730571</v>
      </c>
    </row>
    <row r="14" spans="2:6" x14ac:dyDescent="0.25">
      <c r="B14" s="25" t="s">
        <v>23</v>
      </c>
      <c r="C14" s="28">
        <v>0</v>
      </c>
      <c r="D14" s="28">
        <v>65520863</v>
      </c>
      <c r="E14" s="28">
        <v>37301585.739999965</v>
      </c>
      <c r="F14" s="35">
        <f t="shared" si="1"/>
        <v>0.56930852299671275</v>
      </c>
    </row>
    <row r="15" spans="2:6" x14ac:dyDescent="0.25">
      <c r="B15" s="25" t="s">
        <v>24</v>
      </c>
      <c r="C15" s="28">
        <v>0</v>
      </c>
      <c r="D15" s="28">
        <v>6414954</v>
      </c>
      <c r="E15" s="28">
        <v>3509891.3499999992</v>
      </c>
      <c r="F15" s="35">
        <f t="shared" si="1"/>
        <v>0.54714209174375983</v>
      </c>
    </row>
    <row r="16" spans="2:6" x14ac:dyDescent="0.25">
      <c r="B16" s="25" t="s">
        <v>25</v>
      </c>
      <c r="C16" s="28">
        <v>0</v>
      </c>
      <c r="D16" s="28">
        <v>77085</v>
      </c>
      <c r="E16" s="28">
        <v>19853.689999999999</v>
      </c>
      <c r="F16" s="35">
        <f t="shared" si="1"/>
        <v>0.25755581500940516</v>
      </c>
    </row>
    <row r="17" spans="2:6" x14ac:dyDescent="0.25">
      <c r="B17" s="25" t="s">
        <v>26</v>
      </c>
      <c r="C17" s="28">
        <v>0</v>
      </c>
      <c r="D17" s="28">
        <v>46473305</v>
      </c>
      <c r="E17" s="28">
        <v>22198785.390000004</v>
      </c>
      <c r="F17" s="35">
        <f t="shared" si="1"/>
        <v>0.47766745640319758</v>
      </c>
    </row>
    <row r="18" spans="2:6" x14ac:dyDescent="0.25">
      <c r="B18" s="25" t="s">
        <v>27</v>
      </c>
      <c r="C18" s="28">
        <v>0</v>
      </c>
      <c r="D18" s="28">
        <v>15117040</v>
      </c>
      <c r="E18" s="28">
        <v>8147689.2200000016</v>
      </c>
      <c r="F18" s="35">
        <f t="shared" si="1"/>
        <v>0.53897384805491033</v>
      </c>
    </row>
    <row r="19" spans="2:6" x14ac:dyDescent="0.25">
      <c r="B19" s="25" t="s">
        <v>29</v>
      </c>
      <c r="C19" s="28">
        <v>0</v>
      </c>
      <c r="D19" s="28">
        <v>2049615</v>
      </c>
      <c r="E19" s="28">
        <v>1545299.7600000002</v>
      </c>
      <c r="F19" s="35">
        <f t="shared" si="1"/>
        <v>0.75394635577901226</v>
      </c>
    </row>
    <row r="20" spans="2:6" x14ac:dyDescent="0.25">
      <c r="B20" s="25" t="s">
        <v>30</v>
      </c>
      <c r="C20" s="28">
        <v>0</v>
      </c>
      <c r="D20" s="28">
        <v>1359549</v>
      </c>
      <c r="E20" s="28">
        <v>891379</v>
      </c>
      <c r="F20" s="35">
        <f t="shared" si="1"/>
        <v>0.65564315813552876</v>
      </c>
    </row>
    <row r="21" spans="2:6" x14ac:dyDescent="0.25">
      <c r="B21" s="25" t="s">
        <v>31</v>
      </c>
      <c r="C21" s="28">
        <v>0</v>
      </c>
      <c r="D21" s="28">
        <v>6725675</v>
      </c>
      <c r="E21" s="28">
        <v>2346879.0300000003</v>
      </c>
      <c r="F21" s="35">
        <f t="shared" si="1"/>
        <v>0.34894327037806616</v>
      </c>
    </row>
    <row r="22" spans="2:6" x14ac:dyDescent="0.25">
      <c r="B22" s="25" t="s">
        <v>32</v>
      </c>
      <c r="C22" s="28">
        <v>0</v>
      </c>
      <c r="D22" s="28">
        <v>7301642</v>
      </c>
      <c r="E22" s="28">
        <v>6166962.9600000009</v>
      </c>
      <c r="F22" s="35">
        <f t="shared" si="1"/>
        <v>0.84459946954397391</v>
      </c>
    </row>
    <row r="23" spans="2:6" x14ac:dyDescent="0.25">
      <c r="B23" s="25" t="s">
        <v>33</v>
      </c>
      <c r="C23" s="28">
        <v>0</v>
      </c>
      <c r="D23" s="28">
        <v>320272864</v>
      </c>
      <c r="E23" s="28">
        <v>209515191.67000005</v>
      </c>
      <c r="F23" s="35">
        <f t="shared" si="1"/>
        <v>0.65417715710688507</v>
      </c>
    </row>
    <row r="24" spans="2:6" x14ac:dyDescent="0.25">
      <c r="B24" s="45" t="s">
        <v>15</v>
      </c>
      <c r="C24" s="46">
        <f>+SUM(C25:C31)</f>
        <v>0</v>
      </c>
      <c r="D24" s="46">
        <f>+SUM(D25:D31)</f>
        <v>13593267</v>
      </c>
      <c r="E24" s="46">
        <f>+SUM(E25:E31)</f>
        <v>8400200.4000000022</v>
      </c>
      <c r="F24" s="47">
        <f t="shared" si="1"/>
        <v>0.61796773358457557</v>
      </c>
    </row>
    <row r="25" spans="2:6" x14ac:dyDescent="0.25">
      <c r="B25" s="26" t="s">
        <v>22</v>
      </c>
      <c r="C25" s="27">
        <v>0</v>
      </c>
      <c r="D25" s="27">
        <v>773741</v>
      </c>
      <c r="E25" s="27">
        <v>205974.09</v>
      </c>
      <c r="F25" s="24">
        <f t="shared" si="1"/>
        <v>0.26620547444170595</v>
      </c>
    </row>
    <row r="26" spans="2:6" x14ac:dyDescent="0.25">
      <c r="B26" s="25" t="s">
        <v>23</v>
      </c>
      <c r="C26" s="28">
        <v>0</v>
      </c>
      <c r="D26" s="28">
        <v>2706961</v>
      </c>
      <c r="E26" s="28">
        <v>1232171.8799999999</v>
      </c>
      <c r="F26" s="35">
        <f t="shared" si="1"/>
        <v>0.45518641753612255</v>
      </c>
    </row>
    <row r="27" spans="2:6" x14ac:dyDescent="0.25">
      <c r="B27" s="25" t="s">
        <v>24</v>
      </c>
      <c r="C27" s="28">
        <v>0</v>
      </c>
      <c r="D27" s="28">
        <v>64085</v>
      </c>
      <c r="E27" s="28">
        <v>63970</v>
      </c>
      <c r="F27" s="35">
        <f t="shared" ref="F27" si="4">IF(E27=0,"%",E27/D27)</f>
        <v>0.99820550830927679</v>
      </c>
    </row>
    <row r="28" spans="2:6" x14ac:dyDescent="0.25">
      <c r="B28" s="25" t="s">
        <v>26</v>
      </c>
      <c r="C28" s="28">
        <v>0</v>
      </c>
      <c r="D28" s="28">
        <v>3765180</v>
      </c>
      <c r="E28" s="28">
        <v>3225171.65</v>
      </c>
      <c r="F28" s="35">
        <f t="shared" si="1"/>
        <v>0.85657834419602774</v>
      </c>
    </row>
    <row r="29" spans="2:6" x14ac:dyDescent="0.25">
      <c r="B29" s="25" t="s">
        <v>29</v>
      </c>
      <c r="C29" s="28">
        <v>0</v>
      </c>
      <c r="D29" s="28">
        <v>403060</v>
      </c>
      <c r="E29" s="28">
        <v>399900.49</v>
      </c>
      <c r="F29" s="35">
        <f t="shared" si="1"/>
        <v>0.99216119188210194</v>
      </c>
    </row>
    <row r="30" spans="2:6" x14ac:dyDescent="0.25">
      <c r="B30" s="25" t="s">
        <v>32</v>
      </c>
      <c r="C30" s="28">
        <v>0</v>
      </c>
      <c r="D30" s="28">
        <v>325775</v>
      </c>
      <c r="E30" s="28">
        <v>164933.20000000001</v>
      </c>
      <c r="F30" s="35">
        <f t="shared" si="1"/>
        <v>0.50627948737625661</v>
      </c>
    </row>
    <row r="31" spans="2:6" x14ac:dyDescent="0.25">
      <c r="B31" s="25" t="s">
        <v>33</v>
      </c>
      <c r="C31" s="28">
        <v>0</v>
      </c>
      <c r="D31" s="28">
        <v>5554465</v>
      </c>
      <c r="E31" s="28">
        <v>3108079.0900000012</v>
      </c>
      <c r="F31" s="35">
        <f t="shared" si="1"/>
        <v>0.559564078628635</v>
      </c>
    </row>
    <row r="32" spans="2:6" x14ac:dyDescent="0.25">
      <c r="B32" s="48" t="s">
        <v>3</v>
      </c>
      <c r="C32" s="49">
        <f>+C24+C12+C10</f>
        <v>0</v>
      </c>
      <c r="D32" s="49">
        <f t="shared" ref="D32:E32" si="5">+D24+D12+D10</f>
        <v>512977257</v>
      </c>
      <c r="E32" s="49">
        <f t="shared" si="5"/>
        <v>313176234.43000001</v>
      </c>
      <c r="F32" s="50">
        <f t="shared" si="1"/>
        <v>0.61050705495506985</v>
      </c>
    </row>
    <row r="33" spans="2:2" x14ac:dyDescent="0.25">
      <c r="B33" s="37" t="s">
        <v>36</v>
      </c>
    </row>
  </sheetData>
  <mergeCells count="1">
    <mergeCell ref="B6:F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5"/>
  <sheetViews>
    <sheetView showGridLines="0" zoomScale="120" zoomScaleNormal="120" workbookViewId="0"/>
  </sheetViews>
  <sheetFormatPr baseColWidth="10" defaultRowHeight="15" x14ac:dyDescent="0.25"/>
  <cols>
    <col min="1" max="1" width="2.42578125" customWidth="1"/>
    <col min="2" max="2" width="85.28515625" bestFit="1" customWidth="1"/>
    <col min="5" max="5" width="15.7109375" customWidth="1"/>
    <col min="6" max="6" width="12.28515625" customWidth="1"/>
  </cols>
  <sheetData>
    <row r="5" spans="2:6" ht="60" customHeight="1" x14ac:dyDescent="0.25">
      <c r="B5" s="68" t="s">
        <v>42</v>
      </c>
      <c r="C5" s="68"/>
      <c r="D5" s="68"/>
      <c r="E5" s="68"/>
      <c r="F5" s="68"/>
    </row>
    <row r="8" spans="2:6" ht="38.25" x14ac:dyDescent="0.25">
      <c r="B8" s="51" t="s">
        <v>4</v>
      </c>
      <c r="C8" s="51" t="s">
        <v>1</v>
      </c>
      <c r="D8" s="51" t="s">
        <v>2</v>
      </c>
      <c r="E8" s="53" t="s">
        <v>39</v>
      </c>
      <c r="F8" s="53" t="s">
        <v>5</v>
      </c>
    </row>
    <row r="9" spans="2:6" x14ac:dyDescent="0.25">
      <c r="B9" s="45" t="s">
        <v>21</v>
      </c>
      <c r="C9" s="46">
        <f>SUM(C10:C11)</f>
        <v>0</v>
      </c>
      <c r="D9" s="46">
        <f t="shared" ref="D9:E9" si="0">SUM(D10:D11)</f>
        <v>1786588</v>
      </c>
      <c r="E9" s="46">
        <f t="shared" si="0"/>
        <v>1104235.75</v>
      </c>
      <c r="F9" s="47">
        <f t="shared" ref="F9:F14" si="1">IF(E9=0,"%",E9/D9)</f>
        <v>0.6180696109007785</v>
      </c>
    </row>
    <row r="10" spans="2:6" x14ac:dyDescent="0.25">
      <c r="B10" s="25" t="s">
        <v>22</v>
      </c>
      <c r="C10" s="28">
        <v>0</v>
      </c>
      <c r="D10" s="28">
        <v>1285098</v>
      </c>
      <c r="E10" s="28">
        <v>802498.26</v>
      </c>
      <c r="F10" s="35">
        <f t="shared" si="1"/>
        <v>0.62446464005079771</v>
      </c>
    </row>
    <row r="11" spans="2:6" x14ac:dyDescent="0.25">
      <c r="B11" s="55" t="s">
        <v>23</v>
      </c>
      <c r="C11" s="29">
        <v>0</v>
      </c>
      <c r="D11" s="29">
        <v>501490</v>
      </c>
      <c r="E11" s="29">
        <v>301737.49</v>
      </c>
      <c r="F11" s="36">
        <f t="shared" si="1"/>
        <v>0.60168196773614624</v>
      </c>
    </row>
    <row r="12" spans="2:6" x14ac:dyDescent="0.25">
      <c r="B12" s="45" t="s">
        <v>15</v>
      </c>
      <c r="C12" s="46">
        <f>+C13</f>
        <v>0</v>
      </c>
      <c r="D12" s="46">
        <f t="shared" ref="D12:E12" si="2">+D13</f>
        <v>26645</v>
      </c>
      <c r="E12" s="46">
        <f t="shared" si="2"/>
        <v>0</v>
      </c>
      <c r="F12" s="59" t="str">
        <f t="shared" si="1"/>
        <v>%</v>
      </c>
    </row>
    <row r="13" spans="2:6" x14ac:dyDescent="0.25">
      <c r="B13" s="56" t="s">
        <v>22</v>
      </c>
      <c r="C13" s="57">
        <v>0</v>
      </c>
      <c r="D13" s="57">
        <v>26645</v>
      </c>
      <c r="E13" s="57">
        <v>0</v>
      </c>
      <c r="F13" s="58" t="str">
        <f t="shared" si="1"/>
        <v>%</v>
      </c>
    </row>
    <row r="14" spans="2:6" x14ac:dyDescent="0.25">
      <c r="B14" s="48" t="s">
        <v>3</v>
      </c>
      <c r="C14" s="49">
        <f>+C12+C9</f>
        <v>0</v>
      </c>
      <c r="D14" s="49">
        <f t="shared" ref="D14:E14" si="3">+D12+D9</f>
        <v>1813233</v>
      </c>
      <c r="E14" s="49">
        <f t="shared" si="3"/>
        <v>1104235.75</v>
      </c>
      <c r="F14" s="50">
        <f t="shared" si="1"/>
        <v>0.60898723440396241</v>
      </c>
    </row>
    <row r="15" spans="2:6" x14ac:dyDescent="0.25">
      <c r="B15" s="37" t="s">
        <v>36</v>
      </c>
    </row>
  </sheetData>
  <mergeCells count="1">
    <mergeCell ref="B5:F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TODA FUENTE</vt:lpstr>
      <vt:lpstr>RO</vt:lpstr>
      <vt:lpstr>RDR</vt:lpstr>
      <vt:lpstr>ROCC</vt:lpstr>
      <vt:lpstr>ROOC</vt:lpstr>
      <vt:lpstr>DYT</vt:lpstr>
      <vt:lpstr>RD</vt:lpstr>
      <vt:lpstr>RDR!Área_de_impresión</vt:lpstr>
      <vt:lpstr>RO!Área_de_impresión</vt:lpstr>
      <vt:lpstr>ROCC!Área_de_impresión</vt:lpstr>
      <vt:lpstr>ROOC!Área_de_impresión</vt:lpstr>
      <vt:lpstr>'TODA FUENTE'!Área_de_impresión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VICENTE GALLO</dc:creator>
  <cp:lastModifiedBy>DAMIAN VICENTE GALLO</cp:lastModifiedBy>
  <cp:lastPrinted>2014-05-15T18:05:16Z</cp:lastPrinted>
  <dcterms:created xsi:type="dcterms:W3CDTF">2013-07-12T22:51:31Z</dcterms:created>
  <dcterms:modified xsi:type="dcterms:W3CDTF">2019-10-10T14:28:13Z</dcterms:modified>
</cp:coreProperties>
</file>