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pR_Pliego 2019\10_Octubre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RDR!$B$6:$F$45</definedName>
    <definedName name="_xlnm.Print_Area" localSheetId="1">RO!$B$6:$F$81</definedName>
    <definedName name="_xlnm.Print_Area" localSheetId="3">ROCC!$B$6:$F$15</definedName>
    <definedName name="_xlnm.Print_Area" localSheetId="4">ROOC!$B$2:$F$10</definedName>
    <definedName name="_xlnm.Print_Area" localSheetId="0">'TODA FUENTE'!$B$5:$F$80</definedName>
  </definedNames>
  <calcPr calcId="152511"/>
</workbook>
</file>

<file path=xl/calcChain.xml><?xml version="1.0" encoding="utf-8"?>
<calcChain xmlns="http://schemas.openxmlformats.org/spreadsheetml/2006/main">
  <c r="F27" i="1" l="1"/>
  <c r="F25" i="1"/>
  <c r="F23" i="1"/>
  <c r="F30" i="5"/>
  <c r="F28" i="5"/>
  <c r="F25" i="5"/>
  <c r="F24" i="5"/>
  <c r="F23" i="5"/>
  <c r="F29" i="2"/>
  <c r="F28" i="2"/>
  <c r="F27" i="2"/>
  <c r="F26" i="2"/>
  <c r="C33" i="2"/>
  <c r="D33" i="2"/>
  <c r="E33" i="2"/>
  <c r="F29" i="1"/>
  <c r="F28" i="1"/>
  <c r="C32" i="1"/>
  <c r="D32" i="1"/>
  <c r="E32" i="1"/>
  <c r="E12" i="5" l="1"/>
  <c r="D12" i="5"/>
  <c r="C12" i="5"/>
  <c r="E10" i="5"/>
  <c r="D10" i="5"/>
  <c r="C10" i="5"/>
  <c r="E56" i="2"/>
  <c r="D56" i="2"/>
  <c r="C56" i="2"/>
  <c r="E55" i="1"/>
  <c r="D55" i="1"/>
  <c r="C55" i="1"/>
  <c r="F62" i="1"/>
  <c r="F61" i="1"/>
  <c r="F60" i="1"/>
  <c r="C66" i="1"/>
  <c r="D66" i="1"/>
  <c r="E66" i="1"/>
  <c r="F16" i="5" l="1"/>
  <c r="F15" i="5"/>
  <c r="F14" i="5"/>
  <c r="F13" i="5"/>
  <c r="F12" i="5"/>
  <c r="F39" i="3"/>
  <c r="F31" i="3" l="1"/>
  <c r="E29" i="3"/>
  <c r="D29" i="3"/>
  <c r="C29" i="3"/>
  <c r="F40" i="3" l="1"/>
  <c r="E9" i="7" l="1"/>
  <c r="D9" i="7"/>
  <c r="C9" i="7"/>
  <c r="F38" i="3"/>
  <c r="F30" i="3"/>
  <c r="F43" i="3"/>
  <c r="F42" i="3"/>
  <c r="F41" i="3"/>
  <c r="F37" i="3"/>
  <c r="F36" i="3"/>
  <c r="F34" i="3"/>
  <c r="F33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1" i="3"/>
  <c r="E12" i="7" l="1"/>
  <c r="F12" i="7" s="1"/>
  <c r="D12" i="7"/>
  <c r="C12" i="7"/>
  <c r="F13" i="7"/>
  <c r="F29" i="5"/>
  <c r="F60" i="2"/>
  <c r="F51" i="2"/>
  <c r="F50" i="2"/>
  <c r="F49" i="2"/>
  <c r="F48" i="2"/>
  <c r="F47" i="2"/>
  <c r="F59" i="1"/>
  <c r="F51" i="1"/>
  <c r="F50" i="1"/>
  <c r="F49" i="1"/>
  <c r="F48" i="1"/>
  <c r="F47" i="1"/>
  <c r="F26" i="1"/>
  <c r="C32" i="3" l="1"/>
  <c r="D32" i="3"/>
  <c r="E32" i="3"/>
  <c r="F75" i="2"/>
  <c r="F72" i="1"/>
  <c r="F54" i="1"/>
  <c r="F53" i="1"/>
  <c r="F52" i="1"/>
  <c r="F29" i="3" l="1"/>
  <c r="F32" i="3"/>
  <c r="E10" i="8"/>
  <c r="D10" i="8"/>
  <c r="C10" i="8"/>
  <c r="F65" i="2"/>
  <c r="F64" i="2"/>
  <c r="C67" i="2"/>
  <c r="D67" i="2"/>
  <c r="E67" i="2"/>
  <c r="F11" i="7"/>
  <c r="F10" i="7"/>
  <c r="F14" i="8" l="1"/>
  <c r="F13" i="8"/>
  <c r="F30" i="1"/>
  <c r="F66" i="2"/>
  <c r="F31" i="2"/>
  <c r="F30" i="2"/>
  <c r="F65" i="1"/>
  <c r="F64" i="1"/>
  <c r="C46" i="2"/>
  <c r="D46" i="2"/>
  <c r="E46" i="2"/>
  <c r="F62" i="2" l="1"/>
  <c r="F61" i="2"/>
  <c r="F59" i="2"/>
  <c r="F58" i="1"/>
  <c r="F32" i="2" l="1"/>
  <c r="F25" i="2"/>
  <c r="F24" i="2"/>
  <c r="F31" i="1"/>
  <c r="F24" i="1"/>
  <c r="F55" i="2" l="1"/>
  <c r="F54" i="2"/>
  <c r="F53" i="2"/>
  <c r="F52" i="2"/>
  <c r="F46" i="1"/>
  <c r="F34" i="5" l="1"/>
  <c r="C26" i="5" l="1"/>
  <c r="C35" i="5" s="1"/>
  <c r="D26" i="5"/>
  <c r="D35" i="5" s="1"/>
  <c r="E26" i="5"/>
  <c r="E35" i="5" s="1"/>
  <c r="F33" i="5" l="1"/>
  <c r="F22" i="5" l="1"/>
  <c r="F12" i="8" l="1"/>
  <c r="F11" i="8"/>
  <c r="F32" i="5" l="1"/>
  <c r="F31" i="5"/>
  <c r="F27" i="5"/>
  <c r="F21" i="5"/>
  <c r="F20" i="5"/>
  <c r="F19" i="5"/>
  <c r="F18" i="5"/>
  <c r="F17" i="5"/>
  <c r="F11" i="5"/>
  <c r="F79" i="2"/>
  <c r="F78" i="2"/>
  <c r="F77" i="2"/>
  <c r="F76" i="2"/>
  <c r="F74" i="2"/>
  <c r="F73" i="2"/>
  <c r="F72" i="2"/>
  <c r="F71" i="2"/>
  <c r="F70" i="2"/>
  <c r="F69" i="2"/>
  <c r="F68" i="2"/>
  <c r="F63" i="2"/>
  <c r="F58" i="2"/>
  <c r="F57" i="2"/>
  <c r="F45" i="2"/>
  <c r="F44" i="2"/>
  <c r="F43" i="2"/>
  <c r="F42" i="2"/>
  <c r="F41" i="2"/>
  <c r="F40" i="2"/>
  <c r="F39" i="2"/>
  <c r="F38" i="2"/>
  <c r="F37" i="2"/>
  <c r="F36" i="2"/>
  <c r="F35" i="2"/>
  <c r="F34" i="2"/>
  <c r="F22" i="2"/>
  <c r="F21" i="2"/>
  <c r="F20" i="2"/>
  <c r="F19" i="2"/>
  <c r="F18" i="2"/>
  <c r="F17" i="2"/>
  <c r="F16" i="2"/>
  <c r="F15" i="2"/>
  <c r="F14" i="2"/>
  <c r="F13" i="2"/>
  <c r="F12" i="2"/>
  <c r="F11" i="2"/>
  <c r="F78" i="1"/>
  <c r="F77" i="1"/>
  <c r="F76" i="1"/>
  <c r="F75" i="1"/>
  <c r="F74" i="1"/>
  <c r="F73" i="1"/>
  <c r="F71" i="1"/>
  <c r="F70" i="1"/>
  <c r="F69" i="1"/>
  <c r="F68" i="1"/>
  <c r="F67" i="1"/>
  <c r="F63" i="1"/>
  <c r="F57" i="1"/>
  <c r="F56" i="1"/>
  <c r="F44" i="1"/>
  <c r="F43" i="1"/>
  <c r="F42" i="1"/>
  <c r="F41" i="1"/>
  <c r="F40" i="1"/>
  <c r="F39" i="1"/>
  <c r="F38" i="1"/>
  <c r="F37" i="1"/>
  <c r="F36" i="1"/>
  <c r="F35" i="1"/>
  <c r="F34" i="1"/>
  <c r="F33" i="1"/>
  <c r="F21" i="1"/>
  <c r="F20" i="1"/>
  <c r="F19" i="1"/>
  <c r="F18" i="1"/>
  <c r="F17" i="1"/>
  <c r="F16" i="1"/>
  <c r="F15" i="1"/>
  <c r="F14" i="1"/>
  <c r="F13" i="1"/>
  <c r="F12" i="1"/>
  <c r="F11" i="1"/>
  <c r="F10" i="1"/>
  <c r="F66" i="1" l="1"/>
  <c r="F67" i="2"/>
  <c r="E10" i="3"/>
  <c r="D10" i="3"/>
  <c r="C10" i="3"/>
  <c r="E45" i="1"/>
  <c r="D45" i="1"/>
  <c r="C45" i="1"/>
  <c r="C22" i="1"/>
  <c r="D22" i="1"/>
  <c r="E22" i="1"/>
  <c r="F10" i="3" l="1"/>
  <c r="F10" i="5"/>
  <c r="F45" i="1"/>
  <c r="F22" i="1"/>
  <c r="F10" i="8"/>
  <c r="F26" i="5"/>
  <c r="F35" i="5"/>
  <c r="F46" i="2"/>
  <c r="E14" i="3"/>
  <c r="D14" i="3"/>
  <c r="F14" i="3" s="1"/>
  <c r="C14" i="3"/>
  <c r="E14" i="7" l="1"/>
  <c r="D14" i="7"/>
  <c r="F14" i="7" l="1"/>
  <c r="F9" i="7"/>
  <c r="E6" i="4"/>
  <c r="E9" i="4" s="1"/>
  <c r="D6" i="4"/>
  <c r="D9" i="4" s="1"/>
  <c r="C6" i="4"/>
  <c r="C9" i="4" s="1"/>
  <c r="E35" i="3"/>
  <c r="D35" i="3"/>
  <c r="C35" i="3"/>
  <c r="E16" i="3"/>
  <c r="D16" i="3"/>
  <c r="C16" i="3"/>
  <c r="E23" i="2"/>
  <c r="D23" i="2"/>
  <c r="C23" i="2"/>
  <c r="E10" i="2"/>
  <c r="D10" i="2"/>
  <c r="D80" i="2" s="1"/>
  <c r="C10" i="2"/>
  <c r="E9" i="1"/>
  <c r="E79" i="1" s="1"/>
  <c r="D9" i="1"/>
  <c r="D79" i="1" s="1"/>
  <c r="C9" i="1"/>
  <c r="C79" i="1" s="1"/>
  <c r="E80" i="2" l="1"/>
  <c r="F79" i="1"/>
  <c r="C80" i="2"/>
  <c r="C44" i="3"/>
  <c r="D44" i="3"/>
  <c r="E44" i="3"/>
  <c r="F16" i="3"/>
  <c r="F35" i="3"/>
  <c r="F33" i="2"/>
  <c r="F23" i="2"/>
  <c r="F32" i="1"/>
  <c r="F56" i="2"/>
  <c r="F55" i="1"/>
  <c r="F10" i="2"/>
  <c r="F9" i="1"/>
  <c r="F9" i="4"/>
  <c r="F8" i="4"/>
  <c r="F7" i="4"/>
  <c r="F6" i="4"/>
  <c r="F44" i="3" l="1"/>
  <c r="F80" i="2"/>
  <c r="C14" i="7" l="1"/>
</calcChain>
</file>

<file path=xl/sharedStrings.xml><?xml version="1.0" encoding="utf-8"?>
<sst xmlns="http://schemas.openxmlformats.org/spreadsheetml/2006/main" count="269" uniqueCount="43">
  <si>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</si>
  <si>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</si>
  <si>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</si>
  <si>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</si>
  <si>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</si>
  <si>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</si>
  <si>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</si>
  <si>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</si>
  <si>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</si>
  <si>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</si>
  <si>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</si>
  <si>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</si>
  <si>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</si>
  <si>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</si>
  <si>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</si>
  <si>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</si>
  <si>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</si>
  <si>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</si>
  <si>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</si>
  <si>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</si>
  <si>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</si>
  <si>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</si>
  <si>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</si>
  <si>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</si>
  <si>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</si>
  <si>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</si>
  <si>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</si>
  <si>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</si>
  <si>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</si>
  <si>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</si>
  <si>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</si>
  <si>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</si>
  <si>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</si>
  <si>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</si>
  <si>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(EN SOLES)</t>
  </si>
  <si>
    <t>EJECUCION DE LOS PROGRAMAS PRESUPUESTALES AL MES DE OCTUBRE
DEL AÑO FISCAL 2019 DEL PLIEGO 011 MINSA - TODA FUENTE</t>
  </si>
  <si>
    <t>EJECUCION DE LOS PROGRAMAS PRESUPUESTALES AL MES DE OCTUBRE
DEL AÑO FISCAL 2019 DEL PLIEGO 011 MINSA - RECURSOS DETERMINADOS</t>
  </si>
  <si>
    <t>EJECUCION DE LOS PROGRAMAS PRESUPUESTALES AL MES DE OCTUBRE
DEL AÑO FISCAL 2019 DEL PLIEGO 011 MINSA - RECURSOS ORDINARIOS</t>
  </si>
  <si>
    <t>EJECUCION DE LOS PROGRAMAS PRESUPUESTALES AL MES DE OCTUBRE
DEL AÑO FISCAL 2019 DEL PLIEGO 011 MINSA - RECURSOS DIRECTAMENTE RECAUDADOS</t>
  </si>
  <si>
    <t>EJECUCION DE LOS PROGRAMAS PRESUPUESTALES AL MES DE OCTUBRE
DEL AÑO FISCAL 2019 DEL PLIEGO 011 MINSA - RECURSOS POR OPERACIONES OFICIALES DE CREDITO</t>
  </si>
  <si>
    <t>EJECUCION DE LOS PROGRAMAS PRESUPUESTALES AL MES DE OCTUBRE
DEL AÑO FISCAL 2019 DEL PLIEGO 011 MINSA - DONACIONES Y TRANSFERENCIAS</t>
  </si>
  <si>
    <t>DEVENGADO
AL 31.10.19</t>
  </si>
  <si>
    <t>Fuente: SIAF, Consulta Amigable y Base de Datos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</si>
</sst>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6" fontId="2" fillId="0" borderId="1" xfId="3" applyNumberFormat="1" applyFont="1" applyBorder="1" applyAlignment="1">
      <alignment horizontal="left" vertical="center" indent="4"/>
    </xf>
    <xf numFmtId="164" fontId="4" fillId="0" borderId="1" xfId="3" applyNumberFormat="1" applyBorder="1" applyAlignment="1">
      <alignment vertical="center"/>
    </xf>
    <xf numFmtId="165" fontId="0" fillId="0" borderId="1" xfId="1" applyNumberFormat="1" applyFont="1" applyBorder="1" applyAlignment="1">
      <alignment horizontal="right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3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60" customWidth="1"/>
    <col min="7" max="16384" width="11.42578125" style="1"/>
  </cols>
  <sheetData>
    <row r="5" spans="2:6" ht="51.75" customHeight="1" x14ac:dyDescent="0.25">
      <c r="B5" s="67" t="s">
        <v>35</v>
      </c>
      <c r="C5" s="67"/>
      <c r="D5" s="67"/>
      <c r="E5" s="67"/>
      <c r="F5" s="67"/>
    </row>
    <row r="7" spans="2:6" x14ac:dyDescent="0.25">
      <c r="F7" s="60" t="s">
        <v>34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41</v>
      </c>
      <c r="F8" s="54" t="s">
        <v>5</v>
      </c>
    </row>
    <row r="9" spans="2:6" x14ac:dyDescent="0.25">
      <c r="B9" s="45" t="s">
        <v>14</v>
      </c>
      <c r="C9" s="46">
        <f>SUM(C10:C21)</f>
        <v>3224021646</v>
      </c>
      <c r="D9" s="46">
        <f>SUM(D10:D21)</f>
        <v>2671844162</v>
      </c>
      <c r="E9" s="46">
        <f>SUM(E10:E21)</f>
        <v>2018509229.6999993</v>
      </c>
      <c r="F9" s="61">
        <f t="shared" ref="F9:F79" si="0">IF(E9=0,"%",E9/D9)</f>
        <v>0.75547416215661733</v>
      </c>
    </row>
    <row r="10" spans="2:6" x14ac:dyDescent="0.25">
      <c r="B10" s="16" t="s">
        <v>22</v>
      </c>
      <c r="C10" s="30">
        <v>133155539</v>
      </c>
      <c r="D10" s="30">
        <v>143891596</v>
      </c>
      <c r="E10" s="30">
        <v>119975383.43999997</v>
      </c>
      <c r="F10" s="62">
        <f t="shared" si="0"/>
        <v>0.83379006679444967</v>
      </c>
    </row>
    <row r="11" spans="2:6" x14ac:dyDescent="0.25">
      <c r="B11" s="17" t="s">
        <v>23</v>
      </c>
      <c r="C11" s="31">
        <v>224469300</v>
      </c>
      <c r="D11" s="31">
        <v>250646709</v>
      </c>
      <c r="E11" s="31">
        <v>208474877.23999977</v>
      </c>
      <c r="F11" s="63">
        <f t="shared" si="0"/>
        <v>0.83174791351439514</v>
      </c>
    </row>
    <row r="12" spans="2:6" x14ac:dyDescent="0.25">
      <c r="B12" s="17" t="s">
        <v>24</v>
      </c>
      <c r="C12" s="31">
        <v>89595931</v>
      </c>
      <c r="D12" s="31">
        <v>99592848</v>
      </c>
      <c r="E12" s="31">
        <v>81634952.780000046</v>
      </c>
      <c r="F12" s="63">
        <f t="shared" si="0"/>
        <v>0.81968689940466455</v>
      </c>
    </row>
    <row r="13" spans="2:6" x14ac:dyDescent="0.25">
      <c r="B13" s="17" t="s">
        <v>25</v>
      </c>
      <c r="C13" s="31">
        <v>35954210</v>
      </c>
      <c r="D13" s="31">
        <v>38454580</v>
      </c>
      <c r="E13" s="31">
        <v>31337855.920000006</v>
      </c>
      <c r="F13" s="63">
        <f t="shared" si="0"/>
        <v>0.81493169136160126</v>
      </c>
    </row>
    <row r="14" spans="2:6" x14ac:dyDescent="0.25">
      <c r="B14" s="17" t="s">
        <v>26</v>
      </c>
      <c r="C14" s="31">
        <v>93385818</v>
      </c>
      <c r="D14" s="31">
        <v>107357698</v>
      </c>
      <c r="E14" s="31">
        <v>89401943.190000027</v>
      </c>
      <c r="F14" s="63">
        <f t="shared" si="0"/>
        <v>0.83274832504325891</v>
      </c>
    </row>
    <row r="15" spans="2:6" x14ac:dyDescent="0.25">
      <c r="B15" s="17" t="s">
        <v>27</v>
      </c>
      <c r="C15" s="31">
        <v>52635058</v>
      </c>
      <c r="D15" s="31">
        <v>57621484</v>
      </c>
      <c r="E15" s="31">
        <v>43421210.37000002</v>
      </c>
      <c r="F15" s="63">
        <f t="shared" si="0"/>
        <v>0.75355939062589949</v>
      </c>
    </row>
    <row r="16" spans="2:6" x14ac:dyDescent="0.25">
      <c r="B16" s="17" t="s">
        <v>28</v>
      </c>
      <c r="C16" s="31">
        <v>6041484</v>
      </c>
      <c r="D16" s="31">
        <v>6567064</v>
      </c>
      <c r="E16" s="31">
        <v>4699768.6400000006</v>
      </c>
      <c r="F16" s="63">
        <f t="shared" si="0"/>
        <v>0.71565750539358242</v>
      </c>
    </row>
    <row r="17" spans="2:6" x14ac:dyDescent="0.25">
      <c r="B17" s="17" t="s">
        <v>29</v>
      </c>
      <c r="C17" s="31">
        <v>173108206</v>
      </c>
      <c r="D17" s="31">
        <v>216866450</v>
      </c>
      <c r="E17" s="31">
        <v>179189163.66</v>
      </c>
      <c r="F17" s="63">
        <f t="shared" si="0"/>
        <v>0.82626502928415158</v>
      </c>
    </row>
    <row r="18" spans="2:6" x14ac:dyDescent="0.25">
      <c r="B18" s="17" t="s">
        <v>30</v>
      </c>
      <c r="C18" s="31">
        <v>30209571</v>
      </c>
      <c r="D18" s="31">
        <v>33110790</v>
      </c>
      <c r="E18" s="31">
        <v>26717059.700000018</v>
      </c>
      <c r="F18" s="63">
        <f t="shared" si="0"/>
        <v>0.80689889005970616</v>
      </c>
    </row>
    <row r="19" spans="2:6" x14ac:dyDescent="0.25">
      <c r="B19" s="17" t="s">
        <v>31</v>
      </c>
      <c r="C19" s="31">
        <v>27086715</v>
      </c>
      <c r="D19" s="31">
        <v>35639486</v>
      </c>
      <c r="E19" s="31">
        <v>27952931.710000005</v>
      </c>
      <c r="F19" s="63">
        <f t="shared" si="0"/>
        <v>0.78432477140663603</v>
      </c>
    </row>
    <row r="20" spans="2:6" x14ac:dyDescent="0.25">
      <c r="B20" s="17" t="s">
        <v>32</v>
      </c>
      <c r="C20" s="31">
        <v>1702122891</v>
      </c>
      <c r="D20" s="31">
        <v>1036802043</v>
      </c>
      <c r="E20" s="31">
        <v>668120218.14999998</v>
      </c>
      <c r="F20" s="63">
        <f t="shared" si="0"/>
        <v>0.64440480481383466</v>
      </c>
    </row>
    <row r="21" spans="2:6" x14ac:dyDescent="0.25">
      <c r="B21" s="17" t="s">
        <v>33</v>
      </c>
      <c r="C21" s="31">
        <v>656256923</v>
      </c>
      <c r="D21" s="31">
        <v>645293414</v>
      </c>
      <c r="E21" s="31">
        <v>537583864.8999995</v>
      </c>
      <c r="F21" s="63">
        <f t="shared" si="0"/>
        <v>0.83308438182820121</v>
      </c>
    </row>
    <row r="22" spans="2:6" x14ac:dyDescent="0.25">
      <c r="B22" s="45" t="s">
        <v>13</v>
      </c>
      <c r="C22" s="46">
        <f>SUM(C23:C31)</f>
        <v>189907934</v>
      </c>
      <c r="D22" s="46">
        <f>SUM(D23:D31)</f>
        <v>178160693</v>
      </c>
      <c r="E22" s="46">
        <f>SUM(E23:E31)</f>
        <v>139169959.61000004</v>
      </c>
      <c r="F22" s="61">
        <f t="shared" si="0"/>
        <v>0.78114850849844886</v>
      </c>
    </row>
    <row r="23" spans="2:6" x14ac:dyDescent="0.25">
      <c r="B23" s="17" t="s">
        <v>22</v>
      </c>
      <c r="C23" s="31">
        <v>0</v>
      </c>
      <c r="D23" s="31">
        <v>3000</v>
      </c>
      <c r="E23" s="31">
        <v>0</v>
      </c>
      <c r="F23" s="63" t="str">
        <f>IF(E23=0," ",E23/D23)</f>
        <v xml:space="preserve"> </v>
      </c>
    </row>
    <row r="24" spans="2:6" x14ac:dyDescent="0.25">
      <c r="B24" s="17" t="s">
        <v>23</v>
      </c>
      <c r="C24" s="31">
        <v>0</v>
      </c>
      <c r="D24" s="31">
        <v>6234</v>
      </c>
      <c r="E24" s="31">
        <v>3000</v>
      </c>
      <c r="F24" s="63">
        <f t="shared" si="0"/>
        <v>0.48123195380173245</v>
      </c>
    </row>
    <row r="25" spans="2:6" x14ac:dyDescent="0.25">
      <c r="B25" s="17" t="s">
        <v>24</v>
      </c>
      <c r="C25" s="31">
        <v>0</v>
      </c>
      <c r="D25" s="31">
        <v>3000</v>
      </c>
      <c r="E25" s="31">
        <v>0</v>
      </c>
      <c r="F25" s="63" t="str">
        <f>IF(E25=0," ",E25/D25)</f>
        <v xml:space="preserve"> </v>
      </c>
    </row>
    <row r="26" spans="2:6" x14ac:dyDescent="0.25">
      <c r="B26" s="17" t="s">
        <v>26</v>
      </c>
      <c r="C26" s="31">
        <v>0</v>
      </c>
      <c r="D26" s="31">
        <v>3000</v>
      </c>
      <c r="E26" s="31">
        <v>3000</v>
      </c>
      <c r="F26" s="63">
        <f t="shared" ref="F26:F29" si="1">IF(E26=0,"%",E26/D26)</f>
        <v>1</v>
      </c>
    </row>
    <row r="27" spans="2:6" x14ac:dyDescent="0.25">
      <c r="B27" s="17" t="s">
        <v>27</v>
      </c>
      <c r="C27" s="31">
        <v>0</v>
      </c>
      <c r="D27" s="31">
        <v>3000</v>
      </c>
      <c r="E27" s="31">
        <v>0</v>
      </c>
      <c r="F27" s="63" t="str">
        <f>IF(E27=0," ",E27/D27)</f>
        <v xml:space="preserve"> </v>
      </c>
    </row>
    <row r="28" spans="2:6" x14ac:dyDescent="0.25">
      <c r="B28" s="17" t="s">
        <v>29</v>
      </c>
      <c r="C28" s="31">
        <v>0</v>
      </c>
      <c r="D28" s="31">
        <v>6000</v>
      </c>
      <c r="E28" s="31">
        <v>3000</v>
      </c>
      <c r="F28" s="63">
        <f t="shared" si="1"/>
        <v>0.5</v>
      </c>
    </row>
    <row r="29" spans="2:6" x14ac:dyDescent="0.25">
      <c r="B29" s="17" t="s">
        <v>30</v>
      </c>
      <c r="C29" s="31">
        <v>0</v>
      </c>
      <c r="D29" s="31">
        <v>6000</v>
      </c>
      <c r="E29" s="31">
        <v>6000</v>
      </c>
      <c r="F29" s="63">
        <f t="shared" si="1"/>
        <v>1</v>
      </c>
    </row>
    <row r="30" spans="2:6" x14ac:dyDescent="0.25">
      <c r="B30" s="17" t="s">
        <v>32</v>
      </c>
      <c r="C30" s="31">
        <v>10825256</v>
      </c>
      <c r="D30" s="31">
        <v>4107531</v>
      </c>
      <c r="E30" s="31">
        <v>1621219.92</v>
      </c>
      <c r="F30" s="63">
        <f t="shared" si="0"/>
        <v>0.39469450626179081</v>
      </c>
    </row>
    <row r="31" spans="2:6" x14ac:dyDescent="0.25">
      <c r="B31" s="17" t="s">
        <v>33</v>
      </c>
      <c r="C31" s="31">
        <v>179082678</v>
      </c>
      <c r="D31" s="31">
        <v>174022928</v>
      </c>
      <c r="E31" s="31">
        <v>137533739.69000006</v>
      </c>
      <c r="F31" s="63">
        <f t="shared" si="0"/>
        <v>0.79031965081061073</v>
      </c>
    </row>
    <row r="32" spans="2:6" x14ac:dyDescent="0.25">
      <c r="B32" s="45" t="s">
        <v>12</v>
      </c>
      <c r="C32" s="46">
        <f>SUM(C33:C44)</f>
        <v>2500259483</v>
      </c>
      <c r="D32" s="46">
        <f t="shared" ref="D32:E32" si="2">SUM(D33:D44)</f>
        <v>2610501693</v>
      </c>
      <c r="E32" s="46">
        <f t="shared" si="2"/>
        <v>1810069199.849999</v>
      </c>
      <c r="F32" s="61">
        <f t="shared" si="0"/>
        <v>0.69337982224016848</v>
      </c>
    </row>
    <row r="33" spans="2:6" x14ac:dyDescent="0.25">
      <c r="B33" s="16" t="s">
        <v>22</v>
      </c>
      <c r="C33" s="30">
        <v>415413376</v>
      </c>
      <c r="D33" s="30">
        <v>176500668</v>
      </c>
      <c r="E33" s="30">
        <v>113052362.26000012</v>
      </c>
      <c r="F33" s="62">
        <f t="shared" si="0"/>
        <v>0.64052087474252573</v>
      </c>
    </row>
    <row r="34" spans="2:6" x14ac:dyDescent="0.25">
      <c r="B34" s="17" t="s">
        <v>23</v>
      </c>
      <c r="C34" s="31">
        <v>94118172</v>
      </c>
      <c r="D34" s="31">
        <v>159361129</v>
      </c>
      <c r="E34" s="31">
        <v>103568223.06999984</v>
      </c>
      <c r="F34" s="63">
        <f t="shared" si="0"/>
        <v>0.64989639393179655</v>
      </c>
    </row>
    <row r="35" spans="2:6" x14ac:dyDescent="0.25">
      <c r="B35" s="17" t="s">
        <v>24</v>
      </c>
      <c r="C35" s="31">
        <v>90706163</v>
      </c>
      <c r="D35" s="31">
        <v>133079140</v>
      </c>
      <c r="E35" s="31">
        <v>81979241.720000058</v>
      </c>
      <c r="F35" s="63">
        <f t="shared" si="0"/>
        <v>0.61601872179216111</v>
      </c>
    </row>
    <row r="36" spans="2:6" x14ac:dyDescent="0.25">
      <c r="B36" s="17" t="s">
        <v>25</v>
      </c>
      <c r="C36" s="31">
        <v>69119968</v>
      </c>
      <c r="D36" s="31">
        <v>38149396</v>
      </c>
      <c r="E36" s="31">
        <v>19594355.579999998</v>
      </c>
      <c r="F36" s="63">
        <f t="shared" si="0"/>
        <v>0.51362164632960372</v>
      </c>
    </row>
    <row r="37" spans="2:6" x14ac:dyDescent="0.25">
      <c r="B37" s="17" t="s">
        <v>26</v>
      </c>
      <c r="C37" s="31">
        <v>51086113</v>
      </c>
      <c r="D37" s="31">
        <v>94690942</v>
      </c>
      <c r="E37" s="31">
        <v>57655246.88000001</v>
      </c>
      <c r="F37" s="63">
        <f t="shared" si="0"/>
        <v>0.60887816365793479</v>
      </c>
    </row>
    <row r="38" spans="2:6" x14ac:dyDescent="0.25">
      <c r="B38" s="17" t="s">
        <v>27</v>
      </c>
      <c r="C38" s="31">
        <v>123628147</v>
      </c>
      <c r="D38" s="31">
        <v>124874900</v>
      </c>
      <c r="E38" s="31">
        <v>68109933.280000016</v>
      </c>
      <c r="F38" s="63">
        <f t="shared" si="0"/>
        <v>0.54542532790817067</v>
      </c>
    </row>
    <row r="39" spans="2:6" x14ac:dyDescent="0.25">
      <c r="B39" s="17" t="s">
        <v>28</v>
      </c>
      <c r="C39" s="31">
        <v>57078192</v>
      </c>
      <c r="D39" s="31">
        <v>28745394</v>
      </c>
      <c r="E39" s="31">
        <v>15306973.550000019</v>
      </c>
      <c r="F39" s="63">
        <f t="shared" si="0"/>
        <v>0.53250178272039062</v>
      </c>
    </row>
    <row r="40" spans="2:6" x14ac:dyDescent="0.25">
      <c r="B40" s="17" t="s">
        <v>29</v>
      </c>
      <c r="C40" s="31">
        <v>60760797</v>
      </c>
      <c r="D40" s="31">
        <v>85912870</v>
      </c>
      <c r="E40" s="31">
        <v>57354601.409999982</v>
      </c>
      <c r="F40" s="63">
        <f t="shared" si="0"/>
        <v>0.66759033204221885</v>
      </c>
    </row>
    <row r="41" spans="2:6" x14ac:dyDescent="0.25">
      <c r="B41" s="17" t="s">
        <v>30</v>
      </c>
      <c r="C41" s="31">
        <v>12818513</v>
      </c>
      <c r="D41" s="31">
        <v>19583856</v>
      </c>
      <c r="E41" s="31">
        <v>15236320.679999998</v>
      </c>
      <c r="F41" s="63">
        <f t="shared" si="0"/>
        <v>0.77800412135383334</v>
      </c>
    </row>
    <row r="42" spans="2:6" x14ac:dyDescent="0.25">
      <c r="B42" s="17" t="s">
        <v>31</v>
      </c>
      <c r="C42" s="31">
        <v>39931557</v>
      </c>
      <c r="D42" s="31">
        <v>73840929</v>
      </c>
      <c r="E42" s="31">
        <v>35350119.540000014</v>
      </c>
      <c r="F42" s="63">
        <f t="shared" si="0"/>
        <v>0.47873340732211012</v>
      </c>
    </row>
    <row r="43" spans="2:6" x14ac:dyDescent="0.25">
      <c r="B43" s="17" t="s">
        <v>32</v>
      </c>
      <c r="C43" s="31">
        <v>565975090</v>
      </c>
      <c r="D43" s="31">
        <v>586217319</v>
      </c>
      <c r="E43" s="31">
        <v>439954549.3399995</v>
      </c>
      <c r="F43" s="63">
        <f t="shared" si="0"/>
        <v>0.75049735836958353</v>
      </c>
    </row>
    <row r="44" spans="2:6" x14ac:dyDescent="0.25">
      <c r="B44" s="18" t="s">
        <v>33</v>
      </c>
      <c r="C44" s="32">
        <v>919623395</v>
      </c>
      <c r="D44" s="32">
        <v>1089545150</v>
      </c>
      <c r="E44" s="32">
        <v>802907272.5399996</v>
      </c>
      <c r="F44" s="64">
        <f t="shared" si="0"/>
        <v>0.736919688495699</v>
      </c>
    </row>
    <row r="45" spans="2:6" x14ac:dyDescent="0.25">
      <c r="B45" s="45" t="s">
        <v>11</v>
      </c>
      <c r="C45" s="46">
        <f>SUM(C46:C54)</f>
        <v>505299396</v>
      </c>
      <c r="D45" s="46">
        <f>SUM(D46:D54)</f>
        <v>460300323</v>
      </c>
      <c r="E45" s="46">
        <f>SUM(E46:E54)</f>
        <v>410917471.19999999</v>
      </c>
      <c r="F45" s="61">
        <f t="shared" si="0"/>
        <v>0.89271601749451734</v>
      </c>
    </row>
    <row r="46" spans="2:6" x14ac:dyDescent="0.25">
      <c r="B46" s="17" t="s">
        <v>22</v>
      </c>
      <c r="C46" s="31">
        <v>16660000</v>
      </c>
      <c r="D46" s="31">
        <v>257853039</v>
      </c>
      <c r="E46" s="31">
        <v>257852385.67999998</v>
      </c>
      <c r="F46" s="63">
        <f t="shared" si="0"/>
        <v>0.99999746630870612</v>
      </c>
    </row>
    <row r="47" spans="2:6" x14ac:dyDescent="0.25">
      <c r="B47" s="17" t="s">
        <v>23</v>
      </c>
      <c r="C47" s="31">
        <v>16660000</v>
      </c>
      <c r="D47" s="31">
        <v>18842347</v>
      </c>
      <c r="E47" s="31">
        <v>14433774.789999999</v>
      </c>
      <c r="F47" s="63">
        <f t="shared" ref="F47:F51" si="3">IF(E47=0,"%",E47/D47)</f>
        <v>0.76602849899749748</v>
      </c>
    </row>
    <row r="48" spans="2:6" x14ac:dyDescent="0.25">
      <c r="B48" s="17" t="s">
        <v>24</v>
      </c>
      <c r="C48" s="31">
        <v>51660000</v>
      </c>
      <c r="D48" s="31">
        <v>1517481</v>
      </c>
      <c r="E48" s="31">
        <v>1431252.9600000002</v>
      </c>
      <c r="F48" s="63">
        <f t="shared" si="3"/>
        <v>0.94317685690957598</v>
      </c>
    </row>
    <row r="49" spans="2:6" x14ac:dyDescent="0.25">
      <c r="B49" s="17" t="s">
        <v>25</v>
      </c>
      <c r="C49" s="31">
        <v>21660000</v>
      </c>
      <c r="D49" s="31">
        <v>32497396</v>
      </c>
      <c r="E49" s="31">
        <v>28768691.789999999</v>
      </c>
      <c r="F49" s="63">
        <f t="shared" si="3"/>
        <v>0.88526144648635841</v>
      </c>
    </row>
    <row r="50" spans="2:6" x14ac:dyDescent="0.25">
      <c r="B50" s="17" t="s">
        <v>26</v>
      </c>
      <c r="C50" s="31">
        <v>10000000</v>
      </c>
      <c r="D50" s="31">
        <v>0</v>
      </c>
      <c r="E50" s="31">
        <v>0</v>
      </c>
      <c r="F50" s="63" t="str">
        <f t="shared" si="3"/>
        <v>%</v>
      </c>
    </row>
    <row r="51" spans="2:6" x14ac:dyDescent="0.25">
      <c r="B51" s="17" t="s">
        <v>27</v>
      </c>
      <c r="C51" s="31">
        <v>16660000</v>
      </c>
      <c r="D51" s="31">
        <v>16664423</v>
      </c>
      <c r="E51" s="31">
        <v>15943079.109999999</v>
      </c>
      <c r="F51" s="63">
        <f t="shared" si="3"/>
        <v>0.95671353937667081</v>
      </c>
    </row>
    <row r="52" spans="2:6" x14ac:dyDescent="0.25">
      <c r="B52" s="17" t="s">
        <v>31</v>
      </c>
      <c r="C52" s="31">
        <v>37000000</v>
      </c>
      <c r="D52" s="31">
        <v>300689</v>
      </c>
      <c r="E52" s="31">
        <v>0</v>
      </c>
      <c r="F52" s="63" t="str">
        <f t="shared" si="0"/>
        <v>%</v>
      </c>
    </row>
    <row r="53" spans="2:6" x14ac:dyDescent="0.25">
      <c r="B53" s="17" t="s">
        <v>32</v>
      </c>
      <c r="C53" s="31">
        <v>84999396</v>
      </c>
      <c r="D53" s="31">
        <v>7238274</v>
      </c>
      <c r="E53" s="31">
        <v>6737060</v>
      </c>
      <c r="F53" s="63">
        <f t="shared" si="0"/>
        <v>0.9307550391156787</v>
      </c>
    </row>
    <row r="54" spans="2:6" x14ac:dyDescent="0.25">
      <c r="B54" s="17" t="s">
        <v>33</v>
      </c>
      <c r="C54" s="31">
        <v>250000000</v>
      </c>
      <c r="D54" s="31">
        <v>125386674</v>
      </c>
      <c r="E54" s="31">
        <v>85751226.86999999</v>
      </c>
      <c r="F54" s="63">
        <f t="shared" si="0"/>
        <v>0.68389426192132663</v>
      </c>
    </row>
    <row r="55" spans="2:6" x14ac:dyDescent="0.25">
      <c r="B55" s="45" t="s">
        <v>10</v>
      </c>
      <c r="C55" s="46">
        <f>+SUM(C56:C65)</f>
        <v>54285651</v>
      </c>
      <c r="D55" s="46">
        <f t="shared" ref="D55:E55" si="4">+SUM(D56:D65)</f>
        <v>115334585</v>
      </c>
      <c r="E55" s="46">
        <f t="shared" si="4"/>
        <v>94942495.090000004</v>
      </c>
      <c r="F55" s="61">
        <f t="shared" si="0"/>
        <v>0.82319189070650411</v>
      </c>
    </row>
    <row r="56" spans="2:6" x14ac:dyDescent="0.25">
      <c r="B56" s="16" t="s">
        <v>22</v>
      </c>
      <c r="C56" s="30">
        <v>7591425</v>
      </c>
      <c r="D56" s="30">
        <v>53722236</v>
      </c>
      <c r="E56" s="30">
        <v>46270481</v>
      </c>
      <c r="F56" s="62">
        <f t="shared" si="0"/>
        <v>0.86129104901739384</v>
      </c>
    </row>
    <row r="57" spans="2:6" x14ac:dyDescent="0.25">
      <c r="B57" s="17" t="s">
        <v>23</v>
      </c>
      <c r="C57" s="31">
        <v>101043</v>
      </c>
      <c r="D57" s="31">
        <v>5815608</v>
      </c>
      <c r="E57" s="31">
        <v>5178906</v>
      </c>
      <c r="F57" s="63">
        <f t="shared" si="0"/>
        <v>0.89051841183243441</v>
      </c>
    </row>
    <row r="58" spans="2:6" x14ac:dyDescent="0.25">
      <c r="B58" s="17" t="s">
        <v>24</v>
      </c>
      <c r="C58" s="31">
        <v>0</v>
      </c>
      <c r="D58" s="31">
        <v>2993823</v>
      </c>
      <c r="E58" s="31">
        <v>2386417</v>
      </c>
      <c r="F58" s="63">
        <f t="shared" si="0"/>
        <v>0.79711359021558725</v>
      </c>
    </row>
    <row r="59" spans="2:6" x14ac:dyDescent="0.25">
      <c r="B59" s="17" t="s">
        <v>25</v>
      </c>
      <c r="C59" s="31">
        <v>0</v>
      </c>
      <c r="D59" s="31">
        <v>4898295</v>
      </c>
      <c r="E59" s="31">
        <v>3353472</v>
      </c>
      <c r="F59" s="63">
        <f t="shared" ref="F59" si="5">IF(E59=0,"%",E59/D59)</f>
        <v>0.68462026072337412</v>
      </c>
    </row>
    <row r="60" spans="2:6" x14ac:dyDescent="0.25">
      <c r="B60" s="17" t="s">
        <v>26</v>
      </c>
      <c r="C60" s="31">
        <v>0</v>
      </c>
      <c r="D60" s="31">
        <v>64232</v>
      </c>
      <c r="E60" s="31">
        <v>39142</v>
      </c>
      <c r="F60" s="63">
        <f t="shared" si="0"/>
        <v>0.60938473035247231</v>
      </c>
    </row>
    <row r="61" spans="2:6" x14ac:dyDescent="0.25">
      <c r="B61" s="17" t="s">
        <v>27</v>
      </c>
      <c r="C61" s="31">
        <v>0</v>
      </c>
      <c r="D61" s="31">
        <v>2183360</v>
      </c>
      <c r="E61" s="31">
        <v>1165461</v>
      </c>
      <c r="F61" s="63">
        <f t="shared" si="0"/>
        <v>0.53379241169573499</v>
      </c>
    </row>
    <row r="62" spans="2:6" x14ac:dyDescent="0.25">
      <c r="B62" s="17" t="s">
        <v>29</v>
      </c>
      <c r="C62" s="31">
        <v>0</v>
      </c>
      <c r="D62" s="31">
        <v>37687</v>
      </c>
      <c r="E62" s="31">
        <v>14781.01</v>
      </c>
      <c r="F62" s="63">
        <f t="shared" si="0"/>
        <v>0.39220447369119327</v>
      </c>
    </row>
    <row r="63" spans="2:6" x14ac:dyDescent="0.25">
      <c r="B63" s="17" t="s">
        <v>31</v>
      </c>
      <c r="C63" s="31">
        <v>0</v>
      </c>
      <c r="D63" s="31">
        <v>800</v>
      </c>
      <c r="E63" s="31">
        <v>535</v>
      </c>
      <c r="F63" s="63">
        <f t="shared" si="0"/>
        <v>0.66874999999999996</v>
      </c>
    </row>
    <row r="64" spans="2:6" x14ac:dyDescent="0.25">
      <c r="B64" s="17" t="s">
        <v>32</v>
      </c>
      <c r="C64" s="31">
        <v>17497403</v>
      </c>
      <c r="D64" s="31">
        <v>4594412</v>
      </c>
      <c r="E64" s="31">
        <v>3707800.24</v>
      </c>
      <c r="F64" s="63">
        <f t="shared" si="0"/>
        <v>0.80702388901996602</v>
      </c>
    </row>
    <row r="65" spans="2:6" x14ac:dyDescent="0.25">
      <c r="B65" s="17" t="s">
        <v>33</v>
      </c>
      <c r="C65" s="31">
        <v>29095780</v>
      </c>
      <c r="D65" s="31">
        <v>41024132</v>
      </c>
      <c r="E65" s="31">
        <v>32825499.84</v>
      </c>
      <c r="F65" s="63">
        <f t="shared" si="0"/>
        <v>0.80015099015379532</v>
      </c>
    </row>
    <row r="66" spans="2:6" x14ac:dyDescent="0.25">
      <c r="B66" s="45" t="s">
        <v>9</v>
      </c>
      <c r="C66" s="46">
        <f>SUM(C67:C78)</f>
        <v>618709381</v>
      </c>
      <c r="D66" s="46">
        <f>SUM(D67:D78)</f>
        <v>870102510</v>
      </c>
      <c r="E66" s="46">
        <f>SUM(E67:E78)</f>
        <v>234209223.13</v>
      </c>
      <c r="F66" s="61">
        <f t="shared" si="0"/>
        <v>0.26917428744114297</v>
      </c>
    </row>
    <row r="67" spans="2:6" x14ac:dyDescent="0.25">
      <c r="B67" s="16" t="s">
        <v>22</v>
      </c>
      <c r="C67" s="30">
        <v>12847446</v>
      </c>
      <c r="D67" s="30">
        <v>13443867</v>
      </c>
      <c r="E67" s="30">
        <v>5198408.6999999993</v>
      </c>
      <c r="F67" s="62">
        <f t="shared" si="0"/>
        <v>0.3866751062027019</v>
      </c>
    </row>
    <row r="68" spans="2:6" x14ac:dyDescent="0.25">
      <c r="B68" s="17" t="s">
        <v>23</v>
      </c>
      <c r="C68" s="31">
        <v>145423705</v>
      </c>
      <c r="D68" s="31">
        <v>199068286</v>
      </c>
      <c r="E68" s="31">
        <v>107230997.94</v>
      </c>
      <c r="F68" s="63">
        <f t="shared" si="0"/>
        <v>0.53866439549291145</v>
      </c>
    </row>
    <row r="69" spans="2:6" x14ac:dyDescent="0.25">
      <c r="B69" s="17" t="s">
        <v>24</v>
      </c>
      <c r="C69" s="31">
        <v>8340000</v>
      </c>
      <c r="D69" s="31">
        <v>1291527</v>
      </c>
      <c r="E69" s="31">
        <v>787669.82</v>
      </c>
      <c r="F69" s="63">
        <f t="shared" si="0"/>
        <v>0.60987483807926579</v>
      </c>
    </row>
    <row r="70" spans="2:6" x14ac:dyDescent="0.25">
      <c r="B70" s="17" t="s">
        <v>25</v>
      </c>
      <c r="C70" s="31">
        <v>8340000</v>
      </c>
      <c r="D70" s="31">
        <v>401667</v>
      </c>
      <c r="E70" s="31">
        <v>187649.58</v>
      </c>
      <c r="F70" s="63">
        <f t="shared" si="0"/>
        <v>0.46717698989461415</v>
      </c>
    </row>
    <row r="71" spans="2:6" x14ac:dyDescent="0.25">
      <c r="B71" s="17" t="s">
        <v>26</v>
      </c>
      <c r="C71" s="31">
        <v>5000000</v>
      </c>
      <c r="D71" s="31">
        <v>8956388</v>
      </c>
      <c r="E71" s="31">
        <v>3942915.24</v>
      </c>
      <c r="F71" s="63">
        <f t="shared" si="0"/>
        <v>0.44023497418825536</v>
      </c>
    </row>
    <row r="72" spans="2:6" x14ac:dyDescent="0.25">
      <c r="B72" s="17" t="s">
        <v>27</v>
      </c>
      <c r="C72" s="31">
        <v>8340000</v>
      </c>
      <c r="D72" s="31">
        <v>5202172</v>
      </c>
      <c r="E72" s="31">
        <v>1202622.43</v>
      </c>
      <c r="F72" s="63">
        <f t="shared" si="0"/>
        <v>0.23117698338309459</v>
      </c>
    </row>
    <row r="73" spans="2:6" x14ac:dyDescent="0.25">
      <c r="B73" s="17" t="s">
        <v>28</v>
      </c>
      <c r="C73" s="31">
        <v>0</v>
      </c>
      <c r="D73" s="31">
        <v>37528958</v>
      </c>
      <c r="E73" s="31">
        <v>8971103.0099999998</v>
      </c>
      <c r="F73" s="63">
        <f t="shared" si="0"/>
        <v>0.23904482000272961</v>
      </c>
    </row>
    <row r="74" spans="2:6" x14ac:dyDescent="0.25">
      <c r="B74" s="17" t="s">
        <v>29</v>
      </c>
      <c r="C74" s="31">
        <v>4102736</v>
      </c>
      <c r="D74" s="31">
        <v>9871660</v>
      </c>
      <c r="E74" s="31">
        <v>1197677.1499999999</v>
      </c>
      <c r="F74" s="63">
        <f t="shared" si="0"/>
        <v>0.12132479745047944</v>
      </c>
    </row>
    <row r="75" spans="2:6" x14ac:dyDescent="0.25">
      <c r="B75" s="17" t="s">
        <v>30</v>
      </c>
      <c r="C75" s="31">
        <v>0</v>
      </c>
      <c r="D75" s="31">
        <v>972852</v>
      </c>
      <c r="E75" s="31">
        <v>417469.9</v>
      </c>
      <c r="F75" s="63">
        <f t="shared" si="0"/>
        <v>0.42911963998634944</v>
      </c>
    </row>
    <row r="76" spans="2:6" x14ac:dyDescent="0.25">
      <c r="B76" s="17" t="s">
        <v>31</v>
      </c>
      <c r="C76" s="31">
        <v>3000000</v>
      </c>
      <c r="D76" s="31">
        <v>2852584</v>
      </c>
      <c r="E76" s="31">
        <v>616077.38</v>
      </c>
      <c r="F76" s="63">
        <f t="shared" si="0"/>
        <v>0.21597168742445447</v>
      </c>
    </row>
    <row r="77" spans="2:6" x14ac:dyDescent="0.25">
      <c r="B77" s="17" t="s">
        <v>32</v>
      </c>
      <c r="C77" s="31">
        <v>12421376</v>
      </c>
      <c r="D77" s="31">
        <v>25779452</v>
      </c>
      <c r="E77" s="31">
        <v>8311585.6600000029</v>
      </c>
      <c r="F77" s="63">
        <f t="shared" si="0"/>
        <v>0.32241126227198325</v>
      </c>
    </row>
    <row r="78" spans="2:6" x14ac:dyDescent="0.25">
      <c r="B78" s="17" t="s">
        <v>33</v>
      </c>
      <c r="C78" s="31">
        <v>410894118</v>
      </c>
      <c r="D78" s="31">
        <v>564733097</v>
      </c>
      <c r="E78" s="31">
        <v>96145046.320000008</v>
      </c>
      <c r="F78" s="63">
        <f t="shared" si="0"/>
        <v>0.17024864813262397</v>
      </c>
    </row>
    <row r="79" spans="2:6" x14ac:dyDescent="0.25">
      <c r="B79" s="48" t="s">
        <v>3</v>
      </c>
      <c r="C79" s="49">
        <f>+C66+C55+C45+C32+C22+C9</f>
        <v>7092483491</v>
      </c>
      <c r="D79" s="49">
        <f t="shared" ref="D79:E79" si="6">+D66+D55+D45+D32+D22+D9</f>
        <v>6906243966</v>
      </c>
      <c r="E79" s="49">
        <f t="shared" si="6"/>
        <v>4707817578.579998</v>
      </c>
      <c r="F79" s="65">
        <f t="shared" si="0"/>
        <v>0.68167553908563994</v>
      </c>
    </row>
    <row r="80" spans="2:6" x14ac:dyDescent="0.2">
      <c r="B80" s="37" t="s">
        <v>42</v>
      </c>
      <c r="C80" s="21"/>
      <c r="D80" s="21"/>
      <c r="E80" s="21"/>
    </row>
    <row r="81" spans="3:6" x14ac:dyDescent="0.25">
      <c r="C81" s="21"/>
      <c r="D81" s="21"/>
      <c r="E81" s="21"/>
      <c r="F81" s="66"/>
    </row>
    <row r="82" spans="3:6" x14ac:dyDescent="0.25">
      <c r="C82" s="21"/>
      <c r="D82" s="21"/>
      <c r="E82" s="21"/>
    </row>
    <row r="83" spans="3:6" x14ac:dyDescent="0.25">
      <c r="D83" s="21"/>
      <c r="E83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1"/>
  <sheetViews>
    <sheetView showGridLines="0" zoomScale="120" zoomScaleNormal="12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x14ac:dyDescent="0.25">
      <c r="B5" s="70"/>
    </row>
    <row r="6" spans="2:6" ht="43.5" customHeight="1" x14ac:dyDescent="0.25">
      <c r="B6" s="67" t="s">
        <v>37</v>
      </c>
      <c r="C6" s="67"/>
      <c r="D6" s="67"/>
      <c r="E6" s="67"/>
      <c r="F6" s="67"/>
    </row>
    <row r="8" spans="2:6" x14ac:dyDescent="0.25">
      <c r="E8" s="70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41</v>
      </c>
      <c r="F9" s="53" t="s">
        <v>5</v>
      </c>
    </row>
    <row r="10" spans="2:6" x14ac:dyDescent="0.25">
      <c r="B10" s="45" t="s">
        <v>20</v>
      </c>
      <c r="C10" s="46">
        <f>SUM(C11:C22)</f>
        <v>3222646646</v>
      </c>
      <c r="D10" s="46">
        <f>SUM(D11:D22)</f>
        <v>2670623647</v>
      </c>
      <c r="E10" s="46">
        <f>SUM(E11:E22)</f>
        <v>2017876861.2999992</v>
      </c>
      <c r="F10" s="47">
        <f t="shared" ref="F10:F80" si="0">IF(E10=0,"%",E10/D10)</f>
        <v>0.7555826383724068</v>
      </c>
    </row>
    <row r="11" spans="2:6" x14ac:dyDescent="0.25">
      <c r="B11" s="11" t="s">
        <v>22</v>
      </c>
      <c r="C11" s="27">
        <v>133155539</v>
      </c>
      <c r="D11" s="27">
        <v>143891596</v>
      </c>
      <c r="E11" s="27">
        <v>119975383.43999998</v>
      </c>
      <c r="F11" s="33">
        <f t="shared" si="0"/>
        <v>0.83379006679444978</v>
      </c>
    </row>
    <row r="12" spans="2:6" x14ac:dyDescent="0.25">
      <c r="B12" s="13" t="s">
        <v>23</v>
      </c>
      <c r="C12" s="28">
        <v>224256702</v>
      </c>
      <c r="D12" s="28">
        <v>250434111</v>
      </c>
      <c r="E12" s="28">
        <v>208430123.84</v>
      </c>
      <c r="F12" s="23">
        <f t="shared" si="0"/>
        <v>0.83227529591605831</v>
      </c>
    </row>
    <row r="13" spans="2:6" x14ac:dyDescent="0.25">
      <c r="B13" s="13" t="s">
        <v>24</v>
      </c>
      <c r="C13" s="28">
        <v>89595931</v>
      </c>
      <c r="D13" s="28">
        <v>99592848</v>
      </c>
      <c r="E13" s="28">
        <v>81634952.780000016</v>
      </c>
      <c r="F13" s="23">
        <f t="shared" si="0"/>
        <v>0.81968689940466422</v>
      </c>
    </row>
    <row r="14" spans="2:6" x14ac:dyDescent="0.25">
      <c r="B14" s="13" t="s">
        <v>25</v>
      </c>
      <c r="C14" s="28">
        <v>35954210</v>
      </c>
      <c r="D14" s="28">
        <v>38454580</v>
      </c>
      <c r="E14" s="28">
        <v>31337855.919999991</v>
      </c>
      <c r="F14" s="23">
        <f t="shared" si="0"/>
        <v>0.81493169136160093</v>
      </c>
    </row>
    <row r="15" spans="2:6" x14ac:dyDescent="0.25">
      <c r="B15" s="13" t="s">
        <v>26</v>
      </c>
      <c r="C15" s="28">
        <v>93385818</v>
      </c>
      <c r="D15" s="28">
        <v>107357698</v>
      </c>
      <c r="E15" s="28">
        <v>89401943.190000013</v>
      </c>
      <c r="F15" s="23">
        <f t="shared" si="0"/>
        <v>0.8327483250432588</v>
      </c>
    </row>
    <row r="16" spans="2:6" x14ac:dyDescent="0.25">
      <c r="B16" s="13" t="s">
        <v>27</v>
      </c>
      <c r="C16" s="28">
        <v>52635058</v>
      </c>
      <c r="D16" s="28">
        <v>57621484</v>
      </c>
      <c r="E16" s="28">
        <v>43421210.369999982</v>
      </c>
      <c r="F16" s="23">
        <f t="shared" si="0"/>
        <v>0.75355939062589883</v>
      </c>
    </row>
    <row r="17" spans="2:6" x14ac:dyDescent="0.25">
      <c r="B17" s="13" t="s">
        <v>28</v>
      </c>
      <c r="C17" s="28">
        <v>6041484</v>
      </c>
      <c r="D17" s="28">
        <v>6567064</v>
      </c>
      <c r="E17" s="28">
        <v>4699768.6399999997</v>
      </c>
      <c r="F17" s="23">
        <f t="shared" si="0"/>
        <v>0.71565750539358219</v>
      </c>
    </row>
    <row r="18" spans="2:6" x14ac:dyDescent="0.25">
      <c r="B18" s="13" t="s">
        <v>29</v>
      </c>
      <c r="C18" s="28">
        <v>172331928</v>
      </c>
      <c r="D18" s="28">
        <v>216280472</v>
      </c>
      <c r="E18" s="28">
        <v>178805367.65999985</v>
      </c>
      <c r="F18" s="23">
        <f t="shared" si="0"/>
        <v>0.82672913558279937</v>
      </c>
    </row>
    <row r="19" spans="2:6" x14ac:dyDescent="0.25">
      <c r="B19" s="13" t="s">
        <v>30</v>
      </c>
      <c r="C19" s="28">
        <v>30209571</v>
      </c>
      <c r="D19" s="28">
        <v>33110790</v>
      </c>
      <c r="E19" s="28">
        <v>26717059.700000022</v>
      </c>
      <c r="F19" s="23">
        <f t="shared" si="0"/>
        <v>0.80689889005970628</v>
      </c>
    </row>
    <row r="20" spans="2:6" x14ac:dyDescent="0.25">
      <c r="B20" s="13" t="s">
        <v>31</v>
      </c>
      <c r="C20" s="28">
        <v>27086715</v>
      </c>
      <c r="D20" s="28">
        <v>35639486</v>
      </c>
      <c r="E20" s="28">
        <v>27952931.710000012</v>
      </c>
      <c r="F20" s="23">
        <f t="shared" si="0"/>
        <v>0.78432477140663626</v>
      </c>
    </row>
    <row r="21" spans="2:6" x14ac:dyDescent="0.25">
      <c r="B21" s="13" t="s">
        <v>32</v>
      </c>
      <c r="C21" s="28">
        <v>1702122891</v>
      </c>
      <c r="D21" s="28">
        <v>1036802043</v>
      </c>
      <c r="E21" s="28">
        <v>668120218.14999986</v>
      </c>
      <c r="F21" s="23">
        <f t="shared" si="0"/>
        <v>0.64440480481383455</v>
      </c>
    </row>
    <row r="22" spans="2:6" x14ac:dyDescent="0.25">
      <c r="B22" s="13" t="s">
        <v>33</v>
      </c>
      <c r="C22" s="28">
        <v>655870799</v>
      </c>
      <c r="D22" s="28">
        <v>644871475</v>
      </c>
      <c r="E22" s="28">
        <v>537380045.8999995</v>
      </c>
      <c r="F22" s="23">
        <f t="shared" si="0"/>
        <v>0.8333134069854764</v>
      </c>
    </row>
    <row r="23" spans="2:6" x14ac:dyDescent="0.25">
      <c r="B23" s="45" t="s">
        <v>19</v>
      </c>
      <c r="C23" s="46">
        <f>SUM(C24:C32)</f>
        <v>189040934</v>
      </c>
      <c r="D23" s="46">
        <f>SUM(D24:D32)</f>
        <v>177241139</v>
      </c>
      <c r="E23" s="46">
        <f>SUM(E24:E32)</f>
        <v>138969018.36000001</v>
      </c>
      <c r="F23" s="47">
        <f t="shared" si="0"/>
        <v>0.78406750906740685</v>
      </c>
    </row>
    <row r="24" spans="2:6" x14ac:dyDescent="0.25">
      <c r="B24" s="13" t="s">
        <v>22</v>
      </c>
      <c r="C24" s="28">
        <v>0</v>
      </c>
      <c r="D24" s="28">
        <v>3000</v>
      </c>
      <c r="E24" s="28">
        <v>0</v>
      </c>
      <c r="F24" s="23" t="str">
        <f t="shared" si="0"/>
        <v>%</v>
      </c>
    </row>
    <row r="25" spans="2:6" x14ac:dyDescent="0.25">
      <c r="B25" s="13" t="s">
        <v>23</v>
      </c>
      <c r="C25" s="28">
        <v>0</v>
      </c>
      <c r="D25" s="28">
        <v>6234</v>
      </c>
      <c r="E25" s="28">
        <v>3000</v>
      </c>
      <c r="F25" s="23">
        <f t="shared" si="0"/>
        <v>0.48123195380173245</v>
      </c>
    </row>
    <row r="26" spans="2:6" x14ac:dyDescent="0.25">
      <c r="B26" s="13" t="s">
        <v>24</v>
      </c>
      <c r="C26" s="28">
        <v>0</v>
      </c>
      <c r="D26" s="28">
        <v>3000</v>
      </c>
      <c r="E26" s="28">
        <v>0</v>
      </c>
      <c r="F26" s="23" t="str">
        <f t="shared" si="0"/>
        <v>%</v>
      </c>
    </row>
    <row r="27" spans="2:6" x14ac:dyDescent="0.25">
      <c r="B27" s="13" t="s">
        <v>26</v>
      </c>
      <c r="C27" s="28">
        <v>0</v>
      </c>
      <c r="D27" s="28">
        <v>3000</v>
      </c>
      <c r="E27" s="28">
        <v>3000</v>
      </c>
      <c r="F27" s="23">
        <f t="shared" si="0"/>
        <v>1</v>
      </c>
    </row>
    <row r="28" spans="2:6" x14ac:dyDescent="0.25">
      <c r="B28" s="13" t="s">
        <v>27</v>
      </c>
      <c r="C28" s="28">
        <v>0</v>
      </c>
      <c r="D28" s="28">
        <v>3000</v>
      </c>
      <c r="E28" s="28">
        <v>0</v>
      </c>
      <c r="F28" s="23" t="str">
        <f t="shared" si="0"/>
        <v>%</v>
      </c>
    </row>
    <row r="29" spans="2:6" x14ac:dyDescent="0.25">
      <c r="B29" s="13" t="s">
        <v>29</v>
      </c>
      <c r="C29" s="28">
        <v>0</v>
      </c>
      <c r="D29" s="28">
        <v>6000</v>
      </c>
      <c r="E29" s="28">
        <v>3000</v>
      </c>
      <c r="F29" s="23">
        <f t="shared" si="0"/>
        <v>0.5</v>
      </c>
    </row>
    <row r="30" spans="2:6" x14ac:dyDescent="0.25">
      <c r="B30" s="13" t="s">
        <v>30</v>
      </c>
      <c r="C30" s="28">
        <v>0</v>
      </c>
      <c r="D30" s="28">
        <v>6000</v>
      </c>
      <c r="E30" s="28">
        <v>6000</v>
      </c>
      <c r="F30" s="23">
        <f t="shared" si="0"/>
        <v>1</v>
      </c>
    </row>
    <row r="31" spans="2:6" x14ac:dyDescent="0.25">
      <c r="B31" s="13" t="s">
        <v>32</v>
      </c>
      <c r="C31" s="28">
        <v>10825256</v>
      </c>
      <c r="D31" s="28">
        <v>4107531</v>
      </c>
      <c r="E31" s="28">
        <v>1621219.92</v>
      </c>
      <c r="F31" s="23">
        <f t="shared" si="0"/>
        <v>0.39469450626179081</v>
      </c>
    </row>
    <row r="32" spans="2:6" x14ac:dyDescent="0.25">
      <c r="B32" s="13" t="s">
        <v>33</v>
      </c>
      <c r="C32" s="28">
        <v>178215678</v>
      </c>
      <c r="D32" s="28">
        <v>173103374</v>
      </c>
      <c r="E32" s="28">
        <v>137332798.44000003</v>
      </c>
      <c r="F32" s="23">
        <f t="shared" si="0"/>
        <v>0.79335714415364333</v>
      </c>
    </row>
    <row r="33" spans="2:6" x14ac:dyDescent="0.25">
      <c r="B33" s="45" t="s">
        <v>18</v>
      </c>
      <c r="C33" s="46">
        <f>SUM(C34:C45)</f>
        <v>2297827781</v>
      </c>
      <c r="D33" s="46">
        <f t="shared" ref="D33:E33" si="1">SUM(D34:D45)</f>
        <v>1833675544</v>
      </c>
      <c r="E33" s="46">
        <f t="shared" si="1"/>
        <v>1280480882.2600009</v>
      </c>
      <c r="F33" s="47">
        <f t="shared" si="0"/>
        <v>0.69831377009410611</v>
      </c>
    </row>
    <row r="34" spans="2:6" x14ac:dyDescent="0.25">
      <c r="B34" s="38" t="s">
        <v>22</v>
      </c>
      <c r="C34" s="12">
        <v>415102778</v>
      </c>
      <c r="D34" s="12">
        <v>146873005</v>
      </c>
      <c r="E34" s="12">
        <v>96200189.140000105</v>
      </c>
      <c r="F34" s="33">
        <f t="shared" si="0"/>
        <v>0.65498890786635777</v>
      </c>
    </row>
    <row r="35" spans="2:6" x14ac:dyDescent="0.25">
      <c r="B35" s="39" t="s">
        <v>23</v>
      </c>
      <c r="C35" s="40">
        <v>93861554</v>
      </c>
      <c r="D35" s="40">
        <v>92806200</v>
      </c>
      <c r="E35" s="40">
        <v>59739284.520000018</v>
      </c>
      <c r="F35" s="23">
        <f t="shared" si="0"/>
        <v>0.64369928431505674</v>
      </c>
    </row>
    <row r="36" spans="2:6" x14ac:dyDescent="0.25">
      <c r="B36" s="39" t="s">
        <v>24</v>
      </c>
      <c r="C36" s="40">
        <v>90376796</v>
      </c>
      <c r="D36" s="40">
        <v>126237124</v>
      </c>
      <c r="E36" s="40">
        <v>77984915.400000066</v>
      </c>
      <c r="F36" s="23">
        <f t="shared" si="0"/>
        <v>0.61776530491933634</v>
      </c>
    </row>
    <row r="37" spans="2:6" x14ac:dyDescent="0.25">
      <c r="B37" s="39" t="s">
        <v>25</v>
      </c>
      <c r="C37" s="40">
        <v>69118968</v>
      </c>
      <c r="D37" s="40">
        <v>38008015</v>
      </c>
      <c r="E37" s="40">
        <v>19541200.959999993</v>
      </c>
      <c r="F37" s="23">
        <f t="shared" si="0"/>
        <v>0.51413368890745792</v>
      </c>
    </row>
    <row r="38" spans="2:6" x14ac:dyDescent="0.25">
      <c r="B38" s="39" t="s">
        <v>26</v>
      </c>
      <c r="C38" s="40">
        <v>51057724</v>
      </c>
      <c r="D38" s="40">
        <v>48979669</v>
      </c>
      <c r="E38" s="40">
        <v>30967649.030000035</v>
      </c>
      <c r="F38" s="23">
        <f t="shared" si="0"/>
        <v>0.63225517163049905</v>
      </c>
    </row>
    <row r="39" spans="2:6" x14ac:dyDescent="0.25">
      <c r="B39" s="39" t="s">
        <v>27</v>
      </c>
      <c r="C39" s="40">
        <v>123609049</v>
      </c>
      <c r="D39" s="40">
        <v>109599326</v>
      </c>
      <c r="E39" s="40">
        <v>58308476.779999994</v>
      </c>
      <c r="F39" s="23">
        <f t="shared" si="0"/>
        <v>0.5320149211501537</v>
      </c>
    </row>
    <row r="40" spans="2:6" x14ac:dyDescent="0.25">
      <c r="B40" s="39" t="s">
        <v>28</v>
      </c>
      <c r="C40" s="40">
        <v>57078192</v>
      </c>
      <c r="D40" s="40">
        <v>28733394</v>
      </c>
      <c r="E40" s="40">
        <v>15295673.550000019</v>
      </c>
      <c r="F40" s="23">
        <f t="shared" si="0"/>
        <v>0.53233090215517243</v>
      </c>
    </row>
    <row r="41" spans="2:6" x14ac:dyDescent="0.25">
      <c r="B41" s="39" t="s">
        <v>29</v>
      </c>
      <c r="C41" s="40">
        <v>60760797</v>
      </c>
      <c r="D41" s="40">
        <v>83149716</v>
      </c>
      <c r="E41" s="40">
        <v>55441261.119999975</v>
      </c>
      <c r="F41" s="23">
        <f t="shared" si="0"/>
        <v>0.66676428720454051</v>
      </c>
    </row>
    <row r="42" spans="2:6" x14ac:dyDescent="0.25">
      <c r="B42" s="39" t="s">
        <v>30</v>
      </c>
      <c r="C42" s="40">
        <v>12805440</v>
      </c>
      <c r="D42" s="40">
        <v>17275665</v>
      </c>
      <c r="E42" s="40">
        <v>13398408.469999995</v>
      </c>
      <c r="F42" s="23">
        <f t="shared" si="0"/>
        <v>0.77556542512256377</v>
      </c>
    </row>
    <row r="43" spans="2:6" x14ac:dyDescent="0.25">
      <c r="B43" s="39" t="s">
        <v>31</v>
      </c>
      <c r="C43" s="40">
        <v>39911557</v>
      </c>
      <c r="D43" s="40">
        <v>67319847</v>
      </c>
      <c r="E43" s="40">
        <v>32750514.490000006</v>
      </c>
      <c r="F43" s="23">
        <f t="shared" si="0"/>
        <v>0.48649121989240418</v>
      </c>
    </row>
    <row r="44" spans="2:6" x14ac:dyDescent="0.25">
      <c r="B44" s="39" t="s">
        <v>32</v>
      </c>
      <c r="C44" s="40">
        <v>504715801</v>
      </c>
      <c r="D44" s="40">
        <v>478375740</v>
      </c>
      <c r="E44" s="40">
        <v>368762750.38000005</v>
      </c>
      <c r="F44" s="23">
        <f t="shared" si="0"/>
        <v>0.77086423818231264</v>
      </c>
    </row>
    <row r="45" spans="2:6" x14ac:dyDescent="0.25">
      <c r="B45" s="41" t="s">
        <v>33</v>
      </c>
      <c r="C45" s="15">
        <v>779429125</v>
      </c>
      <c r="D45" s="15">
        <v>596317843</v>
      </c>
      <c r="E45" s="15">
        <v>452090558.42000073</v>
      </c>
      <c r="F45" s="34">
        <f t="shared" si="0"/>
        <v>0.75813689582989841</v>
      </c>
    </row>
    <row r="46" spans="2:6" x14ac:dyDescent="0.25">
      <c r="B46" s="45" t="s">
        <v>17</v>
      </c>
      <c r="C46" s="46">
        <f>SUM(C47:C55)</f>
        <v>505299396</v>
      </c>
      <c r="D46" s="46">
        <f>SUM(D47:D55)</f>
        <v>439157263</v>
      </c>
      <c r="E46" s="46">
        <f>SUM(E47:E55)</f>
        <v>404774411.19999999</v>
      </c>
      <c r="F46" s="47">
        <f t="shared" si="0"/>
        <v>0.92170719991029726</v>
      </c>
    </row>
    <row r="47" spans="2:6" x14ac:dyDescent="0.25">
      <c r="B47" s="13" t="s">
        <v>22</v>
      </c>
      <c r="C47" s="28">
        <v>16660000</v>
      </c>
      <c r="D47" s="28">
        <v>257853039</v>
      </c>
      <c r="E47" s="28">
        <v>257852385.67999998</v>
      </c>
      <c r="F47" s="23">
        <f t="shared" si="0"/>
        <v>0.99999746630870612</v>
      </c>
    </row>
    <row r="48" spans="2:6" x14ac:dyDescent="0.25">
      <c r="B48" s="13" t="s">
        <v>23</v>
      </c>
      <c r="C48" s="28">
        <v>16660000</v>
      </c>
      <c r="D48" s="28">
        <v>18842347</v>
      </c>
      <c r="E48" s="28">
        <v>14433774.789999999</v>
      </c>
      <c r="F48" s="23">
        <f t="shared" si="0"/>
        <v>0.76602849899749748</v>
      </c>
    </row>
    <row r="49" spans="2:6" x14ac:dyDescent="0.25">
      <c r="B49" s="13" t="s">
        <v>24</v>
      </c>
      <c r="C49" s="28">
        <v>51660000</v>
      </c>
      <c r="D49" s="28">
        <v>1517481</v>
      </c>
      <c r="E49" s="28">
        <v>1431252.9600000002</v>
      </c>
      <c r="F49" s="23">
        <f t="shared" si="0"/>
        <v>0.94317685690957598</v>
      </c>
    </row>
    <row r="50" spans="2:6" x14ac:dyDescent="0.25">
      <c r="B50" s="13" t="s">
        <v>25</v>
      </c>
      <c r="C50" s="28">
        <v>21660000</v>
      </c>
      <c r="D50" s="28">
        <v>32497396</v>
      </c>
      <c r="E50" s="28">
        <v>28768691.789999999</v>
      </c>
      <c r="F50" s="23">
        <f t="shared" si="0"/>
        <v>0.88526144648635841</v>
      </c>
    </row>
    <row r="51" spans="2:6" x14ac:dyDescent="0.25">
      <c r="B51" s="13" t="s">
        <v>26</v>
      </c>
      <c r="C51" s="28">
        <v>10000000</v>
      </c>
      <c r="D51" s="28">
        <v>0</v>
      </c>
      <c r="E51" s="28">
        <v>0</v>
      </c>
      <c r="F51" s="23" t="str">
        <f t="shared" si="0"/>
        <v>%</v>
      </c>
    </row>
    <row r="52" spans="2:6" x14ac:dyDescent="0.25">
      <c r="B52" s="13" t="s">
        <v>27</v>
      </c>
      <c r="C52" s="28">
        <v>16660000</v>
      </c>
      <c r="D52" s="28">
        <v>16664423</v>
      </c>
      <c r="E52" s="28">
        <v>15943079.109999999</v>
      </c>
      <c r="F52" s="23">
        <f t="shared" si="0"/>
        <v>0.95671353937667081</v>
      </c>
    </row>
    <row r="53" spans="2:6" x14ac:dyDescent="0.25">
      <c r="B53" s="13" t="s">
        <v>31</v>
      </c>
      <c r="C53" s="28">
        <v>37000000</v>
      </c>
      <c r="D53" s="28">
        <v>300689</v>
      </c>
      <c r="E53" s="28">
        <v>0</v>
      </c>
      <c r="F53" s="23" t="str">
        <f t="shared" si="0"/>
        <v>%</v>
      </c>
    </row>
    <row r="54" spans="2:6" x14ac:dyDescent="0.25">
      <c r="B54" s="13" t="s">
        <v>32</v>
      </c>
      <c r="C54" s="28">
        <v>84999396</v>
      </c>
      <c r="D54" s="28">
        <v>1095214</v>
      </c>
      <c r="E54" s="28">
        <v>594000</v>
      </c>
      <c r="F54" s="23">
        <f t="shared" si="0"/>
        <v>0.54235975800163261</v>
      </c>
    </row>
    <row r="55" spans="2:6" x14ac:dyDescent="0.25">
      <c r="B55" s="13" t="s">
        <v>33</v>
      </c>
      <c r="C55" s="28">
        <v>250000000</v>
      </c>
      <c r="D55" s="28">
        <v>110386674</v>
      </c>
      <c r="E55" s="28">
        <v>85751226.86999999</v>
      </c>
      <c r="F55" s="23">
        <f t="shared" si="0"/>
        <v>0.77682589539748237</v>
      </c>
    </row>
    <row r="56" spans="2:6" x14ac:dyDescent="0.25">
      <c r="B56" s="45" t="s">
        <v>16</v>
      </c>
      <c r="C56" s="46">
        <f>+SUM(C57:C66)</f>
        <v>50594064</v>
      </c>
      <c r="D56" s="46">
        <f t="shared" ref="D56:E56" si="2">+SUM(D57:D66)</f>
        <v>113923266</v>
      </c>
      <c r="E56" s="46">
        <f t="shared" si="2"/>
        <v>93718458.959999993</v>
      </c>
      <c r="F56" s="47">
        <f t="shared" si="0"/>
        <v>0.8226454722602492</v>
      </c>
    </row>
    <row r="57" spans="2:6" x14ac:dyDescent="0.25">
      <c r="B57" s="11" t="s">
        <v>22</v>
      </c>
      <c r="C57" s="27">
        <v>7591425</v>
      </c>
      <c r="D57" s="27">
        <v>53722236</v>
      </c>
      <c r="E57" s="27">
        <v>46270481</v>
      </c>
      <c r="F57" s="33">
        <f t="shared" si="0"/>
        <v>0.86129104901739384</v>
      </c>
    </row>
    <row r="58" spans="2:6" x14ac:dyDescent="0.25">
      <c r="B58" s="13" t="s">
        <v>23</v>
      </c>
      <c r="C58" s="28">
        <v>101043</v>
      </c>
      <c r="D58" s="28">
        <v>5815608</v>
      </c>
      <c r="E58" s="28">
        <v>5178906</v>
      </c>
      <c r="F58" s="23">
        <f t="shared" si="0"/>
        <v>0.89051841183243441</v>
      </c>
    </row>
    <row r="59" spans="2:6" x14ac:dyDescent="0.25">
      <c r="B59" s="13" t="s">
        <v>24</v>
      </c>
      <c r="C59" s="28">
        <v>0</v>
      </c>
      <c r="D59" s="28">
        <v>2993823</v>
      </c>
      <c r="E59" s="28">
        <v>2386417</v>
      </c>
      <c r="F59" s="23">
        <f t="shared" si="0"/>
        <v>0.79711359021558725</v>
      </c>
    </row>
    <row r="60" spans="2:6" x14ac:dyDescent="0.25">
      <c r="B60" s="13" t="s">
        <v>25</v>
      </c>
      <c r="C60" s="28">
        <v>0</v>
      </c>
      <c r="D60" s="28">
        <v>4898295</v>
      </c>
      <c r="E60" s="28">
        <v>3353472</v>
      </c>
      <c r="F60" s="23">
        <f t="shared" ref="F60" si="3">IF(E60=0,"%",E60/D60)</f>
        <v>0.68462026072337412</v>
      </c>
    </row>
    <row r="61" spans="2:6" x14ac:dyDescent="0.25">
      <c r="B61" s="13" t="s">
        <v>26</v>
      </c>
      <c r="C61" s="28">
        <v>0</v>
      </c>
      <c r="D61" s="28">
        <v>64232</v>
      </c>
      <c r="E61" s="28">
        <v>39142</v>
      </c>
      <c r="F61" s="23">
        <f t="shared" si="0"/>
        <v>0.60938473035247231</v>
      </c>
    </row>
    <row r="62" spans="2:6" x14ac:dyDescent="0.25">
      <c r="B62" s="13" t="s">
        <v>27</v>
      </c>
      <c r="C62" s="28">
        <v>0</v>
      </c>
      <c r="D62" s="28">
        <v>2183360</v>
      </c>
      <c r="E62" s="28">
        <v>1165461</v>
      </c>
      <c r="F62" s="23">
        <f t="shared" si="0"/>
        <v>0.53379241169573499</v>
      </c>
    </row>
    <row r="63" spans="2:6" x14ac:dyDescent="0.25">
      <c r="B63" s="13" t="s">
        <v>29</v>
      </c>
      <c r="C63" s="28">
        <v>0</v>
      </c>
      <c r="D63" s="28">
        <v>37687</v>
      </c>
      <c r="E63" s="28">
        <v>14781.01</v>
      </c>
      <c r="F63" s="23">
        <f t="shared" si="0"/>
        <v>0.39220447369119327</v>
      </c>
    </row>
    <row r="64" spans="2:6" x14ac:dyDescent="0.25">
      <c r="B64" s="13" t="s">
        <v>31</v>
      </c>
      <c r="C64" s="28">
        <v>0</v>
      </c>
      <c r="D64" s="28">
        <v>800</v>
      </c>
      <c r="E64" s="28">
        <v>535</v>
      </c>
      <c r="F64" s="23">
        <f t="shared" ref="F64:F65" si="4">IF(E64=0,"%",E64/D64)</f>
        <v>0.66874999999999996</v>
      </c>
    </row>
    <row r="65" spans="2:6" x14ac:dyDescent="0.25">
      <c r="B65" s="13" t="s">
        <v>32</v>
      </c>
      <c r="C65" s="28">
        <v>13822758</v>
      </c>
      <c r="D65" s="28">
        <v>3394379</v>
      </c>
      <c r="E65" s="28">
        <v>2596524.71</v>
      </c>
      <c r="F65" s="23">
        <f t="shared" si="4"/>
        <v>0.76494837789180292</v>
      </c>
    </row>
    <row r="66" spans="2:6" x14ac:dyDescent="0.25">
      <c r="B66" s="13" t="s">
        <v>33</v>
      </c>
      <c r="C66" s="28">
        <v>29078838</v>
      </c>
      <c r="D66" s="28">
        <v>40812846</v>
      </c>
      <c r="E66" s="28">
        <v>32712739.239999998</v>
      </c>
      <c r="F66" s="23">
        <f t="shared" si="0"/>
        <v>0.80153046028693997</v>
      </c>
    </row>
    <row r="67" spans="2:6" x14ac:dyDescent="0.25">
      <c r="B67" s="45" t="s">
        <v>15</v>
      </c>
      <c r="C67" s="46">
        <f>+SUM(C68:C79)</f>
        <v>363371931</v>
      </c>
      <c r="D67" s="46">
        <f>+SUM(D68:D79)</f>
        <v>608918696</v>
      </c>
      <c r="E67" s="46">
        <f>+SUM(E68:E79)</f>
        <v>206598181.77000004</v>
      </c>
      <c r="F67" s="47">
        <f t="shared" si="0"/>
        <v>0.33928697398708224</v>
      </c>
    </row>
    <row r="68" spans="2:6" x14ac:dyDescent="0.25">
      <c r="B68" s="11" t="s">
        <v>22</v>
      </c>
      <c r="C68" s="27">
        <v>8340000</v>
      </c>
      <c r="D68" s="27">
        <v>10620057</v>
      </c>
      <c r="E68" s="27">
        <v>4958954.6099999994</v>
      </c>
      <c r="F68" s="33">
        <f t="shared" si="0"/>
        <v>0.46694237234319924</v>
      </c>
    </row>
    <row r="69" spans="2:6" x14ac:dyDescent="0.25">
      <c r="B69" s="13" t="s">
        <v>23</v>
      </c>
      <c r="C69" s="28">
        <v>143217701</v>
      </c>
      <c r="D69" s="28">
        <v>193439480</v>
      </c>
      <c r="E69" s="28">
        <v>104005830.06</v>
      </c>
      <c r="F69" s="23">
        <f t="shared" si="0"/>
        <v>0.53766599279526606</v>
      </c>
    </row>
    <row r="70" spans="2:6" x14ac:dyDescent="0.25">
      <c r="B70" s="13" t="s">
        <v>24</v>
      </c>
      <c r="C70" s="28">
        <v>8340000</v>
      </c>
      <c r="D70" s="28">
        <v>1194327</v>
      </c>
      <c r="E70" s="28">
        <v>690584.82</v>
      </c>
      <c r="F70" s="23">
        <f t="shared" si="0"/>
        <v>0.57822088925394799</v>
      </c>
    </row>
    <row r="71" spans="2:6" x14ac:dyDescent="0.25">
      <c r="B71" s="13" t="s">
        <v>25</v>
      </c>
      <c r="C71" s="28">
        <v>8340000</v>
      </c>
      <c r="D71" s="28">
        <v>373667</v>
      </c>
      <c r="E71" s="28">
        <v>159649.62</v>
      </c>
      <c r="F71" s="23">
        <f t="shared" si="0"/>
        <v>0.42725105508380457</v>
      </c>
    </row>
    <row r="72" spans="2:6" x14ac:dyDescent="0.25">
      <c r="B72" s="13" t="s">
        <v>26</v>
      </c>
      <c r="C72" s="28">
        <v>5000000</v>
      </c>
      <c r="D72" s="28">
        <v>4230378</v>
      </c>
      <c r="E72" s="28">
        <v>657978.59</v>
      </c>
      <c r="F72" s="23">
        <f t="shared" si="0"/>
        <v>0.15553659507495546</v>
      </c>
    </row>
    <row r="73" spans="2:6" x14ac:dyDescent="0.25">
      <c r="B73" s="13" t="s">
        <v>27</v>
      </c>
      <c r="C73" s="28">
        <v>8340000</v>
      </c>
      <c r="D73" s="28">
        <v>5202172</v>
      </c>
      <c r="E73" s="28">
        <v>1202622.43</v>
      </c>
      <c r="F73" s="23">
        <f t="shared" si="0"/>
        <v>0.23117698338309459</v>
      </c>
    </row>
    <row r="74" spans="2:6" x14ac:dyDescent="0.25">
      <c r="B74" s="13" t="s">
        <v>28</v>
      </c>
      <c r="C74" s="28">
        <v>0</v>
      </c>
      <c r="D74" s="28">
        <v>37528958</v>
      </c>
      <c r="E74" s="28">
        <v>8971103.0099999998</v>
      </c>
      <c r="F74" s="23">
        <f t="shared" si="0"/>
        <v>0.23904482000272961</v>
      </c>
    </row>
    <row r="75" spans="2:6" x14ac:dyDescent="0.25">
      <c r="B75" s="13" t="s">
        <v>29</v>
      </c>
      <c r="C75" s="28">
        <v>2228328</v>
      </c>
      <c r="D75" s="28">
        <v>8910032</v>
      </c>
      <c r="E75" s="28">
        <v>726352.10999999987</v>
      </c>
      <c r="F75" s="23">
        <f t="shared" si="0"/>
        <v>8.1520707220804581E-2</v>
      </c>
    </row>
    <row r="76" spans="2:6" x14ac:dyDescent="0.25">
      <c r="B76" s="13" t="s">
        <v>30</v>
      </c>
      <c r="C76" s="28">
        <v>0</v>
      </c>
      <c r="D76" s="28">
        <v>972852</v>
      </c>
      <c r="E76" s="28">
        <v>417469.9</v>
      </c>
      <c r="F76" s="23">
        <f t="shared" si="0"/>
        <v>0.42911963998634944</v>
      </c>
    </row>
    <row r="77" spans="2:6" x14ac:dyDescent="0.25">
      <c r="B77" s="13" t="s">
        <v>31</v>
      </c>
      <c r="C77" s="28">
        <v>3000000</v>
      </c>
      <c r="D77" s="28">
        <v>2537675</v>
      </c>
      <c r="E77" s="28">
        <v>616077.37999999989</v>
      </c>
      <c r="F77" s="23">
        <f t="shared" si="0"/>
        <v>0.24277237234870497</v>
      </c>
    </row>
    <row r="78" spans="2:6" x14ac:dyDescent="0.25">
      <c r="B78" s="13" t="s">
        <v>32</v>
      </c>
      <c r="C78" s="28">
        <v>6111931</v>
      </c>
      <c r="D78" s="28">
        <v>18199686</v>
      </c>
      <c r="E78" s="28">
        <v>5046715.1700000009</v>
      </c>
      <c r="F78" s="23">
        <f t="shared" si="0"/>
        <v>0.2772968264397529</v>
      </c>
    </row>
    <row r="79" spans="2:6" x14ac:dyDescent="0.25">
      <c r="B79" s="13" t="s">
        <v>33</v>
      </c>
      <c r="C79" s="28">
        <v>170453971</v>
      </c>
      <c r="D79" s="28">
        <v>325709412</v>
      </c>
      <c r="E79" s="28">
        <v>79144844.070000008</v>
      </c>
      <c r="F79" s="23">
        <f t="shared" si="0"/>
        <v>0.24299219228580354</v>
      </c>
    </row>
    <row r="80" spans="2:6" x14ac:dyDescent="0.25">
      <c r="B80" s="48" t="s">
        <v>3</v>
      </c>
      <c r="C80" s="49">
        <f>+C67+C56+C46+C33+C23+C10</f>
        <v>6628780752</v>
      </c>
      <c r="D80" s="49">
        <f>+D67+D56+D46+D33+D23+D10</f>
        <v>5843539555</v>
      </c>
      <c r="E80" s="49">
        <f>+E67+E56+E46+E33+E23+E10</f>
        <v>4142417813.8500004</v>
      </c>
      <c r="F80" s="50">
        <f t="shared" si="0"/>
        <v>0.70888846988390075</v>
      </c>
    </row>
    <row r="81" spans="2:5" x14ac:dyDescent="0.2">
      <c r="B81" s="37" t="s">
        <v>42</v>
      </c>
      <c r="C81" s="9"/>
      <c r="D81" s="9"/>
      <c r="E81" s="9"/>
    </row>
  </sheetData>
  <mergeCells count="1">
    <mergeCell ref="B6:F6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5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x14ac:dyDescent="0.25">
      <c r="B5" s="69"/>
    </row>
    <row r="6" spans="2:6" ht="52.5" customHeight="1" x14ac:dyDescent="0.25">
      <c r="B6" s="67" t="s">
        <v>38</v>
      </c>
      <c r="C6" s="67"/>
      <c r="D6" s="67"/>
      <c r="E6" s="67"/>
      <c r="F6" s="67"/>
    </row>
    <row r="8" spans="2:6" x14ac:dyDescent="0.25">
      <c r="E8" s="69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41</v>
      </c>
      <c r="F9" s="53" t="s">
        <v>5</v>
      </c>
    </row>
    <row r="10" spans="2:6" x14ac:dyDescent="0.25">
      <c r="B10" s="45" t="s">
        <v>20</v>
      </c>
      <c r="C10" s="46">
        <f>SUM(C11:C13)</f>
        <v>1375000</v>
      </c>
      <c r="D10" s="46">
        <f>SUM(D11:D13)</f>
        <v>1184700</v>
      </c>
      <c r="E10" s="46">
        <f>SUM(E11:E13)</f>
        <v>596553.4</v>
      </c>
      <c r="F10" s="47">
        <f>IF(D10=0,"%",E10/D10)</f>
        <v>0.50354807124166456</v>
      </c>
    </row>
    <row r="11" spans="2:6" x14ac:dyDescent="0.25">
      <c r="B11" s="13" t="s">
        <v>23</v>
      </c>
      <c r="C11" s="28">
        <v>212598</v>
      </c>
      <c r="D11" s="28">
        <v>212598</v>
      </c>
      <c r="E11" s="28">
        <v>44753.4</v>
      </c>
      <c r="F11" s="35">
        <f t="shared" ref="F11:F44" si="0">IF(D11=0,"%",E11/D11)</f>
        <v>0.21050715434764203</v>
      </c>
    </row>
    <row r="12" spans="2:6" x14ac:dyDescent="0.25">
      <c r="B12" s="13" t="s">
        <v>29</v>
      </c>
      <c r="C12" s="28">
        <v>776278</v>
      </c>
      <c r="D12" s="28">
        <v>585978</v>
      </c>
      <c r="E12" s="28">
        <v>383796</v>
      </c>
      <c r="F12" s="35">
        <f t="shared" si="0"/>
        <v>0.65496656871077075</v>
      </c>
    </row>
    <row r="13" spans="2:6" x14ac:dyDescent="0.25">
      <c r="B13" s="13" t="s">
        <v>33</v>
      </c>
      <c r="C13" s="28">
        <v>386124</v>
      </c>
      <c r="D13" s="28">
        <v>386124</v>
      </c>
      <c r="E13" s="28">
        <v>168004</v>
      </c>
      <c r="F13" s="35">
        <f t="shared" si="0"/>
        <v>0.43510374905470783</v>
      </c>
    </row>
    <row r="14" spans="2:6" x14ac:dyDescent="0.25">
      <c r="B14" s="45" t="s">
        <v>19</v>
      </c>
      <c r="C14" s="46">
        <f>SUM(C15:C15)</f>
        <v>867000</v>
      </c>
      <c r="D14" s="46">
        <f>SUM(D15:D15)</f>
        <v>919554</v>
      </c>
      <c r="E14" s="46">
        <f>SUM(E15:E15)</f>
        <v>200941.25</v>
      </c>
      <c r="F14" s="47">
        <f t="shared" si="0"/>
        <v>0.21852033703295293</v>
      </c>
    </row>
    <row r="15" spans="2:6" x14ac:dyDescent="0.25">
      <c r="B15" s="22" t="s">
        <v>33</v>
      </c>
      <c r="C15" s="27">
        <v>867000</v>
      </c>
      <c r="D15" s="27">
        <v>919554</v>
      </c>
      <c r="E15" s="27">
        <v>200941.25</v>
      </c>
      <c r="F15" s="24">
        <f t="shared" si="0"/>
        <v>0.21852033703295293</v>
      </c>
    </row>
    <row r="16" spans="2:6" x14ac:dyDescent="0.25">
      <c r="B16" s="45" t="s">
        <v>18</v>
      </c>
      <c r="C16" s="46">
        <f>+SUM(C17:C28)</f>
        <v>202431702</v>
      </c>
      <c r="D16" s="46">
        <f>+SUM(D17:D28)</f>
        <v>277185591</v>
      </c>
      <c r="E16" s="46">
        <f>+SUM(E17:E28)</f>
        <v>179040119.38000003</v>
      </c>
      <c r="F16" s="47">
        <f t="shared" si="0"/>
        <v>0.6459214518838392</v>
      </c>
    </row>
    <row r="17" spans="2:6" x14ac:dyDescent="0.25">
      <c r="B17" s="11" t="s">
        <v>22</v>
      </c>
      <c r="C17" s="27">
        <v>310598</v>
      </c>
      <c r="D17" s="27">
        <v>2258122</v>
      </c>
      <c r="E17" s="27">
        <v>1463687.0699999998</v>
      </c>
      <c r="F17" s="24">
        <f t="shared" si="0"/>
        <v>0.64818777284841111</v>
      </c>
    </row>
    <row r="18" spans="2:6" x14ac:dyDescent="0.25">
      <c r="B18" s="13" t="s">
        <v>23</v>
      </c>
      <c r="C18" s="28">
        <v>256618</v>
      </c>
      <c r="D18" s="28">
        <v>1334059</v>
      </c>
      <c r="E18" s="28">
        <v>487077.00000000006</v>
      </c>
      <c r="F18" s="35">
        <f t="shared" si="0"/>
        <v>0.3651090394053037</v>
      </c>
    </row>
    <row r="19" spans="2:6" x14ac:dyDescent="0.25">
      <c r="B19" s="13" t="s">
        <v>24</v>
      </c>
      <c r="C19" s="28">
        <v>329367</v>
      </c>
      <c r="D19" s="28">
        <v>426462</v>
      </c>
      <c r="E19" s="28">
        <v>111157</v>
      </c>
      <c r="F19" s="35">
        <f t="shared" si="0"/>
        <v>0.2606492489365993</v>
      </c>
    </row>
    <row r="20" spans="2:6" x14ac:dyDescent="0.25">
      <c r="B20" s="13" t="s">
        <v>25</v>
      </c>
      <c r="C20" s="28">
        <v>1000</v>
      </c>
      <c r="D20" s="28">
        <v>64296</v>
      </c>
      <c r="E20" s="28">
        <v>27757.34</v>
      </c>
      <c r="F20" s="35">
        <f t="shared" si="0"/>
        <v>0.43171177056115467</v>
      </c>
    </row>
    <row r="21" spans="2:6" x14ac:dyDescent="0.25">
      <c r="B21" s="13" t="s">
        <v>26</v>
      </c>
      <c r="C21" s="28">
        <v>28389</v>
      </c>
      <c r="D21" s="28">
        <v>194217</v>
      </c>
      <c r="E21" s="28">
        <v>135882.51999999999</v>
      </c>
      <c r="F21" s="35">
        <f t="shared" si="0"/>
        <v>0.69964277071523084</v>
      </c>
    </row>
    <row r="22" spans="2:6" x14ac:dyDescent="0.25">
      <c r="B22" s="13" t="s">
        <v>27</v>
      </c>
      <c r="C22" s="28">
        <v>19098</v>
      </c>
      <c r="D22" s="28">
        <v>157034</v>
      </c>
      <c r="E22" s="28">
        <v>38643.089999999997</v>
      </c>
      <c r="F22" s="35">
        <f t="shared" si="0"/>
        <v>0.24608103977482582</v>
      </c>
    </row>
    <row r="23" spans="2:6" x14ac:dyDescent="0.25">
      <c r="B23" s="13" t="s">
        <v>28</v>
      </c>
      <c r="C23" s="28">
        <v>0</v>
      </c>
      <c r="D23" s="28">
        <v>12000</v>
      </c>
      <c r="E23" s="28">
        <v>11300</v>
      </c>
      <c r="F23" s="35">
        <f t="shared" si="0"/>
        <v>0.94166666666666665</v>
      </c>
    </row>
    <row r="24" spans="2:6" x14ac:dyDescent="0.25">
      <c r="B24" s="13" t="s">
        <v>29</v>
      </c>
      <c r="C24" s="28">
        <v>0</v>
      </c>
      <c r="D24" s="28">
        <v>713539</v>
      </c>
      <c r="E24" s="28">
        <v>328006.51999999996</v>
      </c>
      <c r="F24" s="35">
        <f t="shared" si="0"/>
        <v>0.45968968759941636</v>
      </c>
    </row>
    <row r="25" spans="2:6" x14ac:dyDescent="0.25">
      <c r="B25" s="13" t="s">
        <v>30</v>
      </c>
      <c r="C25" s="28">
        <v>13073</v>
      </c>
      <c r="D25" s="28">
        <v>948642</v>
      </c>
      <c r="E25" s="28">
        <v>933585.21</v>
      </c>
      <c r="F25" s="35">
        <f t="shared" si="0"/>
        <v>0.98412805884622434</v>
      </c>
    </row>
    <row r="26" spans="2:6" x14ac:dyDescent="0.25">
      <c r="B26" s="13" t="s">
        <v>31</v>
      </c>
      <c r="C26" s="28">
        <v>20000</v>
      </c>
      <c r="D26" s="28">
        <v>59741</v>
      </c>
      <c r="E26" s="28">
        <v>21056.71</v>
      </c>
      <c r="F26" s="35">
        <f t="shared" si="0"/>
        <v>0.35246664769588726</v>
      </c>
    </row>
    <row r="27" spans="2:6" x14ac:dyDescent="0.25">
      <c r="B27" s="13" t="s">
        <v>32</v>
      </c>
      <c r="C27" s="28">
        <v>61259289</v>
      </c>
      <c r="D27" s="28">
        <v>100412915</v>
      </c>
      <c r="E27" s="28">
        <v>64464266.080000013</v>
      </c>
      <c r="F27" s="35">
        <f t="shared" si="0"/>
        <v>0.6419917804397971</v>
      </c>
    </row>
    <row r="28" spans="2:6" x14ac:dyDescent="0.25">
      <c r="B28" s="13" t="s">
        <v>33</v>
      </c>
      <c r="C28" s="28">
        <v>140194270</v>
      </c>
      <c r="D28" s="28">
        <v>170604564</v>
      </c>
      <c r="E28" s="28">
        <v>111017700.84000002</v>
      </c>
      <c r="F28" s="35">
        <f t="shared" si="0"/>
        <v>0.65073113073340771</v>
      </c>
    </row>
    <row r="29" spans="2:6" x14ac:dyDescent="0.25">
      <c r="B29" s="45" t="s">
        <v>17</v>
      </c>
      <c r="C29" s="46">
        <f>+SUM(C30:C31)</f>
        <v>0</v>
      </c>
      <c r="D29" s="46">
        <f t="shared" ref="D29:E29" si="1">+SUM(D30:D31)</f>
        <v>21143060</v>
      </c>
      <c r="E29" s="46">
        <f t="shared" si="1"/>
        <v>6143060</v>
      </c>
      <c r="F29" s="47">
        <f t="shared" ref="F29:F31" si="2">IF(D29=0,"%",E29/D29)</f>
        <v>0.29054734745112581</v>
      </c>
    </row>
    <row r="30" spans="2:6" x14ac:dyDescent="0.25">
      <c r="B30" s="11" t="s">
        <v>32</v>
      </c>
      <c r="C30" s="27">
        <v>0</v>
      </c>
      <c r="D30" s="27">
        <v>6143060</v>
      </c>
      <c r="E30" s="27">
        <v>6143060</v>
      </c>
      <c r="F30" s="24">
        <f t="shared" si="2"/>
        <v>1</v>
      </c>
    </row>
    <row r="31" spans="2:6" x14ac:dyDescent="0.25">
      <c r="B31" s="14" t="s">
        <v>33</v>
      </c>
      <c r="C31" s="29">
        <v>0</v>
      </c>
      <c r="D31" s="29">
        <v>15000000</v>
      </c>
      <c r="E31" s="29">
        <v>0</v>
      </c>
      <c r="F31" s="36">
        <f t="shared" si="2"/>
        <v>0</v>
      </c>
    </row>
    <row r="32" spans="2:6" x14ac:dyDescent="0.25">
      <c r="B32" s="45" t="s">
        <v>16</v>
      </c>
      <c r="C32" s="46">
        <f>+SUM(C33:C34)</f>
        <v>3691587</v>
      </c>
      <c r="D32" s="46">
        <f>+SUM(D33:D34)</f>
        <v>1338919</v>
      </c>
      <c r="E32" s="46">
        <f>+SUM(E33:E34)</f>
        <v>1224036.1299999999</v>
      </c>
      <c r="F32" s="47">
        <f t="shared" si="0"/>
        <v>0.91419729647573889</v>
      </c>
    </row>
    <row r="33" spans="2:6" x14ac:dyDescent="0.25">
      <c r="B33" s="11" t="s">
        <v>32</v>
      </c>
      <c r="C33" s="27">
        <v>3674645</v>
      </c>
      <c r="D33" s="27">
        <v>1200033</v>
      </c>
      <c r="E33" s="27">
        <v>1111275.5299999998</v>
      </c>
      <c r="F33" s="24">
        <f t="shared" si="0"/>
        <v>0.92603747563608652</v>
      </c>
    </row>
    <row r="34" spans="2:6" x14ac:dyDescent="0.25">
      <c r="B34" s="42" t="s">
        <v>33</v>
      </c>
      <c r="C34" s="43">
        <v>16942</v>
      </c>
      <c r="D34" s="43">
        <v>138886</v>
      </c>
      <c r="E34" s="43">
        <v>112760.6</v>
      </c>
      <c r="F34" s="44">
        <f t="shared" si="0"/>
        <v>0.81189320737871351</v>
      </c>
    </row>
    <row r="35" spans="2:6" x14ac:dyDescent="0.25">
      <c r="B35" s="45" t="s">
        <v>15</v>
      </c>
      <c r="C35" s="46">
        <f>+SUM(C36:C43)</f>
        <v>6309445</v>
      </c>
      <c r="D35" s="46">
        <f>+SUM(D36:D43)</f>
        <v>22259868</v>
      </c>
      <c r="E35" s="46">
        <f>+SUM(E36:E43)</f>
        <v>14772769.25</v>
      </c>
      <c r="F35" s="47">
        <f t="shared" si="0"/>
        <v>0.66365035273344841</v>
      </c>
    </row>
    <row r="36" spans="2:6" x14ac:dyDescent="0.25">
      <c r="B36" s="13" t="s">
        <v>22</v>
      </c>
      <c r="C36" s="28">
        <v>0</v>
      </c>
      <c r="D36" s="28">
        <v>33480</v>
      </c>
      <c r="E36" s="28">
        <v>33480</v>
      </c>
      <c r="F36" s="35">
        <f t="shared" si="0"/>
        <v>1</v>
      </c>
    </row>
    <row r="37" spans="2:6" x14ac:dyDescent="0.25">
      <c r="B37" s="13" t="s">
        <v>23</v>
      </c>
      <c r="C37" s="28">
        <v>0</v>
      </c>
      <c r="D37" s="28">
        <v>2030666</v>
      </c>
      <c r="E37" s="28">
        <v>1992996</v>
      </c>
      <c r="F37" s="35">
        <f t="shared" si="0"/>
        <v>0.9814494358008653</v>
      </c>
    </row>
    <row r="38" spans="2:6" x14ac:dyDescent="0.25">
      <c r="B38" s="13" t="s">
        <v>24</v>
      </c>
      <c r="C38" s="28">
        <v>0</v>
      </c>
      <c r="D38" s="28">
        <v>33115</v>
      </c>
      <c r="E38" s="28">
        <v>33115</v>
      </c>
      <c r="F38" s="35">
        <f t="shared" ref="F38:F40" si="3">IF(D38=0,"%",E38/D38)</f>
        <v>1</v>
      </c>
    </row>
    <row r="39" spans="2:6" x14ac:dyDescent="0.25">
      <c r="B39" s="13" t="s">
        <v>25</v>
      </c>
      <c r="C39" s="28">
        <v>0</v>
      </c>
      <c r="D39" s="28">
        <v>28000</v>
      </c>
      <c r="E39" s="28">
        <v>27999.96</v>
      </c>
      <c r="F39" s="35">
        <f t="shared" si="3"/>
        <v>0.9999985714285714</v>
      </c>
    </row>
    <row r="40" spans="2:6" x14ac:dyDescent="0.25">
      <c r="B40" s="13" t="s">
        <v>26</v>
      </c>
      <c r="C40" s="28">
        <v>0</v>
      </c>
      <c r="D40" s="28">
        <v>4500</v>
      </c>
      <c r="E40" s="28">
        <v>0</v>
      </c>
      <c r="F40" s="35">
        <f t="shared" si="3"/>
        <v>0</v>
      </c>
    </row>
    <row r="41" spans="2:6" x14ac:dyDescent="0.25">
      <c r="B41" s="13" t="s">
        <v>29</v>
      </c>
      <c r="C41" s="28">
        <v>0</v>
      </c>
      <c r="D41" s="28">
        <v>96290</v>
      </c>
      <c r="E41" s="28">
        <v>50424.55</v>
      </c>
      <c r="F41" s="35">
        <f t="shared" si="0"/>
        <v>0.5236737979021705</v>
      </c>
    </row>
    <row r="42" spans="2:6" x14ac:dyDescent="0.25">
      <c r="B42" s="13" t="s">
        <v>32</v>
      </c>
      <c r="C42" s="28">
        <v>6309445</v>
      </c>
      <c r="D42" s="28">
        <v>7253991</v>
      </c>
      <c r="E42" s="28">
        <v>3094537.04</v>
      </c>
      <c r="F42" s="35">
        <f t="shared" si="0"/>
        <v>0.42659786040539616</v>
      </c>
    </row>
    <row r="43" spans="2:6" x14ac:dyDescent="0.25">
      <c r="B43" s="13" t="s">
        <v>33</v>
      </c>
      <c r="C43" s="28">
        <v>0</v>
      </c>
      <c r="D43" s="28">
        <v>12779826</v>
      </c>
      <c r="E43" s="28">
        <v>9540216.7000000011</v>
      </c>
      <c r="F43" s="35">
        <f t="shared" si="0"/>
        <v>0.74650599311759025</v>
      </c>
    </row>
    <row r="44" spans="2:6" x14ac:dyDescent="0.25">
      <c r="B44" s="48" t="s">
        <v>3</v>
      </c>
      <c r="C44" s="49">
        <f>+C35+C32+C29+C16+C14+C10</f>
        <v>214674734</v>
      </c>
      <c r="D44" s="49">
        <f t="shared" ref="D44:E44" si="4">+D35+D32+D29+D16+D14+D10</f>
        <v>324031692</v>
      </c>
      <c r="E44" s="49">
        <f t="shared" si="4"/>
        <v>201977479.41000003</v>
      </c>
      <c r="F44" s="50">
        <f t="shared" si="0"/>
        <v>0.62332631158189311</v>
      </c>
    </row>
    <row r="45" spans="2:6" x14ac:dyDescent="0.25">
      <c r="B45" s="37" t="s">
        <v>42</v>
      </c>
    </row>
  </sheetData>
  <mergeCells count="1">
    <mergeCell ref="B6:F6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15.75" customHeight="1" x14ac:dyDescent="0.25">
      <c r="B5" s="69"/>
    </row>
    <row r="6" spans="2:6" ht="75" customHeight="1" x14ac:dyDescent="0.25">
      <c r="B6" s="67" t="s">
        <v>39</v>
      </c>
      <c r="C6" s="67"/>
      <c r="D6" s="67"/>
      <c r="E6" s="67"/>
      <c r="F6" s="67"/>
    </row>
    <row r="8" spans="2:6" x14ac:dyDescent="0.25">
      <c r="E8" s="69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41</v>
      </c>
      <c r="F9" s="53" t="s">
        <v>5</v>
      </c>
    </row>
    <row r="10" spans="2:6" x14ac:dyDescent="0.25">
      <c r="B10" s="45" t="s">
        <v>15</v>
      </c>
      <c r="C10" s="46">
        <f>SUM(C11:C14)</f>
        <v>249028005</v>
      </c>
      <c r="D10" s="46">
        <f t="shared" ref="D10:E10" si="0">SUM(D11:D14)</f>
        <v>221254276</v>
      </c>
      <c r="E10" s="46">
        <f t="shared" si="0"/>
        <v>4129094.4000000004</v>
      </c>
      <c r="F10" s="47">
        <f t="shared" ref="F10:F14" si="1">IF(E10=0,"%",E10/D10)</f>
        <v>1.8662212883063106E-2</v>
      </c>
    </row>
    <row r="11" spans="2:6" x14ac:dyDescent="0.25">
      <c r="B11" s="11" t="s">
        <v>22</v>
      </c>
      <c r="C11" s="27">
        <v>4507446</v>
      </c>
      <c r="D11" s="27">
        <v>38704</v>
      </c>
      <c r="E11" s="27">
        <v>0</v>
      </c>
      <c r="F11" s="24" t="str">
        <f t="shared" si="1"/>
        <v>%</v>
      </c>
    </row>
    <row r="12" spans="2:6" x14ac:dyDescent="0.25">
      <c r="B12" s="13" t="s">
        <v>23</v>
      </c>
      <c r="C12" s="28">
        <v>2206004</v>
      </c>
      <c r="D12" s="28">
        <v>14400</v>
      </c>
      <c r="E12" s="28">
        <v>0</v>
      </c>
      <c r="F12" s="35" t="str">
        <f t="shared" si="1"/>
        <v>%</v>
      </c>
    </row>
    <row r="13" spans="2:6" x14ac:dyDescent="0.25">
      <c r="B13" s="13" t="s">
        <v>29</v>
      </c>
      <c r="C13" s="28">
        <v>1874408</v>
      </c>
      <c r="D13" s="28">
        <v>462278</v>
      </c>
      <c r="E13" s="28">
        <v>21000</v>
      </c>
      <c r="F13" s="35">
        <f t="shared" si="1"/>
        <v>4.5427210466429294E-2</v>
      </c>
    </row>
    <row r="14" spans="2:6" x14ac:dyDescent="0.25">
      <c r="B14" s="14" t="s">
        <v>33</v>
      </c>
      <c r="C14" s="29">
        <v>240440147</v>
      </c>
      <c r="D14" s="29">
        <v>220738894</v>
      </c>
      <c r="E14" s="29">
        <v>4108094.4000000004</v>
      </c>
      <c r="F14" s="36">
        <f t="shared" si="1"/>
        <v>1.8610650463800914E-2</v>
      </c>
    </row>
    <row r="15" spans="2:6" x14ac:dyDescent="0.25">
      <c r="B15" s="37" t="s">
        <v>42</v>
      </c>
    </row>
  </sheetData>
  <mergeCells count="1">
    <mergeCell ref="B6:F6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6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5" spans="2:6" x14ac:dyDescent="0.25">
      <c r="B5" s="69"/>
    </row>
    <row r="6" spans="2:6" ht="60" customHeight="1" x14ac:dyDescent="0.25">
      <c r="B6" s="67" t="s">
        <v>40</v>
      </c>
      <c r="C6" s="67"/>
      <c r="D6" s="67"/>
      <c r="E6" s="67"/>
      <c r="F6" s="67"/>
    </row>
    <row r="8" spans="2:6" x14ac:dyDescent="0.25">
      <c r="E8" s="69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41</v>
      </c>
      <c r="F9" s="53" t="s">
        <v>5</v>
      </c>
    </row>
    <row r="10" spans="2:6" x14ac:dyDescent="0.25">
      <c r="B10" s="45" t="s">
        <v>20</v>
      </c>
      <c r="C10" s="46">
        <f>+C11</f>
        <v>0</v>
      </c>
      <c r="D10" s="46">
        <f t="shared" ref="D10:E10" si="0">+D11</f>
        <v>35815</v>
      </c>
      <c r="E10" s="46">
        <f t="shared" si="0"/>
        <v>35815</v>
      </c>
      <c r="F10" s="47">
        <f t="shared" ref="F10:F35" si="1">IF(E10=0,"%",E10/D10)</f>
        <v>1</v>
      </c>
    </row>
    <row r="11" spans="2:6" x14ac:dyDescent="0.25">
      <c r="B11" s="26" t="s">
        <v>33</v>
      </c>
      <c r="C11" s="27">
        <v>0</v>
      </c>
      <c r="D11" s="27">
        <v>35815</v>
      </c>
      <c r="E11" s="27">
        <v>35815</v>
      </c>
      <c r="F11" s="24">
        <f t="shared" si="1"/>
        <v>1</v>
      </c>
    </row>
    <row r="12" spans="2:6" x14ac:dyDescent="0.25">
      <c r="B12" s="45" t="s">
        <v>18</v>
      </c>
      <c r="C12" s="46">
        <f>+SUM(C13:C23)</f>
        <v>0</v>
      </c>
      <c r="D12" s="46">
        <f t="shared" ref="D12:E12" si="2">+SUM(D13:D23)</f>
        <v>497853970</v>
      </c>
      <c r="E12" s="46">
        <f t="shared" si="2"/>
        <v>348855832.39999998</v>
      </c>
      <c r="F12" s="47">
        <f t="shared" ref="F12:F13" si="3">IF(E12=0,"%",E12/D12)</f>
        <v>0.70071919362217794</v>
      </c>
    </row>
    <row r="13" spans="2:6" x14ac:dyDescent="0.25">
      <c r="B13" s="26" t="s">
        <v>22</v>
      </c>
      <c r="C13" s="27">
        <v>0</v>
      </c>
      <c r="D13" s="27">
        <v>26084443</v>
      </c>
      <c r="E13" s="27">
        <v>14166844.73</v>
      </c>
      <c r="F13" s="24">
        <f t="shared" si="3"/>
        <v>0.54311471132429401</v>
      </c>
    </row>
    <row r="14" spans="2:6" x14ac:dyDescent="0.25">
      <c r="B14" s="25" t="s">
        <v>23</v>
      </c>
      <c r="C14" s="28">
        <v>0</v>
      </c>
      <c r="D14" s="28">
        <v>64719380</v>
      </c>
      <c r="E14" s="28">
        <v>42871137.05999998</v>
      </c>
      <c r="F14" s="35">
        <f t="shared" si="1"/>
        <v>0.66241575645502138</v>
      </c>
    </row>
    <row r="15" spans="2:6" x14ac:dyDescent="0.25">
      <c r="B15" s="25" t="s">
        <v>24</v>
      </c>
      <c r="C15" s="28">
        <v>0</v>
      </c>
      <c r="D15" s="28">
        <v>6415554</v>
      </c>
      <c r="E15" s="28">
        <v>3883169.3199999989</v>
      </c>
      <c r="F15" s="35">
        <f t="shared" si="1"/>
        <v>0.60527420079388294</v>
      </c>
    </row>
    <row r="16" spans="2:6" x14ac:dyDescent="0.25">
      <c r="B16" s="25" t="s">
        <v>25</v>
      </c>
      <c r="C16" s="28">
        <v>0</v>
      </c>
      <c r="D16" s="28">
        <v>77085</v>
      </c>
      <c r="E16" s="28">
        <v>25397.279999999999</v>
      </c>
      <c r="F16" s="35">
        <f t="shared" si="1"/>
        <v>0.32947110332749563</v>
      </c>
    </row>
    <row r="17" spans="2:6" x14ac:dyDescent="0.25">
      <c r="B17" s="25" t="s">
        <v>26</v>
      </c>
      <c r="C17" s="28">
        <v>0</v>
      </c>
      <c r="D17" s="28">
        <v>45517056</v>
      </c>
      <c r="E17" s="28">
        <v>26551715.330000002</v>
      </c>
      <c r="F17" s="35">
        <f t="shared" si="1"/>
        <v>0.58333551559222108</v>
      </c>
    </row>
    <row r="18" spans="2:6" x14ac:dyDescent="0.25">
      <c r="B18" s="25" t="s">
        <v>27</v>
      </c>
      <c r="C18" s="28">
        <v>0</v>
      </c>
      <c r="D18" s="28">
        <v>15118540</v>
      </c>
      <c r="E18" s="28">
        <v>9762813.4100000001</v>
      </c>
      <c r="F18" s="35">
        <f t="shared" si="1"/>
        <v>0.64575107186275926</v>
      </c>
    </row>
    <row r="19" spans="2:6" x14ac:dyDescent="0.25">
      <c r="B19" s="25" t="s">
        <v>29</v>
      </c>
      <c r="C19" s="28">
        <v>0</v>
      </c>
      <c r="D19" s="28">
        <v>2049615</v>
      </c>
      <c r="E19" s="28">
        <v>1585333.7699999998</v>
      </c>
      <c r="F19" s="35">
        <f t="shared" si="1"/>
        <v>0.77347880943494252</v>
      </c>
    </row>
    <row r="20" spans="2:6" x14ac:dyDescent="0.25">
      <c r="B20" s="25" t="s">
        <v>30</v>
      </c>
      <c r="C20" s="28">
        <v>0</v>
      </c>
      <c r="D20" s="28">
        <v>1359549</v>
      </c>
      <c r="E20" s="28">
        <v>904327</v>
      </c>
      <c r="F20" s="35">
        <f t="shared" si="1"/>
        <v>0.66516690461322103</v>
      </c>
    </row>
    <row r="21" spans="2:6" x14ac:dyDescent="0.25">
      <c r="B21" s="25" t="s">
        <v>31</v>
      </c>
      <c r="C21" s="28">
        <v>0</v>
      </c>
      <c r="D21" s="28">
        <v>6461341</v>
      </c>
      <c r="E21" s="28">
        <v>2578548.3400000003</v>
      </c>
      <c r="F21" s="35">
        <f t="shared" si="1"/>
        <v>0.39907324810747496</v>
      </c>
    </row>
    <row r="22" spans="2:6" x14ac:dyDescent="0.25">
      <c r="B22" s="25" t="s">
        <v>32</v>
      </c>
      <c r="C22" s="28">
        <v>0</v>
      </c>
      <c r="D22" s="28">
        <v>7428664</v>
      </c>
      <c r="E22" s="28">
        <v>6727532.8799999999</v>
      </c>
      <c r="F22" s="35">
        <f t="shared" si="1"/>
        <v>0.90561814075855362</v>
      </c>
    </row>
    <row r="23" spans="2:6" x14ac:dyDescent="0.25">
      <c r="B23" s="25" t="s">
        <v>33</v>
      </c>
      <c r="C23" s="28">
        <v>0</v>
      </c>
      <c r="D23" s="28">
        <v>322622743</v>
      </c>
      <c r="E23" s="28">
        <v>239799013.28</v>
      </c>
      <c r="F23" s="35">
        <f t="shared" si="1"/>
        <v>0.74327994068291703</v>
      </c>
    </row>
    <row r="24" spans="2:6" x14ac:dyDescent="0.25">
      <c r="B24" s="45"/>
      <c r="C24" s="46"/>
      <c r="D24" s="46"/>
      <c r="E24" s="46"/>
      <c r="F24" s="47" t="str">
        <f t="shared" si="1"/>
        <v>%</v>
      </c>
    </row>
    <row r="25" spans="2:6" x14ac:dyDescent="0.25">
      <c r="B25" s="25" t="s">
        <v>33</v>
      </c>
      <c r="C25" s="28">
        <v>0</v>
      </c>
      <c r="D25" s="28">
        <v>72400</v>
      </c>
      <c r="E25" s="28">
        <v>0</v>
      </c>
      <c r="F25" s="35" t="str">
        <f t="shared" si="1"/>
        <v>%</v>
      </c>
    </row>
    <row r="26" spans="2:6" x14ac:dyDescent="0.25">
      <c r="B26" s="45" t="s">
        <v>15</v>
      </c>
      <c r="C26" s="46">
        <f>+SUM(C27:C34)</f>
        <v>0</v>
      </c>
      <c r="D26" s="46">
        <f>+SUM(D27:D34)</f>
        <v>17643025</v>
      </c>
      <c r="E26" s="46">
        <f>+SUM(E27:E34)</f>
        <v>8709177.7100000009</v>
      </c>
      <c r="F26" s="47">
        <f t="shared" si="1"/>
        <v>0.49363290648854158</v>
      </c>
    </row>
    <row r="27" spans="2:6" x14ac:dyDescent="0.25">
      <c r="B27" s="26" t="s">
        <v>22</v>
      </c>
      <c r="C27" s="27">
        <v>0</v>
      </c>
      <c r="D27" s="27">
        <v>2724981</v>
      </c>
      <c r="E27" s="27">
        <v>205974.09</v>
      </c>
      <c r="F27" s="24">
        <f t="shared" si="1"/>
        <v>7.5587349049406213E-2</v>
      </c>
    </row>
    <row r="28" spans="2:6" x14ac:dyDescent="0.25">
      <c r="B28" s="25" t="s">
        <v>23</v>
      </c>
      <c r="C28" s="28">
        <v>0</v>
      </c>
      <c r="D28" s="28">
        <v>3583740</v>
      </c>
      <c r="E28" s="28">
        <v>1232171.8799999999</v>
      </c>
      <c r="F28" s="35">
        <f>IF(E28=0,"%",E28/D28)</f>
        <v>0.34382290009877947</v>
      </c>
    </row>
    <row r="29" spans="2:6" x14ac:dyDescent="0.25">
      <c r="B29" s="25" t="s">
        <v>24</v>
      </c>
      <c r="C29" s="28">
        <v>0</v>
      </c>
      <c r="D29" s="28">
        <v>64085</v>
      </c>
      <c r="E29" s="28">
        <v>63970</v>
      </c>
      <c r="F29" s="35">
        <f t="shared" ref="F29" si="4">IF(E29=0,"%",E29/D29)</f>
        <v>0.99820550830927679</v>
      </c>
    </row>
    <row r="30" spans="2:6" x14ac:dyDescent="0.25">
      <c r="B30" s="25" t="s">
        <v>26</v>
      </c>
      <c r="C30" s="28">
        <v>0</v>
      </c>
      <c r="D30" s="28">
        <v>4721510</v>
      </c>
      <c r="E30" s="28">
        <v>3284936.65</v>
      </c>
      <c r="F30" s="35">
        <f t="shared" si="1"/>
        <v>0.69573857727718458</v>
      </c>
    </row>
    <row r="31" spans="2:6" x14ac:dyDescent="0.25">
      <c r="B31" s="25" t="s">
        <v>29</v>
      </c>
      <c r="C31" s="28">
        <v>0</v>
      </c>
      <c r="D31" s="28">
        <v>403060</v>
      </c>
      <c r="E31" s="28">
        <v>399900.49</v>
      </c>
      <c r="F31" s="35">
        <f t="shared" si="1"/>
        <v>0.99216119188210194</v>
      </c>
    </row>
    <row r="32" spans="2:6" x14ac:dyDescent="0.25">
      <c r="B32" s="25" t="s">
        <v>31</v>
      </c>
      <c r="C32" s="28">
        <v>0</v>
      </c>
      <c r="D32" s="28">
        <v>314909</v>
      </c>
      <c r="E32" s="28">
        <v>0</v>
      </c>
      <c r="F32" s="35" t="str">
        <f t="shared" si="1"/>
        <v>%</v>
      </c>
    </row>
    <row r="33" spans="2:6" x14ac:dyDescent="0.25">
      <c r="B33" s="25" t="s">
        <v>32</v>
      </c>
      <c r="C33" s="28">
        <v>0</v>
      </c>
      <c r="D33" s="28">
        <v>325775</v>
      </c>
      <c r="E33" s="28">
        <v>170333.45</v>
      </c>
      <c r="F33" s="35">
        <f t="shared" si="1"/>
        <v>0.52285611234747909</v>
      </c>
    </row>
    <row r="34" spans="2:6" x14ac:dyDescent="0.25">
      <c r="B34" s="25" t="s">
        <v>33</v>
      </c>
      <c r="C34" s="28">
        <v>0</v>
      </c>
      <c r="D34" s="28">
        <v>5504965</v>
      </c>
      <c r="E34" s="28">
        <v>3351891.1500000008</v>
      </c>
      <c r="F34" s="35">
        <f t="shared" si="1"/>
        <v>0.60888509736210872</v>
      </c>
    </row>
    <row r="35" spans="2:6" x14ac:dyDescent="0.25">
      <c r="B35" s="48" t="s">
        <v>3</v>
      </c>
      <c r="C35" s="49">
        <f>+C26+C24+C12+C10</f>
        <v>0</v>
      </c>
      <c r="D35" s="49">
        <f t="shared" ref="D35:E35" si="5">+D26+D24+D12+D10</f>
        <v>515532810</v>
      </c>
      <c r="E35" s="49">
        <f t="shared" si="5"/>
        <v>357600825.10999995</v>
      </c>
      <c r="F35" s="50">
        <f t="shared" si="1"/>
        <v>0.69365289303313193</v>
      </c>
    </row>
    <row r="36" spans="2:6" x14ac:dyDescent="0.25">
      <c r="B36" s="37" t="s">
        <v>42</v>
      </c>
    </row>
  </sheetData>
  <mergeCells count="1">
    <mergeCell ref="B6:F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36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41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1786588</v>
      </c>
      <c r="E9" s="46">
        <f t="shared" si="0"/>
        <v>1692365.8099999998</v>
      </c>
      <c r="F9" s="47">
        <f t="shared" ref="F9:F14" si="1">IF(E9=0,"%",E9/D9)</f>
        <v>0.94726137755319073</v>
      </c>
    </row>
    <row r="10" spans="2:6" x14ac:dyDescent="0.25">
      <c r="B10" s="25" t="s">
        <v>22</v>
      </c>
      <c r="C10" s="28">
        <v>0</v>
      </c>
      <c r="D10" s="28">
        <v>1285098</v>
      </c>
      <c r="E10" s="28">
        <v>1221641.3199999998</v>
      </c>
      <c r="F10" s="35">
        <f t="shared" si="1"/>
        <v>0.95062113550873151</v>
      </c>
    </row>
    <row r="11" spans="2:6" x14ac:dyDescent="0.25">
      <c r="B11" s="55" t="s">
        <v>23</v>
      </c>
      <c r="C11" s="29">
        <v>0</v>
      </c>
      <c r="D11" s="29">
        <v>501490</v>
      </c>
      <c r="E11" s="29">
        <v>470724.49</v>
      </c>
      <c r="F11" s="36">
        <f t="shared" si="1"/>
        <v>0.93865179764302376</v>
      </c>
    </row>
    <row r="12" spans="2:6" x14ac:dyDescent="0.25">
      <c r="B12" s="45" t="s">
        <v>15</v>
      </c>
      <c r="C12" s="46">
        <f>+C13</f>
        <v>0</v>
      </c>
      <c r="D12" s="46">
        <f t="shared" ref="D12:E12" si="2">+D13</f>
        <v>26645</v>
      </c>
      <c r="E12" s="46">
        <f t="shared" si="2"/>
        <v>0</v>
      </c>
      <c r="F12" s="59" t="str">
        <f t="shared" si="1"/>
        <v>%</v>
      </c>
    </row>
    <row r="13" spans="2:6" x14ac:dyDescent="0.25">
      <c r="B13" s="56" t="s">
        <v>22</v>
      </c>
      <c r="C13" s="57">
        <v>0</v>
      </c>
      <c r="D13" s="57">
        <v>26645</v>
      </c>
      <c r="E13" s="57">
        <v>0</v>
      </c>
      <c r="F13" s="58" t="str">
        <f t="shared" si="1"/>
        <v>%</v>
      </c>
    </row>
    <row r="14" spans="2:6" x14ac:dyDescent="0.25">
      <c r="B14" s="48" t="s">
        <v>3</v>
      </c>
      <c r="C14" s="49">
        <f>+C12+C9</f>
        <v>0</v>
      </c>
      <c r="D14" s="49">
        <f t="shared" ref="D14:E14" si="3">+D12+D9</f>
        <v>1813233</v>
      </c>
      <c r="E14" s="49">
        <f t="shared" si="3"/>
        <v>1692365.8099999998</v>
      </c>
      <c r="F14" s="50">
        <f t="shared" si="1"/>
        <v>0.93334161136489346</v>
      </c>
    </row>
    <row r="15" spans="2:6" x14ac:dyDescent="0.25">
      <c r="B15" s="37" t="s">
        <v>42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2020-01-06T21:17:40Z</dcterms:modified>
</cp:coreProperties>
</file>