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pR_Pliego 2019\11_Noviembre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r:id="rId7"/>
  </sheets>
  <definedNames>
    <definedName name="_xlnm.Print_Area" localSheetId="2">RDR!$B$6:$F$46</definedName>
    <definedName name="_xlnm.Print_Area" localSheetId="1">RO!$B$6:$F$81</definedName>
    <definedName name="_xlnm.Print_Area" localSheetId="3">ROCC!$B$6:$F$15</definedName>
    <definedName name="_xlnm.Print_Area" localSheetId="4">ROOC!$B$2:$F$10</definedName>
    <definedName name="_xlnm.Print_Area" localSheetId="0">'TODA FUENTE'!$B$5:$F$80</definedName>
  </definedNames>
  <calcPr calcId="152511"/>
</workbook>
</file>

<file path=xl/calcChain.xml><?xml version="1.0" encoding="utf-8"?>
<calcChain xmlns="http://schemas.openxmlformats.org/spreadsheetml/2006/main">
  <c r="F31" i="3" l="1"/>
  <c r="F28" i="1"/>
  <c r="F27" i="1"/>
  <c r="F26" i="1"/>
  <c r="F25" i="1"/>
  <c r="F24" i="1"/>
  <c r="F23" i="1"/>
  <c r="F30" i="5" l="1"/>
  <c r="F28" i="5"/>
  <c r="F25" i="5"/>
  <c r="F24" i="5"/>
  <c r="F23" i="5"/>
  <c r="F29" i="2"/>
  <c r="F28" i="2"/>
  <c r="F27" i="2"/>
  <c r="F26" i="2"/>
  <c r="C33" i="2"/>
  <c r="D33" i="2"/>
  <c r="E33" i="2"/>
  <c r="F29" i="1"/>
  <c r="C32" i="1"/>
  <c r="D32" i="1"/>
  <c r="E32" i="1"/>
  <c r="E12" i="5" l="1"/>
  <c r="D12" i="5"/>
  <c r="C12" i="5"/>
  <c r="E10" i="5"/>
  <c r="D10" i="5"/>
  <c r="C10" i="5"/>
  <c r="E56" i="2"/>
  <c r="D56" i="2"/>
  <c r="C56" i="2"/>
  <c r="E55" i="1"/>
  <c r="D55" i="1"/>
  <c r="C55" i="1"/>
  <c r="F62" i="1"/>
  <c r="F61" i="1"/>
  <c r="F60" i="1"/>
  <c r="C66" i="1"/>
  <c r="D66" i="1"/>
  <c r="E66" i="1"/>
  <c r="F16" i="5" l="1"/>
  <c r="F15" i="5"/>
  <c r="F14" i="5"/>
  <c r="F13" i="5"/>
  <c r="F12" i="5"/>
  <c r="F40" i="3"/>
  <c r="F32" i="3" l="1"/>
  <c r="E29" i="3"/>
  <c r="D29" i="3"/>
  <c r="C29" i="3"/>
  <c r="F41" i="3" l="1"/>
  <c r="E9" i="7" l="1"/>
  <c r="D9" i="7"/>
  <c r="C9" i="7"/>
  <c r="F39" i="3"/>
  <c r="F30" i="3"/>
  <c r="F44" i="3"/>
  <c r="F43" i="3"/>
  <c r="F42" i="3"/>
  <c r="F38" i="3"/>
  <c r="F37" i="3"/>
  <c r="F35" i="3"/>
  <c r="F34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1" i="3"/>
  <c r="E12" i="7" l="1"/>
  <c r="D12" i="7"/>
  <c r="C12" i="7"/>
  <c r="F13" i="7"/>
  <c r="F29" i="5"/>
  <c r="F60" i="2"/>
  <c r="F51" i="2"/>
  <c r="F50" i="2"/>
  <c r="F49" i="2"/>
  <c r="F48" i="2"/>
  <c r="F47" i="2"/>
  <c r="F59" i="1"/>
  <c r="F51" i="1"/>
  <c r="F50" i="1"/>
  <c r="F49" i="1"/>
  <c r="F48" i="1"/>
  <c r="F47" i="1"/>
  <c r="F12" i="7" l="1"/>
  <c r="C33" i="3"/>
  <c r="D33" i="3"/>
  <c r="E33" i="3"/>
  <c r="F75" i="2"/>
  <c r="F72" i="1"/>
  <c r="F54" i="1"/>
  <c r="F53" i="1"/>
  <c r="F52" i="1"/>
  <c r="F29" i="3" l="1"/>
  <c r="F33" i="3"/>
  <c r="E10" i="8"/>
  <c r="D10" i="8"/>
  <c r="C10" i="8"/>
  <c r="F65" i="2"/>
  <c r="F64" i="2"/>
  <c r="C67" i="2"/>
  <c r="D67" i="2"/>
  <c r="E67" i="2"/>
  <c r="F11" i="7"/>
  <c r="F10" i="7"/>
  <c r="F14" i="8" l="1"/>
  <c r="F13" i="8"/>
  <c r="F30" i="1"/>
  <c r="F66" i="2"/>
  <c r="F31" i="2"/>
  <c r="F30" i="2"/>
  <c r="F65" i="1"/>
  <c r="F64" i="1"/>
  <c r="C46" i="2"/>
  <c r="D46" i="2"/>
  <c r="E46" i="2"/>
  <c r="F62" i="2" l="1"/>
  <c r="F61" i="2"/>
  <c r="F59" i="2"/>
  <c r="F58" i="1"/>
  <c r="F32" i="2" l="1"/>
  <c r="F25" i="2"/>
  <c r="F24" i="2"/>
  <c r="F31" i="1"/>
  <c r="F55" i="2" l="1"/>
  <c r="F54" i="2"/>
  <c r="F53" i="2"/>
  <c r="F52" i="2"/>
  <c r="F46" i="1"/>
  <c r="F34" i="5" l="1"/>
  <c r="C26" i="5" l="1"/>
  <c r="C35" i="5" s="1"/>
  <c r="D26" i="5"/>
  <c r="D35" i="5" s="1"/>
  <c r="E26" i="5"/>
  <c r="E35" i="5" s="1"/>
  <c r="F33" i="5" l="1"/>
  <c r="F22" i="5" l="1"/>
  <c r="F12" i="8" l="1"/>
  <c r="F11" i="8"/>
  <c r="F32" i="5" l="1"/>
  <c r="F31" i="5"/>
  <c r="F27" i="5"/>
  <c r="F21" i="5"/>
  <c r="F20" i="5"/>
  <c r="F19" i="5"/>
  <c r="F18" i="5"/>
  <c r="F17" i="5"/>
  <c r="F11" i="5"/>
  <c r="F79" i="2"/>
  <c r="F78" i="2"/>
  <c r="F77" i="2"/>
  <c r="F76" i="2"/>
  <c r="F74" i="2"/>
  <c r="F73" i="2"/>
  <c r="F72" i="2"/>
  <c r="F71" i="2"/>
  <c r="F70" i="2"/>
  <c r="F69" i="2"/>
  <c r="F68" i="2"/>
  <c r="F63" i="2"/>
  <c r="F58" i="2"/>
  <c r="F57" i="2"/>
  <c r="F45" i="2"/>
  <c r="F44" i="2"/>
  <c r="F43" i="2"/>
  <c r="F42" i="2"/>
  <c r="F41" i="2"/>
  <c r="F40" i="2"/>
  <c r="F39" i="2"/>
  <c r="F38" i="2"/>
  <c r="F37" i="2"/>
  <c r="F36" i="2"/>
  <c r="F35" i="2"/>
  <c r="F34" i="2"/>
  <c r="F22" i="2"/>
  <c r="F21" i="2"/>
  <c r="F20" i="2"/>
  <c r="F19" i="2"/>
  <c r="F18" i="2"/>
  <c r="F17" i="2"/>
  <c r="F16" i="2"/>
  <c r="F15" i="2"/>
  <c r="F14" i="2"/>
  <c r="F13" i="2"/>
  <c r="F12" i="2"/>
  <c r="F11" i="2"/>
  <c r="F78" i="1"/>
  <c r="F77" i="1"/>
  <c r="F76" i="1"/>
  <c r="F75" i="1"/>
  <c r="F74" i="1"/>
  <c r="F73" i="1"/>
  <c r="F71" i="1"/>
  <c r="F70" i="1"/>
  <c r="F69" i="1"/>
  <c r="F68" i="1"/>
  <c r="F67" i="1"/>
  <c r="F63" i="1"/>
  <c r="F57" i="1"/>
  <c r="F56" i="1"/>
  <c r="F44" i="1"/>
  <c r="F43" i="1"/>
  <c r="F42" i="1"/>
  <c r="F41" i="1"/>
  <c r="F40" i="1"/>
  <c r="F39" i="1"/>
  <c r="F38" i="1"/>
  <c r="F37" i="1"/>
  <c r="F36" i="1"/>
  <c r="F35" i="1"/>
  <c r="F34" i="1"/>
  <c r="F33" i="1"/>
  <c r="F21" i="1"/>
  <c r="F20" i="1"/>
  <c r="F19" i="1"/>
  <c r="F18" i="1"/>
  <c r="F17" i="1"/>
  <c r="F16" i="1"/>
  <c r="F15" i="1"/>
  <c r="F14" i="1"/>
  <c r="F13" i="1"/>
  <c r="F12" i="1"/>
  <c r="F11" i="1"/>
  <c r="F10" i="1"/>
  <c r="F66" i="1" l="1"/>
  <c r="F67" i="2"/>
  <c r="E10" i="3"/>
  <c r="D10" i="3"/>
  <c r="C10" i="3"/>
  <c r="E45" i="1"/>
  <c r="D45" i="1"/>
  <c r="C45" i="1"/>
  <c r="C22" i="1"/>
  <c r="D22" i="1"/>
  <c r="E22" i="1"/>
  <c r="F10" i="3" l="1"/>
  <c r="F10" i="5"/>
  <c r="F45" i="1"/>
  <c r="F22" i="1"/>
  <c r="F10" i="8"/>
  <c r="F26" i="5"/>
  <c r="F35" i="5"/>
  <c r="F46" i="2"/>
  <c r="E14" i="3"/>
  <c r="D14" i="3"/>
  <c r="F14" i="3" s="1"/>
  <c r="C14" i="3"/>
  <c r="E14" i="7" l="1"/>
  <c r="D14" i="7"/>
  <c r="F14" i="7" l="1"/>
  <c r="F9" i="7"/>
  <c r="E6" i="4"/>
  <c r="E9" i="4" s="1"/>
  <c r="D6" i="4"/>
  <c r="D9" i="4" s="1"/>
  <c r="C6" i="4"/>
  <c r="C9" i="4" s="1"/>
  <c r="E36" i="3"/>
  <c r="D36" i="3"/>
  <c r="C36" i="3"/>
  <c r="E16" i="3"/>
  <c r="D16" i="3"/>
  <c r="C16" i="3"/>
  <c r="E23" i="2"/>
  <c r="D23" i="2"/>
  <c r="C23" i="2"/>
  <c r="E10" i="2"/>
  <c r="D10" i="2"/>
  <c r="D80" i="2" s="1"/>
  <c r="C10" i="2"/>
  <c r="E9" i="1"/>
  <c r="E79" i="1" s="1"/>
  <c r="D9" i="1"/>
  <c r="D79" i="1" s="1"/>
  <c r="C9" i="1"/>
  <c r="C79" i="1" s="1"/>
  <c r="E80" i="2" l="1"/>
  <c r="F79" i="1"/>
  <c r="C80" i="2"/>
  <c r="C45" i="3"/>
  <c r="D45" i="3"/>
  <c r="E45" i="3"/>
  <c r="F16" i="3"/>
  <c r="F36" i="3"/>
  <c r="F33" i="2"/>
  <c r="F23" i="2"/>
  <c r="F32" i="1"/>
  <c r="F56" i="2"/>
  <c r="F55" i="1"/>
  <c r="F10" i="2"/>
  <c r="F9" i="1"/>
  <c r="F9" i="4"/>
  <c r="F8" i="4"/>
  <c r="F7" i="4"/>
  <c r="F6" i="4"/>
  <c r="F45" i="3" l="1"/>
  <c r="F80" i="2"/>
  <c r="C14" i="7" l="1"/>
</calcChain>
</file>

<file path=xl/sharedStrings.xml><?xml version="1.0" encoding="utf-8"?>
<sst xmlns="http://schemas.openxmlformats.org/spreadsheetml/2006/main" count="270" uniqueCount="43">
  <si>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</si>
  <si>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</si>
  <si>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</si>
  <si>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</si>
  <si>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</si>
  <si>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</si>
  <si>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</si>
  <si>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</si>
  <si>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</si>
  <si>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</si>
  <si>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</si>
  <si>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</si>
  <si>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</si>
  <si>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</si>
  <si>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</si>
  <si>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</si>
  <si>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</si>
  <si>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</si>
  <si>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</si>
  <si>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</si>
  <si>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</si>
  <si>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</si>
  <si>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</si>
  <si>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</si>
  <si>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</si>
  <si>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</si>
  <si>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</si>
  <si>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</si>
  <si>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</si>
  <si>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</si>
  <si>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</si>
  <si>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</si>
  <si>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</si>
  <si>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</si>
  <si>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(EN SOLES)</t>
  </si>
  <si>
    <t>EJECUCION DE LOS PROGRAMAS PRESUPUESTALES AL MES DE NOVIEMBRE
DEL AÑO FISCAL 2019 DEL PLIEGO 011 MINSA - TODA FUENTE</t>
  </si>
  <si>
    <t>Fuente: SIAF, Consulta Amigable y Base de Datos al 30 de Noviembre del 2019</t>
  </si>
  <si>
    <t>EJECUCION DE LOS PROGRAMAS PRESUPUESTALES AL MES DE NOVIEMBRE
DEL AÑO FISCAL 2019 DEL PLIEGO 011 MINSA - RECURSOS ORDINARIOS</t>
  </si>
  <si>
    <t>EJECUCION DE LOS PROGRAMAS PRESUPUESTALES AL MES DE NOVIEMBRE
DEL AÑO FISCAL 2019 DEL PLIEGO 011 MINSA - RECURSOS POR OPERACIONES OFICIALES DE CREDITO</t>
  </si>
  <si>
    <t>EJECUCION DE LOS PROGRAMAS PRESUPUESTALES AL MES DE NOVIEMBRE
DEL AÑO FISCAL 2019 DEL PLIEGO 011 MINSA - DONACIONES Y TRANSFERENCIAS</t>
  </si>
  <si>
    <t>EJECUCION DE LOS PROGRAMAS PRESUPUESTALES AL MES DE NOVIEMBRE
DEL AÑO FISCAL 2019 DEL PLIEGO 011 MINSA - RECURSOS DETERMINADOS</t>
  </si>
  <si>
    <t>DEVENGADO
AL 30.11.19</t>
  </si>
  <si>
    <t>EJECUCION DE LOS PROGRAMAS PRESUPUESTALES AL MES DE NOVIEMBRE
DEL AÑO FISCAL 2019 DEL PLIEGO 011 MINSA - RECURSOS DIRECTAMENTE RECAUDADOS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</si>
</sst>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6" fontId="2" fillId="0" borderId="1" xfId="3" applyNumberFormat="1" applyFont="1" applyBorder="1" applyAlignment="1">
      <alignment horizontal="left" vertical="center" indent="4"/>
    </xf>
    <xf numFmtId="164" fontId="4" fillId="0" borderId="1" xfId="3" applyNumberFormat="1" applyBorder="1" applyAlignment="1">
      <alignment vertical="center"/>
    </xf>
    <xf numFmtId="165" fontId="0" fillId="0" borderId="1" xfId="1" applyNumberFormat="1" applyFont="1" applyBorder="1" applyAlignment="1">
      <alignment horizontal="right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4" fillId="0" borderId="8" xfId="3" applyNumberFormat="1" applyBorder="1" applyAlignment="1">
      <alignment horizontal="left" vertical="center" indent="3"/>
    </xf>
    <xf numFmtId="164" fontId="4" fillId="0" borderId="8" xfId="3" applyNumberFormat="1" applyBorder="1" applyAlignment="1">
      <alignment vertical="center"/>
    </xf>
    <xf numFmtId="165" fontId="0" fillId="0" borderId="8" xfId="1" applyNumberFormat="1" applyFont="1" applyBorder="1" applyAlignment="1">
      <alignment horizontal="right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3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60" customWidth="1"/>
    <col min="7" max="16384" width="11.42578125" style="1"/>
  </cols>
  <sheetData>
    <row r="5" spans="2:6" ht="51.75" customHeight="1" x14ac:dyDescent="0.25">
      <c r="B5" s="69" t="s">
        <v>35</v>
      </c>
      <c r="C5" s="69"/>
      <c r="D5" s="69"/>
      <c r="E5" s="69"/>
      <c r="F5" s="69"/>
    </row>
    <row r="7" spans="2:6" x14ac:dyDescent="0.25">
      <c r="F7" s="60" t="s">
        <v>34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41</v>
      </c>
      <c r="F8" s="54" t="s">
        <v>5</v>
      </c>
    </row>
    <row r="9" spans="2:6" x14ac:dyDescent="0.25">
      <c r="B9" s="45" t="s">
        <v>14</v>
      </c>
      <c r="C9" s="46">
        <f>SUM(C10:C21)</f>
        <v>3224021646</v>
      </c>
      <c r="D9" s="46">
        <f>SUM(D10:D21)</f>
        <v>2676070423</v>
      </c>
      <c r="E9" s="46">
        <f>SUM(E10:E21)</f>
        <v>2227077393.1599994</v>
      </c>
      <c r="F9" s="61">
        <f t="shared" ref="F9:F79" si="0">IF(E9=0,"%",E9/D9)</f>
        <v>0.83221927719799749</v>
      </c>
    </row>
    <row r="10" spans="2:6" x14ac:dyDescent="0.25">
      <c r="B10" s="16" t="s">
        <v>22</v>
      </c>
      <c r="C10" s="30">
        <v>133155539</v>
      </c>
      <c r="D10" s="30">
        <v>145221724</v>
      </c>
      <c r="E10" s="30">
        <v>131802055.47999996</v>
      </c>
      <c r="F10" s="62">
        <f t="shared" si="0"/>
        <v>0.90759186607645537</v>
      </c>
    </row>
    <row r="11" spans="2:6" x14ac:dyDescent="0.25">
      <c r="B11" s="17" t="s">
        <v>23</v>
      </c>
      <c r="C11" s="31">
        <v>224469300</v>
      </c>
      <c r="D11" s="31">
        <v>254354156</v>
      </c>
      <c r="E11" s="31">
        <v>229584851.51999971</v>
      </c>
      <c r="F11" s="63">
        <f t="shared" si="0"/>
        <v>0.90261883324603398</v>
      </c>
    </row>
    <row r="12" spans="2:6" x14ac:dyDescent="0.25">
      <c r="B12" s="17" t="s">
        <v>24</v>
      </c>
      <c r="C12" s="31">
        <v>89595931</v>
      </c>
      <c r="D12" s="31">
        <v>100280772</v>
      </c>
      <c r="E12" s="31">
        <v>89526716.120000035</v>
      </c>
      <c r="F12" s="63">
        <f t="shared" si="0"/>
        <v>0.89276053957781687</v>
      </c>
    </row>
    <row r="13" spans="2:6" x14ac:dyDescent="0.25">
      <c r="B13" s="17" t="s">
        <v>25</v>
      </c>
      <c r="C13" s="31">
        <v>35954210</v>
      </c>
      <c r="D13" s="31">
        <v>38565240</v>
      </c>
      <c r="E13" s="31">
        <v>34722738.260000013</v>
      </c>
      <c r="F13" s="63">
        <f t="shared" si="0"/>
        <v>0.90036359841141955</v>
      </c>
    </row>
    <row r="14" spans="2:6" x14ac:dyDescent="0.25">
      <c r="B14" s="17" t="s">
        <v>26</v>
      </c>
      <c r="C14" s="31">
        <v>93385818</v>
      </c>
      <c r="D14" s="31">
        <v>107942483</v>
      </c>
      <c r="E14" s="31">
        <v>98105798.689999983</v>
      </c>
      <c r="F14" s="63">
        <f t="shared" si="0"/>
        <v>0.90887105765391729</v>
      </c>
    </row>
    <row r="15" spans="2:6" x14ac:dyDescent="0.25">
      <c r="B15" s="17" t="s">
        <v>27</v>
      </c>
      <c r="C15" s="31">
        <v>52635058</v>
      </c>
      <c r="D15" s="31">
        <v>57955295</v>
      </c>
      <c r="E15" s="31">
        <v>49422861.839999996</v>
      </c>
      <c r="F15" s="63">
        <f t="shared" si="0"/>
        <v>0.85277560643941153</v>
      </c>
    </row>
    <row r="16" spans="2:6" x14ac:dyDescent="0.25">
      <c r="B16" s="17" t="s">
        <v>28</v>
      </c>
      <c r="C16" s="31">
        <v>6041484</v>
      </c>
      <c r="D16" s="31">
        <v>6625664</v>
      </c>
      <c r="E16" s="31">
        <v>5171201.12</v>
      </c>
      <c r="F16" s="63">
        <f t="shared" si="0"/>
        <v>0.78048043486660357</v>
      </c>
    </row>
    <row r="17" spans="2:6" x14ac:dyDescent="0.25">
      <c r="B17" s="17" t="s">
        <v>29</v>
      </c>
      <c r="C17" s="31">
        <v>173108206</v>
      </c>
      <c r="D17" s="31">
        <v>218364245</v>
      </c>
      <c r="E17" s="31">
        <v>198181360.54000011</v>
      </c>
      <c r="F17" s="63">
        <f t="shared" si="0"/>
        <v>0.90757239373140097</v>
      </c>
    </row>
    <row r="18" spans="2:6" x14ac:dyDescent="0.25">
      <c r="B18" s="17" t="s">
        <v>30</v>
      </c>
      <c r="C18" s="31">
        <v>30209571</v>
      </c>
      <c r="D18" s="31">
        <v>33197062</v>
      </c>
      <c r="E18" s="31">
        <v>29431942.420000002</v>
      </c>
      <c r="F18" s="63">
        <f t="shared" si="0"/>
        <v>0.88658274699128503</v>
      </c>
    </row>
    <row r="19" spans="2:6" x14ac:dyDescent="0.25">
      <c r="B19" s="17" t="s">
        <v>31</v>
      </c>
      <c r="C19" s="31">
        <v>27086715</v>
      </c>
      <c r="D19" s="31">
        <v>35887729</v>
      </c>
      <c r="E19" s="31">
        <v>30916463.800000012</v>
      </c>
      <c r="F19" s="63">
        <f t="shared" si="0"/>
        <v>0.86147729771365611</v>
      </c>
    </row>
    <row r="20" spans="2:6" x14ac:dyDescent="0.25">
      <c r="B20" s="17" t="s">
        <v>32</v>
      </c>
      <c r="C20" s="31">
        <v>1702122891</v>
      </c>
      <c r="D20" s="31">
        <v>1028463890</v>
      </c>
      <c r="E20" s="31">
        <v>743591244.01999974</v>
      </c>
      <c r="F20" s="63">
        <f t="shared" si="0"/>
        <v>0.72301152354508014</v>
      </c>
    </row>
    <row r="21" spans="2:6" x14ac:dyDescent="0.25">
      <c r="B21" s="17" t="s">
        <v>33</v>
      </c>
      <c r="C21" s="31">
        <v>656256923</v>
      </c>
      <c r="D21" s="31">
        <v>649212163</v>
      </c>
      <c r="E21" s="31">
        <v>586620159.35000002</v>
      </c>
      <c r="F21" s="63">
        <f t="shared" si="0"/>
        <v>0.90358775263734548</v>
      </c>
    </row>
    <row r="22" spans="2:6" x14ac:dyDescent="0.25">
      <c r="B22" s="45" t="s">
        <v>13</v>
      </c>
      <c r="C22" s="46">
        <f>SUM(C23:C31)</f>
        <v>189907934</v>
      </c>
      <c r="D22" s="46">
        <f>SUM(D23:D31)</f>
        <v>178160693</v>
      </c>
      <c r="E22" s="46">
        <f>SUM(E23:E31)</f>
        <v>152659407.69999999</v>
      </c>
      <c r="F22" s="61">
        <f t="shared" si="0"/>
        <v>0.85686357147252445</v>
      </c>
    </row>
    <row r="23" spans="2:6" x14ac:dyDescent="0.25">
      <c r="B23" s="17" t="s">
        <v>22</v>
      </c>
      <c r="C23" s="31">
        <v>0</v>
      </c>
      <c r="D23" s="31">
        <v>3000</v>
      </c>
      <c r="E23" s="31">
        <v>3000</v>
      </c>
      <c r="F23" s="63">
        <f t="shared" si="0"/>
        <v>1</v>
      </c>
    </row>
    <row r="24" spans="2:6" x14ac:dyDescent="0.25">
      <c r="B24" s="17" t="s">
        <v>23</v>
      </c>
      <c r="C24" s="31">
        <v>0</v>
      </c>
      <c r="D24" s="31">
        <v>6234</v>
      </c>
      <c r="E24" s="31">
        <v>6233.24</v>
      </c>
      <c r="F24" s="63">
        <f t="shared" si="0"/>
        <v>0.99987808790503685</v>
      </c>
    </row>
    <row r="25" spans="2:6" x14ac:dyDescent="0.25">
      <c r="B25" s="17" t="s">
        <v>24</v>
      </c>
      <c r="C25" s="31">
        <v>0</v>
      </c>
      <c r="D25" s="31">
        <v>3000</v>
      </c>
      <c r="E25" s="31">
        <v>3000</v>
      </c>
      <c r="F25" s="63">
        <f t="shared" si="0"/>
        <v>1</v>
      </c>
    </row>
    <row r="26" spans="2:6" x14ac:dyDescent="0.25">
      <c r="B26" s="17" t="s">
        <v>26</v>
      </c>
      <c r="C26" s="31">
        <v>0</v>
      </c>
      <c r="D26" s="31">
        <v>3000</v>
      </c>
      <c r="E26" s="31">
        <v>3000</v>
      </c>
      <c r="F26" s="63">
        <f t="shared" si="0"/>
        <v>1</v>
      </c>
    </row>
    <row r="27" spans="2:6" x14ac:dyDescent="0.25">
      <c r="B27" s="17" t="s">
        <v>27</v>
      </c>
      <c r="C27" s="31">
        <v>0</v>
      </c>
      <c r="D27" s="31">
        <v>3000</v>
      </c>
      <c r="E27" s="31">
        <v>3000</v>
      </c>
      <c r="F27" s="63">
        <f t="shared" si="0"/>
        <v>1</v>
      </c>
    </row>
    <row r="28" spans="2:6" x14ac:dyDescent="0.25">
      <c r="B28" s="17" t="s">
        <v>29</v>
      </c>
      <c r="C28" s="31">
        <v>0</v>
      </c>
      <c r="D28" s="31">
        <v>6000</v>
      </c>
      <c r="E28" s="31">
        <v>6000</v>
      </c>
      <c r="F28" s="63">
        <f t="shared" si="0"/>
        <v>1</v>
      </c>
    </row>
    <row r="29" spans="2:6" x14ac:dyDescent="0.25">
      <c r="B29" s="17" t="s">
        <v>30</v>
      </c>
      <c r="C29" s="31">
        <v>0</v>
      </c>
      <c r="D29" s="31">
        <v>6000</v>
      </c>
      <c r="E29" s="31">
        <v>6000</v>
      </c>
      <c r="F29" s="63">
        <f t="shared" ref="F26:F29" si="1">IF(E29=0,"%",E29/D29)</f>
        <v>1</v>
      </c>
    </row>
    <row r="30" spans="2:6" x14ac:dyDescent="0.25">
      <c r="B30" s="17" t="s">
        <v>32</v>
      </c>
      <c r="C30" s="31">
        <v>10825256</v>
      </c>
      <c r="D30" s="31">
        <v>4086695</v>
      </c>
      <c r="E30" s="31">
        <v>1967501.4900000002</v>
      </c>
      <c r="F30" s="63">
        <f t="shared" si="0"/>
        <v>0.48144074612859539</v>
      </c>
    </row>
    <row r="31" spans="2:6" x14ac:dyDescent="0.25">
      <c r="B31" s="17" t="s">
        <v>33</v>
      </c>
      <c r="C31" s="31">
        <v>179082678</v>
      </c>
      <c r="D31" s="31">
        <v>174043764</v>
      </c>
      <c r="E31" s="31">
        <v>150661672.97</v>
      </c>
      <c r="F31" s="63">
        <f t="shared" si="0"/>
        <v>0.86565395684041857</v>
      </c>
    </row>
    <row r="32" spans="2:6" x14ac:dyDescent="0.25">
      <c r="B32" s="45" t="s">
        <v>12</v>
      </c>
      <c r="C32" s="46">
        <f>SUM(C33:C44)</f>
        <v>2500259483</v>
      </c>
      <c r="D32" s="46">
        <f t="shared" ref="D32:E32" si="2">SUM(D33:D44)</f>
        <v>2603291746</v>
      </c>
      <c r="E32" s="46">
        <f t="shared" si="2"/>
        <v>2021917432.1499996</v>
      </c>
      <c r="F32" s="61">
        <f t="shared" si="0"/>
        <v>0.77667723383547327</v>
      </c>
    </row>
    <row r="33" spans="2:6" x14ac:dyDescent="0.25">
      <c r="B33" s="16" t="s">
        <v>22</v>
      </c>
      <c r="C33" s="30">
        <v>415413376</v>
      </c>
      <c r="D33" s="30">
        <v>170715593</v>
      </c>
      <c r="E33" s="30">
        <v>125789415.93000011</v>
      </c>
      <c r="F33" s="62">
        <f t="shared" si="0"/>
        <v>0.7368361244540802</v>
      </c>
    </row>
    <row r="34" spans="2:6" x14ac:dyDescent="0.25">
      <c r="B34" s="17" t="s">
        <v>23</v>
      </c>
      <c r="C34" s="31">
        <v>94118172</v>
      </c>
      <c r="D34" s="31">
        <v>157465653</v>
      </c>
      <c r="E34" s="31">
        <v>119055958.54999994</v>
      </c>
      <c r="F34" s="63">
        <f t="shared" si="0"/>
        <v>0.7560757300514287</v>
      </c>
    </row>
    <row r="35" spans="2:6" x14ac:dyDescent="0.25">
      <c r="B35" s="17" t="s">
        <v>24</v>
      </c>
      <c r="C35" s="31">
        <v>90706163</v>
      </c>
      <c r="D35" s="31">
        <v>132087735</v>
      </c>
      <c r="E35" s="31">
        <v>90295722.450000137</v>
      </c>
      <c r="F35" s="63">
        <f t="shared" si="0"/>
        <v>0.68360413970305522</v>
      </c>
    </row>
    <row r="36" spans="2:6" x14ac:dyDescent="0.25">
      <c r="B36" s="17" t="s">
        <v>25</v>
      </c>
      <c r="C36" s="31">
        <v>69119968</v>
      </c>
      <c r="D36" s="31">
        <v>34744222</v>
      </c>
      <c r="E36" s="31">
        <v>25284322.759999994</v>
      </c>
      <c r="F36" s="63">
        <f t="shared" si="0"/>
        <v>0.72772741205717584</v>
      </c>
    </row>
    <row r="37" spans="2:6" x14ac:dyDescent="0.25">
      <c r="B37" s="17" t="s">
        <v>26</v>
      </c>
      <c r="C37" s="31">
        <v>51086113</v>
      </c>
      <c r="D37" s="31">
        <v>95196564</v>
      </c>
      <c r="E37" s="31">
        <v>65930474.589999981</v>
      </c>
      <c r="F37" s="63">
        <f t="shared" si="0"/>
        <v>0.69257199860700835</v>
      </c>
    </row>
    <row r="38" spans="2:6" x14ac:dyDescent="0.25">
      <c r="B38" s="17" t="s">
        <v>27</v>
      </c>
      <c r="C38" s="31">
        <v>123628147</v>
      </c>
      <c r="D38" s="31">
        <v>116908977</v>
      </c>
      <c r="E38" s="31">
        <v>76513279.930000082</v>
      </c>
      <c r="F38" s="63">
        <f t="shared" si="0"/>
        <v>0.65446881748011598</v>
      </c>
    </row>
    <row r="39" spans="2:6" x14ac:dyDescent="0.25">
      <c r="B39" s="17" t="s">
        <v>28</v>
      </c>
      <c r="C39" s="31">
        <v>57078192</v>
      </c>
      <c r="D39" s="31">
        <v>29178193</v>
      </c>
      <c r="E39" s="31">
        <v>15358898.70000002</v>
      </c>
      <c r="F39" s="63">
        <f t="shared" si="0"/>
        <v>0.5263827921077916</v>
      </c>
    </row>
    <row r="40" spans="2:6" x14ac:dyDescent="0.25">
      <c r="B40" s="17" t="s">
        <v>29</v>
      </c>
      <c r="C40" s="31">
        <v>60760797</v>
      </c>
      <c r="D40" s="31">
        <v>79305295</v>
      </c>
      <c r="E40" s="31">
        <v>63570317.710000008</v>
      </c>
      <c r="F40" s="63">
        <f t="shared" si="0"/>
        <v>0.80158982713575444</v>
      </c>
    </row>
    <row r="41" spans="2:6" x14ac:dyDescent="0.25">
      <c r="B41" s="17" t="s">
        <v>30</v>
      </c>
      <c r="C41" s="31">
        <v>12818513</v>
      </c>
      <c r="D41" s="31">
        <v>20210195</v>
      </c>
      <c r="E41" s="31">
        <v>16431067.430000002</v>
      </c>
      <c r="F41" s="63">
        <f t="shared" si="0"/>
        <v>0.8130088517206292</v>
      </c>
    </row>
    <row r="42" spans="2:6" x14ac:dyDescent="0.25">
      <c r="B42" s="17" t="s">
        <v>31</v>
      </c>
      <c r="C42" s="31">
        <v>39931557</v>
      </c>
      <c r="D42" s="31">
        <v>61429848</v>
      </c>
      <c r="E42" s="31">
        <v>41453456.609999992</v>
      </c>
      <c r="F42" s="63">
        <f t="shared" si="0"/>
        <v>0.67480968876888625</v>
      </c>
    </row>
    <row r="43" spans="2:6" x14ac:dyDescent="0.25">
      <c r="B43" s="17" t="s">
        <v>32</v>
      </c>
      <c r="C43" s="31">
        <v>565975090</v>
      </c>
      <c r="D43" s="31">
        <v>595284346</v>
      </c>
      <c r="E43" s="31">
        <v>486461223.75999981</v>
      </c>
      <c r="F43" s="63">
        <f t="shared" si="0"/>
        <v>0.81719135910219254</v>
      </c>
    </row>
    <row r="44" spans="2:6" x14ac:dyDescent="0.25">
      <c r="B44" s="18" t="s">
        <v>33</v>
      </c>
      <c r="C44" s="32">
        <v>919623395</v>
      </c>
      <c r="D44" s="32">
        <v>1110765125</v>
      </c>
      <c r="E44" s="32">
        <v>895773293.72999954</v>
      </c>
      <c r="F44" s="64">
        <f t="shared" si="0"/>
        <v>0.80644708189771397</v>
      </c>
    </row>
    <row r="45" spans="2:6" x14ac:dyDescent="0.25">
      <c r="B45" s="45" t="s">
        <v>11</v>
      </c>
      <c r="C45" s="46">
        <f>SUM(C46:C54)</f>
        <v>505299396</v>
      </c>
      <c r="D45" s="46">
        <f>SUM(D46:D54)</f>
        <v>489955556</v>
      </c>
      <c r="E45" s="46">
        <f>SUM(E46:E54)</f>
        <v>432861417.06000012</v>
      </c>
      <c r="F45" s="61">
        <f t="shared" si="0"/>
        <v>0.88347077966394183</v>
      </c>
    </row>
    <row r="46" spans="2:6" x14ac:dyDescent="0.25">
      <c r="B46" s="17" t="s">
        <v>22</v>
      </c>
      <c r="C46" s="31">
        <v>16660000</v>
      </c>
      <c r="D46" s="31">
        <v>281824840</v>
      </c>
      <c r="E46" s="31">
        <v>279796331.54000008</v>
      </c>
      <c r="F46" s="63">
        <f t="shared" si="0"/>
        <v>0.99280223680779911</v>
      </c>
    </row>
    <row r="47" spans="2:6" x14ac:dyDescent="0.25">
      <c r="B47" s="17" t="s">
        <v>23</v>
      </c>
      <c r="C47" s="31">
        <v>16660000</v>
      </c>
      <c r="D47" s="31">
        <v>19025543</v>
      </c>
      <c r="E47" s="31">
        <v>14433774.790000001</v>
      </c>
      <c r="F47" s="63">
        <f t="shared" ref="F47:F51" si="3">IF(E47=0,"%",E47/D47)</f>
        <v>0.75865244897346695</v>
      </c>
    </row>
    <row r="48" spans="2:6" x14ac:dyDescent="0.25">
      <c r="B48" s="17" t="s">
        <v>24</v>
      </c>
      <c r="C48" s="31">
        <v>51660000</v>
      </c>
      <c r="D48" s="31">
        <v>23487316</v>
      </c>
      <c r="E48" s="31">
        <v>1431252.9600000002</v>
      </c>
      <c r="F48" s="63">
        <f t="shared" si="3"/>
        <v>6.0937271844939633E-2</v>
      </c>
    </row>
    <row r="49" spans="2:6" x14ac:dyDescent="0.25">
      <c r="B49" s="17" t="s">
        <v>25</v>
      </c>
      <c r="C49" s="31">
        <v>21660000</v>
      </c>
      <c r="D49" s="31">
        <v>32295218</v>
      </c>
      <c r="E49" s="31">
        <v>28768691.789999999</v>
      </c>
      <c r="F49" s="63">
        <f t="shared" si="3"/>
        <v>0.89080345548371898</v>
      </c>
    </row>
    <row r="50" spans="2:6" x14ac:dyDescent="0.25">
      <c r="B50" s="17" t="s">
        <v>26</v>
      </c>
      <c r="C50" s="31">
        <v>10000000</v>
      </c>
      <c r="D50" s="31">
        <v>0</v>
      </c>
      <c r="E50" s="31">
        <v>0</v>
      </c>
      <c r="F50" s="63" t="str">
        <f t="shared" si="3"/>
        <v>%</v>
      </c>
    </row>
    <row r="51" spans="2:6" x14ac:dyDescent="0.25">
      <c r="B51" s="17" t="s">
        <v>27</v>
      </c>
      <c r="C51" s="31">
        <v>16660000</v>
      </c>
      <c r="D51" s="31">
        <v>16664423</v>
      </c>
      <c r="E51" s="31">
        <v>15943079.109999999</v>
      </c>
      <c r="F51" s="63">
        <f t="shared" si="3"/>
        <v>0.95671353937667081</v>
      </c>
    </row>
    <row r="52" spans="2:6" x14ac:dyDescent="0.25">
      <c r="B52" s="17" t="s">
        <v>31</v>
      </c>
      <c r="C52" s="31">
        <v>37000000</v>
      </c>
      <c r="D52" s="31">
        <v>300689</v>
      </c>
      <c r="E52" s="31">
        <v>0</v>
      </c>
      <c r="F52" s="63" t="str">
        <f t="shared" si="0"/>
        <v>%</v>
      </c>
    </row>
    <row r="53" spans="2:6" x14ac:dyDescent="0.25">
      <c r="B53" s="17" t="s">
        <v>32</v>
      </c>
      <c r="C53" s="31">
        <v>84999396</v>
      </c>
      <c r="D53" s="31">
        <v>7242354</v>
      </c>
      <c r="E53" s="31">
        <v>6737060</v>
      </c>
      <c r="F53" s="63">
        <f t="shared" si="0"/>
        <v>0.93023069571026218</v>
      </c>
    </row>
    <row r="54" spans="2:6" x14ac:dyDescent="0.25">
      <c r="B54" s="17" t="s">
        <v>33</v>
      </c>
      <c r="C54" s="31">
        <v>250000000</v>
      </c>
      <c r="D54" s="31">
        <v>109115173</v>
      </c>
      <c r="E54" s="31">
        <v>85751226.86999999</v>
      </c>
      <c r="F54" s="63">
        <f t="shared" si="0"/>
        <v>0.78587811861875512</v>
      </c>
    </row>
    <row r="55" spans="2:6" x14ac:dyDescent="0.25">
      <c r="B55" s="45" t="s">
        <v>10</v>
      </c>
      <c r="C55" s="46">
        <f>+SUM(C56:C65)</f>
        <v>54285651</v>
      </c>
      <c r="D55" s="46">
        <f t="shared" ref="D55:E55" si="4">+SUM(D56:D65)</f>
        <v>115473051</v>
      </c>
      <c r="E55" s="46">
        <f t="shared" si="4"/>
        <v>101367777.47</v>
      </c>
      <c r="F55" s="61">
        <f t="shared" si="0"/>
        <v>0.87784791855893718</v>
      </c>
    </row>
    <row r="56" spans="2:6" x14ac:dyDescent="0.25">
      <c r="B56" s="16" t="s">
        <v>22</v>
      </c>
      <c r="C56" s="30">
        <v>7591425</v>
      </c>
      <c r="D56" s="30">
        <v>53728353</v>
      </c>
      <c r="E56" s="30">
        <v>51431515</v>
      </c>
      <c r="F56" s="62">
        <f t="shared" si="0"/>
        <v>0.95725091368425164</v>
      </c>
    </row>
    <row r="57" spans="2:6" x14ac:dyDescent="0.25">
      <c r="B57" s="17" t="s">
        <v>23</v>
      </c>
      <c r="C57" s="31">
        <v>101043</v>
      </c>
      <c r="D57" s="31">
        <v>6480048</v>
      </c>
      <c r="E57" s="31">
        <v>5343484</v>
      </c>
      <c r="F57" s="63">
        <f t="shared" si="0"/>
        <v>0.82460562020528239</v>
      </c>
    </row>
    <row r="58" spans="2:6" x14ac:dyDescent="0.25">
      <c r="B58" s="17" t="s">
        <v>24</v>
      </c>
      <c r="C58" s="31">
        <v>0</v>
      </c>
      <c r="D58" s="31">
        <v>2598262</v>
      </c>
      <c r="E58" s="31">
        <v>2448189</v>
      </c>
      <c r="F58" s="63">
        <f t="shared" si="0"/>
        <v>0.94224100571843794</v>
      </c>
    </row>
    <row r="59" spans="2:6" x14ac:dyDescent="0.25">
      <c r="B59" s="17" t="s">
        <v>25</v>
      </c>
      <c r="C59" s="31">
        <v>0</v>
      </c>
      <c r="D59" s="31">
        <v>4771634</v>
      </c>
      <c r="E59" s="31">
        <v>3728680</v>
      </c>
      <c r="F59" s="63">
        <f t="shared" ref="F59" si="5">IF(E59=0,"%",E59/D59)</f>
        <v>0.78142623679854739</v>
      </c>
    </row>
    <row r="60" spans="2:6" x14ac:dyDescent="0.25">
      <c r="B60" s="17" t="s">
        <v>26</v>
      </c>
      <c r="C60" s="31">
        <v>0</v>
      </c>
      <c r="D60" s="31">
        <v>64232</v>
      </c>
      <c r="E60" s="31">
        <v>39142</v>
      </c>
      <c r="F60" s="63">
        <f t="shared" si="0"/>
        <v>0.60938473035247231</v>
      </c>
    </row>
    <row r="61" spans="2:6" x14ac:dyDescent="0.25">
      <c r="B61" s="17" t="s">
        <v>27</v>
      </c>
      <c r="C61" s="31">
        <v>0</v>
      </c>
      <c r="D61" s="31">
        <v>2186160</v>
      </c>
      <c r="E61" s="31">
        <v>1165461</v>
      </c>
      <c r="F61" s="63">
        <f t="shared" si="0"/>
        <v>0.53310873861016572</v>
      </c>
    </row>
    <row r="62" spans="2:6" x14ac:dyDescent="0.25">
      <c r="B62" s="17" t="s">
        <v>29</v>
      </c>
      <c r="C62" s="31">
        <v>0</v>
      </c>
      <c r="D62" s="31">
        <v>37687</v>
      </c>
      <c r="E62" s="31">
        <v>37685.910000000003</v>
      </c>
      <c r="F62" s="63">
        <f t="shared" si="0"/>
        <v>0.99997107755990133</v>
      </c>
    </row>
    <row r="63" spans="2:6" x14ac:dyDescent="0.25">
      <c r="B63" s="17" t="s">
        <v>31</v>
      </c>
      <c r="C63" s="31">
        <v>0</v>
      </c>
      <c r="D63" s="31">
        <v>800</v>
      </c>
      <c r="E63" s="31">
        <v>535</v>
      </c>
      <c r="F63" s="63">
        <f t="shared" si="0"/>
        <v>0.66874999999999996</v>
      </c>
    </row>
    <row r="64" spans="2:6" x14ac:dyDescent="0.25">
      <c r="B64" s="17" t="s">
        <v>32</v>
      </c>
      <c r="C64" s="31">
        <v>17497403</v>
      </c>
      <c r="D64" s="31">
        <v>4963744</v>
      </c>
      <c r="E64" s="31">
        <v>4301335.7199999988</v>
      </c>
      <c r="F64" s="63">
        <f t="shared" si="0"/>
        <v>0.86655067626372329</v>
      </c>
    </row>
    <row r="65" spans="2:6" x14ac:dyDescent="0.25">
      <c r="B65" s="17" t="s">
        <v>33</v>
      </c>
      <c r="C65" s="31">
        <v>29095780</v>
      </c>
      <c r="D65" s="31">
        <v>40642131</v>
      </c>
      <c r="E65" s="31">
        <v>32871749.84</v>
      </c>
      <c r="F65" s="63">
        <f t="shared" si="0"/>
        <v>0.80880970144011399</v>
      </c>
    </row>
    <row r="66" spans="2:6" x14ac:dyDescent="0.25">
      <c r="B66" s="45" t="s">
        <v>9</v>
      </c>
      <c r="C66" s="46">
        <f>SUM(C67:C78)</f>
        <v>618709381</v>
      </c>
      <c r="D66" s="46">
        <f>SUM(D67:D78)</f>
        <v>844963525</v>
      </c>
      <c r="E66" s="46">
        <f>SUM(E67:E78)</f>
        <v>274404549.57999998</v>
      </c>
      <c r="F66" s="61">
        <f t="shared" si="0"/>
        <v>0.32475313011884149</v>
      </c>
    </row>
    <row r="67" spans="2:6" x14ac:dyDescent="0.25">
      <c r="B67" s="16" t="s">
        <v>22</v>
      </c>
      <c r="C67" s="30">
        <v>12847446</v>
      </c>
      <c r="D67" s="30">
        <v>13986939</v>
      </c>
      <c r="E67" s="30">
        <v>6746471.1300000018</v>
      </c>
      <c r="F67" s="62">
        <f t="shared" si="0"/>
        <v>0.48234078449902451</v>
      </c>
    </row>
    <row r="68" spans="2:6" x14ac:dyDescent="0.25">
      <c r="B68" s="17" t="s">
        <v>23</v>
      </c>
      <c r="C68" s="31">
        <v>145423705</v>
      </c>
      <c r="D68" s="31">
        <v>170118125</v>
      </c>
      <c r="E68" s="31">
        <v>115612991.86</v>
      </c>
      <c r="F68" s="63">
        <f t="shared" si="0"/>
        <v>0.6796041977302536</v>
      </c>
    </row>
    <row r="69" spans="2:6" x14ac:dyDescent="0.25">
      <c r="B69" s="17" t="s">
        <v>24</v>
      </c>
      <c r="C69" s="31">
        <v>8340000</v>
      </c>
      <c r="D69" s="31">
        <v>1641002</v>
      </c>
      <c r="E69" s="31">
        <v>870062.07</v>
      </c>
      <c r="F69" s="63">
        <f t="shared" si="0"/>
        <v>0.53020171212466527</v>
      </c>
    </row>
    <row r="70" spans="2:6" x14ac:dyDescent="0.25">
      <c r="B70" s="17" t="s">
        <v>25</v>
      </c>
      <c r="C70" s="31">
        <v>8340000</v>
      </c>
      <c r="D70" s="31">
        <v>412907</v>
      </c>
      <c r="E70" s="31">
        <v>299685.68</v>
      </c>
      <c r="F70" s="63">
        <f t="shared" si="0"/>
        <v>0.72579462203353295</v>
      </c>
    </row>
    <row r="71" spans="2:6" x14ac:dyDescent="0.25">
      <c r="B71" s="17" t="s">
        <v>26</v>
      </c>
      <c r="C71" s="31">
        <v>5000000</v>
      </c>
      <c r="D71" s="31">
        <v>10657267</v>
      </c>
      <c r="E71" s="31">
        <v>5783390.2699999968</v>
      </c>
      <c r="F71" s="63">
        <f t="shared" si="0"/>
        <v>0.54267104971659219</v>
      </c>
    </row>
    <row r="72" spans="2:6" x14ac:dyDescent="0.25">
      <c r="B72" s="17" t="s">
        <v>27</v>
      </c>
      <c r="C72" s="31">
        <v>8340000</v>
      </c>
      <c r="D72" s="31">
        <v>5513600</v>
      </c>
      <c r="E72" s="31">
        <v>1964777.8199999998</v>
      </c>
      <c r="F72" s="63">
        <f t="shared" si="0"/>
        <v>0.35635117164828783</v>
      </c>
    </row>
    <row r="73" spans="2:6" x14ac:dyDescent="0.25">
      <c r="B73" s="17" t="s">
        <v>28</v>
      </c>
      <c r="C73" s="31">
        <v>0</v>
      </c>
      <c r="D73" s="31">
        <v>37649366</v>
      </c>
      <c r="E73" s="31">
        <v>9068666.839999998</v>
      </c>
      <c r="F73" s="63">
        <f t="shared" si="0"/>
        <v>0.24087170126583268</v>
      </c>
    </row>
    <row r="74" spans="2:6" x14ac:dyDescent="0.25">
      <c r="B74" s="17" t="s">
        <v>29</v>
      </c>
      <c r="C74" s="31">
        <v>4102736</v>
      </c>
      <c r="D74" s="31">
        <v>11290048</v>
      </c>
      <c r="E74" s="31">
        <v>1627266.5999999999</v>
      </c>
      <c r="F74" s="63">
        <f t="shared" si="0"/>
        <v>0.14413283273906363</v>
      </c>
    </row>
    <row r="75" spans="2:6" x14ac:dyDescent="0.25">
      <c r="B75" s="17" t="s">
        <v>30</v>
      </c>
      <c r="C75" s="31">
        <v>0</v>
      </c>
      <c r="D75" s="31">
        <v>970752</v>
      </c>
      <c r="E75" s="31">
        <v>699117.74</v>
      </c>
      <c r="F75" s="63">
        <f t="shared" si="0"/>
        <v>0.72018161178138185</v>
      </c>
    </row>
    <row r="76" spans="2:6" x14ac:dyDescent="0.25">
      <c r="B76" s="17" t="s">
        <v>31</v>
      </c>
      <c r="C76" s="31">
        <v>3000000</v>
      </c>
      <c r="D76" s="31">
        <v>2962047</v>
      </c>
      <c r="E76" s="31">
        <v>1039024.0300000001</v>
      </c>
      <c r="F76" s="63">
        <f t="shared" si="0"/>
        <v>0.35077904908328605</v>
      </c>
    </row>
    <row r="77" spans="2:6" x14ac:dyDescent="0.25">
      <c r="B77" s="17" t="s">
        <v>32</v>
      </c>
      <c r="C77" s="31">
        <v>12421376</v>
      </c>
      <c r="D77" s="31">
        <v>25288436</v>
      </c>
      <c r="E77" s="31">
        <v>8986258.860000005</v>
      </c>
      <c r="F77" s="63">
        <f t="shared" si="0"/>
        <v>0.35535051910683624</v>
      </c>
    </row>
    <row r="78" spans="2:6" x14ac:dyDescent="0.25">
      <c r="B78" s="17" t="s">
        <v>33</v>
      </c>
      <c r="C78" s="31">
        <v>410894118</v>
      </c>
      <c r="D78" s="31">
        <v>564473036</v>
      </c>
      <c r="E78" s="31">
        <v>121706836.67999998</v>
      </c>
      <c r="F78" s="63">
        <f t="shared" si="0"/>
        <v>0.21561142679630135</v>
      </c>
    </row>
    <row r="79" spans="2:6" x14ac:dyDescent="0.25">
      <c r="B79" s="48" t="s">
        <v>3</v>
      </c>
      <c r="C79" s="49">
        <f>+C66+C55+C45+C32+C22+C9</f>
        <v>7092483491</v>
      </c>
      <c r="D79" s="49">
        <f t="shared" ref="D79:E79" si="6">+D66+D55+D45+D32+D22+D9</f>
        <v>6907914994</v>
      </c>
      <c r="E79" s="49">
        <f t="shared" si="6"/>
        <v>5210287977.1199989</v>
      </c>
      <c r="F79" s="65">
        <f t="shared" si="0"/>
        <v>0.75424900011732821</v>
      </c>
    </row>
    <row r="80" spans="2:6" x14ac:dyDescent="0.2">
      <c r="B80" s="37" t="s">
        <v>36</v>
      </c>
      <c r="C80" s="21"/>
      <c r="D80" s="21"/>
      <c r="E80" s="21"/>
    </row>
    <row r="81" spans="3:6" x14ac:dyDescent="0.25">
      <c r="C81" s="21"/>
      <c r="D81" s="21"/>
      <c r="E81" s="21"/>
      <c r="F81" s="66"/>
    </row>
    <row r="82" spans="3:6" x14ac:dyDescent="0.25">
      <c r="C82" s="21"/>
      <c r="D82" s="21"/>
      <c r="E82" s="21"/>
    </row>
    <row r="83" spans="3:6" x14ac:dyDescent="0.25">
      <c r="D83" s="21"/>
      <c r="E83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1"/>
  <sheetViews>
    <sheetView showGridLines="0" zoomScale="120" zoomScaleNormal="120" workbookViewId="0">
      <selection activeCell="B9" sqref="B9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x14ac:dyDescent="0.25">
      <c r="B5" s="68"/>
    </row>
    <row r="6" spans="2:6" ht="43.5" customHeight="1" x14ac:dyDescent="0.25">
      <c r="B6" s="69" t="s">
        <v>37</v>
      </c>
      <c r="C6" s="69"/>
      <c r="D6" s="69"/>
      <c r="E6" s="69"/>
      <c r="F6" s="69"/>
    </row>
    <row r="8" spans="2:6" x14ac:dyDescent="0.25">
      <c r="E8" s="68"/>
      <c r="F8" t="s">
        <v>34</v>
      </c>
    </row>
    <row r="9" spans="2:6" ht="38.25" x14ac:dyDescent="0.25">
      <c r="B9" s="51" t="s">
        <v>4</v>
      </c>
      <c r="C9" s="51" t="s">
        <v>1</v>
      </c>
      <c r="D9" s="51" t="s">
        <v>2</v>
      </c>
      <c r="E9" s="53" t="s">
        <v>41</v>
      </c>
      <c r="F9" s="53" t="s">
        <v>5</v>
      </c>
    </row>
    <row r="10" spans="2:6" x14ac:dyDescent="0.25">
      <c r="B10" s="45" t="s">
        <v>20</v>
      </c>
      <c r="C10" s="46">
        <f>SUM(C11:C22)</f>
        <v>3222646646</v>
      </c>
      <c r="D10" s="46">
        <f>SUM(D11:D22)</f>
        <v>2674964814</v>
      </c>
      <c r="E10" s="46">
        <f>SUM(E11:E22)</f>
        <v>2226402370.7600002</v>
      </c>
      <c r="F10" s="47">
        <f t="shared" ref="F10:F80" si="0">IF(E10=0,"%",E10/D10)</f>
        <v>0.83231089960796778</v>
      </c>
    </row>
    <row r="11" spans="2:6" x14ac:dyDescent="0.25">
      <c r="B11" s="11" t="s">
        <v>22</v>
      </c>
      <c r="C11" s="27">
        <v>133155539</v>
      </c>
      <c r="D11" s="27">
        <v>145221724</v>
      </c>
      <c r="E11" s="27">
        <v>131802055.47999997</v>
      </c>
      <c r="F11" s="33">
        <f t="shared" si="0"/>
        <v>0.90759186607645548</v>
      </c>
    </row>
    <row r="12" spans="2:6" x14ac:dyDescent="0.25">
      <c r="B12" s="13" t="s">
        <v>23</v>
      </c>
      <c r="C12" s="28">
        <v>224256702</v>
      </c>
      <c r="D12" s="28">
        <v>254151102</v>
      </c>
      <c r="E12" s="28">
        <v>229540098.11999995</v>
      </c>
      <c r="F12" s="23">
        <f t="shared" si="0"/>
        <v>0.90316389074716641</v>
      </c>
    </row>
    <row r="13" spans="2:6" x14ac:dyDescent="0.25">
      <c r="B13" s="13" t="s">
        <v>24</v>
      </c>
      <c r="C13" s="28">
        <v>89595931</v>
      </c>
      <c r="D13" s="28">
        <v>100280772</v>
      </c>
      <c r="E13" s="28">
        <v>89526716.11999999</v>
      </c>
      <c r="F13" s="23">
        <f t="shared" si="0"/>
        <v>0.89276053957781643</v>
      </c>
    </row>
    <row r="14" spans="2:6" x14ac:dyDescent="0.25">
      <c r="B14" s="13" t="s">
        <v>25</v>
      </c>
      <c r="C14" s="28">
        <v>35954210</v>
      </c>
      <c r="D14" s="28">
        <v>38565240</v>
      </c>
      <c r="E14" s="28">
        <v>34722738.260000005</v>
      </c>
      <c r="F14" s="23">
        <f t="shared" si="0"/>
        <v>0.90036359841141933</v>
      </c>
    </row>
    <row r="15" spans="2:6" x14ac:dyDescent="0.25">
      <c r="B15" s="13" t="s">
        <v>26</v>
      </c>
      <c r="C15" s="28">
        <v>93385818</v>
      </c>
      <c r="D15" s="28">
        <v>107942483</v>
      </c>
      <c r="E15" s="28">
        <v>98105798.689999923</v>
      </c>
      <c r="F15" s="23">
        <f t="shared" si="0"/>
        <v>0.90887105765391674</v>
      </c>
    </row>
    <row r="16" spans="2:6" x14ac:dyDescent="0.25">
      <c r="B16" s="13" t="s">
        <v>27</v>
      </c>
      <c r="C16" s="28">
        <v>52635058</v>
      </c>
      <c r="D16" s="28">
        <v>57955295</v>
      </c>
      <c r="E16" s="28">
        <v>49422861.839999937</v>
      </c>
      <c r="F16" s="23">
        <f t="shared" si="0"/>
        <v>0.85277560643941053</v>
      </c>
    </row>
    <row r="17" spans="2:6" x14ac:dyDescent="0.25">
      <c r="B17" s="13" t="s">
        <v>28</v>
      </c>
      <c r="C17" s="28">
        <v>6041484</v>
      </c>
      <c r="D17" s="28">
        <v>6625664</v>
      </c>
      <c r="E17" s="28">
        <v>5171201.120000001</v>
      </c>
      <c r="F17" s="23">
        <f t="shared" si="0"/>
        <v>0.78048043486660368</v>
      </c>
    </row>
    <row r="18" spans="2:6" x14ac:dyDescent="0.25">
      <c r="B18" s="13" t="s">
        <v>29</v>
      </c>
      <c r="C18" s="28">
        <v>172331928</v>
      </c>
      <c r="D18" s="28">
        <v>217883629</v>
      </c>
      <c r="E18" s="28">
        <v>197777656.54000005</v>
      </c>
      <c r="F18" s="23">
        <f t="shared" si="0"/>
        <v>0.90772150917313776</v>
      </c>
    </row>
    <row r="19" spans="2:6" x14ac:dyDescent="0.25">
      <c r="B19" s="13" t="s">
        <v>30</v>
      </c>
      <c r="C19" s="28">
        <v>30209571</v>
      </c>
      <c r="D19" s="28">
        <v>33197062</v>
      </c>
      <c r="E19" s="28">
        <v>29431942.420000009</v>
      </c>
      <c r="F19" s="23">
        <f t="shared" si="0"/>
        <v>0.88658274699128525</v>
      </c>
    </row>
    <row r="20" spans="2:6" x14ac:dyDescent="0.25">
      <c r="B20" s="13" t="s">
        <v>31</v>
      </c>
      <c r="C20" s="28">
        <v>27086715</v>
      </c>
      <c r="D20" s="28">
        <v>35887729</v>
      </c>
      <c r="E20" s="28">
        <v>30916463.800000008</v>
      </c>
      <c r="F20" s="23">
        <f t="shared" si="0"/>
        <v>0.86147729771365611</v>
      </c>
    </row>
    <row r="21" spans="2:6" x14ac:dyDescent="0.25">
      <c r="B21" s="13" t="s">
        <v>32</v>
      </c>
      <c r="C21" s="28">
        <v>1702122891</v>
      </c>
      <c r="D21" s="28">
        <v>1028463890</v>
      </c>
      <c r="E21" s="28">
        <v>743591244.01999962</v>
      </c>
      <c r="F21" s="23">
        <f t="shared" si="0"/>
        <v>0.72301152354508003</v>
      </c>
    </row>
    <row r="22" spans="2:6" x14ac:dyDescent="0.25">
      <c r="B22" s="13" t="s">
        <v>33</v>
      </c>
      <c r="C22" s="28">
        <v>655870799</v>
      </c>
      <c r="D22" s="28">
        <v>648790224</v>
      </c>
      <c r="E22" s="28">
        <v>586393594.35000062</v>
      </c>
      <c r="F22" s="23">
        <f t="shared" si="0"/>
        <v>0.90382618704501416</v>
      </c>
    </row>
    <row r="23" spans="2:6" x14ac:dyDescent="0.25">
      <c r="B23" s="45" t="s">
        <v>19</v>
      </c>
      <c r="C23" s="46">
        <f>SUM(C24:C32)</f>
        <v>189040934</v>
      </c>
      <c r="D23" s="46">
        <f>SUM(D24:D32)</f>
        <v>177241139</v>
      </c>
      <c r="E23" s="46">
        <f>SUM(E24:E32)</f>
        <v>152458466.44999996</v>
      </c>
      <c r="F23" s="47">
        <f t="shared" si="0"/>
        <v>0.86017539330978887</v>
      </c>
    </row>
    <row r="24" spans="2:6" x14ac:dyDescent="0.25">
      <c r="B24" s="13" t="s">
        <v>22</v>
      </c>
      <c r="C24" s="28">
        <v>0</v>
      </c>
      <c r="D24" s="28">
        <v>3000</v>
      </c>
      <c r="E24" s="28">
        <v>3000</v>
      </c>
      <c r="F24" s="23">
        <f t="shared" si="0"/>
        <v>1</v>
      </c>
    </row>
    <row r="25" spans="2:6" x14ac:dyDescent="0.25">
      <c r="B25" s="13" t="s">
        <v>23</v>
      </c>
      <c r="C25" s="28">
        <v>0</v>
      </c>
      <c r="D25" s="28">
        <v>6234</v>
      </c>
      <c r="E25" s="28">
        <v>6233.24</v>
      </c>
      <c r="F25" s="23">
        <f t="shared" si="0"/>
        <v>0.99987808790503685</v>
      </c>
    </row>
    <row r="26" spans="2:6" x14ac:dyDescent="0.25">
      <c r="B26" s="13" t="s">
        <v>24</v>
      </c>
      <c r="C26" s="28">
        <v>0</v>
      </c>
      <c r="D26" s="28">
        <v>3000</v>
      </c>
      <c r="E26" s="28">
        <v>3000</v>
      </c>
      <c r="F26" s="23">
        <f t="shared" si="0"/>
        <v>1</v>
      </c>
    </row>
    <row r="27" spans="2:6" x14ac:dyDescent="0.25">
      <c r="B27" s="13" t="s">
        <v>26</v>
      </c>
      <c r="C27" s="28">
        <v>0</v>
      </c>
      <c r="D27" s="28">
        <v>3000</v>
      </c>
      <c r="E27" s="28">
        <v>3000</v>
      </c>
      <c r="F27" s="23">
        <f t="shared" si="0"/>
        <v>1</v>
      </c>
    </row>
    <row r="28" spans="2:6" x14ac:dyDescent="0.25">
      <c r="B28" s="13" t="s">
        <v>27</v>
      </c>
      <c r="C28" s="28">
        <v>0</v>
      </c>
      <c r="D28" s="28">
        <v>3000</v>
      </c>
      <c r="E28" s="28">
        <v>3000</v>
      </c>
      <c r="F28" s="23">
        <f t="shared" si="0"/>
        <v>1</v>
      </c>
    </row>
    <row r="29" spans="2:6" x14ac:dyDescent="0.25">
      <c r="B29" s="13" t="s">
        <v>29</v>
      </c>
      <c r="C29" s="28">
        <v>0</v>
      </c>
      <c r="D29" s="28">
        <v>6000</v>
      </c>
      <c r="E29" s="28">
        <v>6000</v>
      </c>
      <c r="F29" s="23">
        <f t="shared" si="0"/>
        <v>1</v>
      </c>
    </row>
    <row r="30" spans="2:6" x14ac:dyDescent="0.25">
      <c r="B30" s="13" t="s">
        <v>30</v>
      </c>
      <c r="C30" s="28">
        <v>0</v>
      </c>
      <c r="D30" s="28">
        <v>6000</v>
      </c>
      <c r="E30" s="28">
        <v>6000</v>
      </c>
      <c r="F30" s="23">
        <f t="shared" si="0"/>
        <v>1</v>
      </c>
    </row>
    <row r="31" spans="2:6" x14ac:dyDescent="0.25">
      <c r="B31" s="13" t="s">
        <v>32</v>
      </c>
      <c r="C31" s="28">
        <v>10825256</v>
      </c>
      <c r="D31" s="28">
        <v>4086695</v>
      </c>
      <c r="E31" s="28">
        <v>1967501.4900000002</v>
      </c>
      <c r="F31" s="23">
        <f t="shared" si="0"/>
        <v>0.48144074612859539</v>
      </c>
    </row>
    <row r="32" spans="2:6" x14ac:dyDescent="0.25">
      <c r="B32" s="13" t="s">
        <v>33</v>
      </c>
      <c r="C32" s="28">
        <v>178215678</v>
      </c>
      <c r="D32" s="28">
        <v>173124210</v>
      </c>
      <c r="E32" s="28">
        <v>150460731.71999997</v>
      </c>
      <c r="F32" s="23">
        <f t="shared" si="0"/>
        <v>0.86909122484948798</v>
      </c>
    </row>
    <row r="33" spans="2:6" x14ac:dyDescent="0.25">
      <c r="B33" s="45" t="s">
        <v>18</v>
      </c>
      <c r="C33" s="46">
        <f>SUM(C34:C45)</f>
        <v>2297827781</v>
      </c>
      <c r="D33" s="46">
        <f t="shared" ref="D33:E33" si="1">SUM(D34:D45)</f>
        <v>1792084571</v>
      </c>
      <c r="E33" s="46">
        <f t="shared" si="1"/>
        <v>1422117230.1400003</v>
      </c>
      <c r="F33" s="47">
        <f t="shared" si="0"/>
        <v>0.79355475358311112</v>
      </c>
    </row>
    <row r="34" spans="2:6" x14ac:dyDescent="0.25">
      <c r="B34" s="38" t="s">
        <v>22</v>
      </c>
      <c r="C34" s="12">
        <v>415102778</v>
      </c>
      <c r="D34" s="12">
        <v>138537383</v>
      </c>
      <c r="E34" s="12">
        <v>105708692.05000003</v>
      </c>
      <c r="F34" s="33">
        <f t="shared" si="0"/>
        <v>0.76303370080262034</v>
      </c>
    </row>
    <row r="35" spans="2:6" x14ac:dyDescent="0.25">
      <c r="B35" s="39" t="s">
        <v>23</v>
      </c>
      <c r="C35" s="40">
        <v>93861554</v>
      </c>
      <c r="D35" s="40">
        <v>86909940</v>
      </c>
      <c r="E35" s="40">
        <v>68108799.070000008</v>
      </c>
      <c r="F35" s="23">
        <f t="shared" si="0"/>
        <v>0.78367099401978657</v>
      </c>
    </row>
    <row r="36" spans="2:6" x14ac:dyDescent="0.25">
      <c r="B36" s="39" t="s">
        <v>24</v>
      </c>
      <c r="C36" s="40">
        <v>90376796</v>
      </c>
      <c r="D36" s="40">
        <v>125029917</v>
      </c>
      <c r="E36" s="40">
        <v>85661611.590000108</v>
      </c>
      <c r="F36" s="23">
        <f t="shared" si="0"/>
        <v>0.68512891670559217</v>
      </c>
    </row>
    <row r="37" spans="2:6" x14ac:dyDescent="0.25">
      <c r="B37" s="39" t="s">
        <v>25</v>
      </c>
      <c r="C37" s="40">
        <v>69118968</v>
      </c>
      <c r="D37" s="40">
        <v>34600451</v>
      </c>
      <c r="E37" s="40">
        <v>25217127.059999984</v>
      </c>
      <c r="F37" s="23">
        <f t="shared" si="0"/>
        <v>0.72880920135983152</v>
      </c>
    </row>
    <row r="38" spans="2:6" x14ac:dyDescent="0.25">
      <c r="B38" s="39" t="s">
        <v>26</v>
      </c>
      <c r="C38" s="40">
        <v>51057724</v>
      </c>
      <c r="D38" s="40">
        <v>49355566</v>
      </c>
      <c r="E38" s="40">
        <v>34374929.260000005</v>
      </c>
      <c r="F38" s="23">
        <f t="shared" si="0"/>
        <v>0.69647523158786195</v>
      </c>
    </row>
    <row r="39" spans="2:6" x14ac:dyDescent="0.25">
      <c r="B39" s="39" t="s">
        <v>27</v>
      </c>
      <c r="C39" s="40">
        <v>123609049</v>
      </c>
      <c r="D39" s="40">
        <v>101423924</v>
      </c>
      <c r="E39" s="40">
        <v>65364997.830000013</v>
      </c>
      <c r="F39" s="23">
        <f t="shared" si="0"/>
        <v>0.64447317015657979</v>
      </c>
    </row>
    <row r="40" spans="2:6" x14ac:dyDescent="0.25">
      <c r="B40" s="39" t="s">
        <v>28</v>
      </c>
      <c r="C40" s="40">
        <v>57078192</v>
      </c>
      <c r="D40" s="40">
        <v>29151393</v>
      </c>
      <c r="E40" s="40">
        <v>15339798.70000002</v>
      </c>
      <c r="F40" s="23">
        <f t="shared" si="0"/>
        <v>0.52621151586135251</v>
      </c>
    </row>
    <row r="41" spans="2:6" x14ac:dyDescent="0.25">
      <c r="B41" s="39" t="s">
        <v>29</v>
      </c>
      <c r="C41" s="40">
        <v>60760797</v>
      </c>
      <c r="D41" s="40">
        <v>75506126</v>
      </c>
      <c r="E41" s="40">
        <v>61543200.870000012</v>
      </c>
      <c r="F41" s="23">
        <f t="shared" si="0"/>
        <v>0.81507559889908821</v>
      </c>
    </row>
    <row r="42" spans="2:6" x14ac:dyDescent="0.25">
      <c r="B42" s="39" t="s">
        <v>30</v>
      </c>
      <c r="C42" s="40">
        <v>12805440</v>
      </c>
      <c r="D42" s="40">
        <v>17546930</v>
      </c>
      <c r="E42" s="40">
        <v>14690754.769999994</v>
      </c>
      <c r="F42" s="23">
        <f t="shared" si="0"/>
        <v>0.83722649888043055</v>
      </c>
    </row>
    <row r="43" spans="2:6" x14ac:dyDescent="0.25">
      <c r="B43" s="39" t="s">
        <v>31</v>
      </c>
      <c r="C43" s="40">
        <v>39911557</v>
      </c>
      <c r="D43" s="40">
        <v>54437838</v>
      </c>
      <c r="E43" s="40">
        <v>38250755.609999999</v>
      </c>
      <c r="F43" s="23">
        <f t="shared" si="0"/>
        <v>0.70265016053723517</v>
      </c>
    </row>
    <row r="44" spans="2:6" x14ac:dyDescent="0.25">
      <c r="B44" s="39" t="s">
        <v>32</v>
      </c>
      <c r="C44" s="40">
        <v>504715801</v>
      </c>
      <c r="D44" s="40">
        <v>479612307</v>
      </c>
      <c r="E44" s="40">
        <v>408604267.09999985</v>
      </c>
      <c r="F44" s="23">
        <f t="shared" si="0"/>
        <v>0.85194700206056184</v>
      </c>
    </row>
    <row r="45" spans="2:6" x14ac:dyDescent="0.25">
      <c r="B45" s="41" t="s">
        <v>33</v>
      </c>
      <c r="C45" s="15">
        <v>779429125</v>
      </c>
      <c r="D45" s="15">
        <v>599972796</v>
      </c>
      <c r="E45" s="15">
        <v>499252296.23000032</v>
      </c>
      <c r="F45" s="34">
        <f t="shared" si="0"/>
        <v>0.83212488892579772</v>
      </c>
    </row>
    <row r="46" spans="2:6" x14ac:dyDescent="0.25">
      <c r="B46" s="45" t="s">
        <v>17</v>
      </c>
      <c r="C46" s="46">
        <f>SUM(C47:C55)</f>
        <v>505299396</v>
      </c>
      <c r="D46" s="46">
        <f>SUM(D47:D55)</f>
        <v>473099996</v>
      </c>
      <c r="E46" s="46">
        <f>SUM(E47:E55)</f>
        <v>426718357.06000012</v>
      </c>
      <c r="F46" s="47">
        <f t="shared" si="0"/>
        <v>0.90196229268198957</v>
      </c>
    </row>
    <row r="47" spans="2:6" x14ac:dyDescent="0.25">
      <c r="B47" s="13" t="s">
        <v>22</v>
      </c>
      <c r="C47" s="28">
        <v>16660000</v>
      </c>
      <c r="D47" s="28">
        <v>281824840</v>
      </c>
      <c r="E47" s="28">
        <v>279796331.54000008</v>
      </c>
      <c r="F47" s="23">
        <f t="shared" si="0"/>
        <v>0.99280223680779911</v>
      </c>
    </row>
    <row r="48" spans="2:6" x14ac:dyDescent="0.25">
      <c r="B48" s="13" t="s">
        <v>23</v>
      </c>
      <c r="C48" s="28">
        <v>16660000</v>
      </c>
      <c r="D48" s="28">
        <v>19025543</v>
      </c>
      <c r="E48" s="28">
        <v>14433774.790000001</v>
      </c>
      <c r="F48" s="23">
        <f t="shared" si="0"/>
        <v>0.75865244897346695</v>
      </c>
    </row>
    <row r="49" spans="2:6" x14ac:dyDescent="0.25">
      <c r="B49" s="13" t="s">
        <v>24</v>
      </c>
      <c r="C49" s="28">
        <v>51660000</v>
      </c>
      <c r="D49" s="28">
        <v>18123737</v>
      </c>
      <c r="E49" s="28">
        <v>1431252.9600000002</v>
      </c>
      <c r="F49" s="23">
        <f t="shared" si="0"/>
        <v>7.8971183481640686E-2</v>
      </c>
    </row>
    <row r="50" spans="2:6" x14ac:dyDescent="0.25">
      <c r="B50" s="13" t="s">
        <v>25</v>
      </c>
      <c r="C50" s="28">
        <v>21660000</v>
      </c>
      <c r="D50" s="28">
        <v>32295218</v>
      </c>
      <c r="E50" s="28">
        <v>28768691.789999999</v>
      </c>
      <c r="F50" s="23">
        <f t="shared" si="0"/>
        <v>0.89080345548371898</v>
      </c>
    </row>
    <row r="51" spans="2:6" x14ac:dyDescent="0.25">
      <c r="B51" s="13" t="s">
        <v>26</v>
      </c>
      <c r="C51" s="28">
        <v>10000000</v>
      </c>
      <c r="D51" s="28">
        <v>0</v>
      </c>
      <c r="E51" s="28">
        <v>0</v>
      </c>
      <c r="F51" s="23" t="str">
        <f t="shared" si="0"/>
        <v>%</v>
      </c>
    </row>
    <row r="52" spans="2:6" x14ac:dyDescent="0.25">
      <c r="B52" s="13" t="s">
        <v>27</v>
      </c>
      <c r="C52" s="28">
        <v>16660000</v>
      </c>
      <c r="D52" s="28">
        <v>16664423</v>
      </c>
      <c r="E52" s="28">
        <v>15943079.109999999</v>
      </c>
      <c r="F52" s="23">
        <f t="shared" si="0"/>
        <v>0.95671353937667081</v>
      </c>
    </row>
    <row r="53" spans="2:6" x14ac:dyDescent="0.25">
      <c r="B53" s="13" t="s">
        <v>31</v>
      </c>
      <c r="C53" s="28">
        <v>37000000</v>
      </c>
      <c r="D53" s="28">
        <v>300689</v>
      </c>
      <c r="E53" s="28">
        <v>0</v>
      </c>
      <c r="F53" s="23" t="str">
        <f t="shared" si="0"/>
        <v>%</v>
      </c>
    </row>
    <row r="54" spans="2:6" x14ac:dyDescent="0.25">
      <c r="B54" s="13" t="s">
        <v>32</v>
      </c>
      <c r="C54" s="28">
        <v>84999396</v>
      </c>
      <c r="D54" s="28">
        <v>1099294</v>
      </c>
      <c r="E54" s="28">
        <v>594000</v>
      </c>
      <c r="F54" s="23">
        <f t="shared" si="0"/>
        <v>0.54034680440355354</v>
      </c>
    </row>
    <row r="55" spans="2:6" x14ac:dyDescent="0.25">
      <c r="B55" s="13" t="s">
        <v>33</v>
      </c>
      <c r="C55" s="28">
        <v>250000000</v>
      </c>
      <c r="D55" s="28">
        <v>103766252</v>
      </c>
      <c r="E55" s="28">
        <v>85751226.86999999</v>
      </c>
      <c r="F55" s="23">
        <f t="shared" si="0"/>
        <v>0.82638839909145012</v>
      </c>
    </row>
    <row r="56" spans="2:6" x14ac:dyDescent="0.25">
      <c r="B56" s="45" t="s">
        <v>16</v>
      </c>
      <c r="C56" s="46">
        <f>+SUM(C57:C66)</f>
        <v>50594064</v>
      </c>
      <c r="D56" s="46">
        <f t="shared" ref="D56:E56" si="2">+SUM(D57:D66)</f>
        <v>113696755</v>
      </c>
      <c r="E56" s="46">
        <f t="shared" si="2"/>
        <v>99735517.909999996</v>
      </c>
      <c r="F56" s="47">
        <f t="shared" si="0"/>
        <v>0.87720637154508052</v>
      </c>
    </row>
    <row r="57" spans="2:6" x14ac:dyDescent="0.25">
      <c r="B57" s="11" t="s">
        <v>22</v>
      </c>
      <c r="C57" s="27">
        <v>7591425</v>
      </c>
      <c r="D57" s="27">
        <v>53728353</v>
      </c>
      <c r="E57" s="27">
        <v>51431515</v>
      </c>
      <c r="F57" s="33">
        <f t="shared" si="0"/>
        <v>0.95725091368425164</v>
      </c>
    </row>
    <row r="58" spans="2:6" x14ac:dyDescent="0.25">
      <c r="B58" s="13" t="s">
        <v>23</v>
      </c>
      <c r="C58" s="28">
        <v>101043</v>
      </c>
      <c r="D58" s="28">
        <v>6480048</v>
      </c>
      <c r="E58" s="28">
        <v>5343484</v>
      </c>
      <c r="F58" s="23">
        <f t="shared" si="0"/>
        <v>0.82460562020528239</v>
      </c>
    </row>
    <row r="59" spans="2:6" x14ac:dyDescent="0.25">
      <c r="B59" s="13" t="s">
        <v>24</v>
      </c>
      <c r="C59" s="28">
        <v>0</v>
      </c>
      <c r="D59" s="28">
        <v>2598262</v>
      </c>
      <c r="E59" s="28">
        <v>2448189</v>
      </c>
      <c r="F59" s="23">
        <f t="shared" si="0"/>
        <v>0.94224100571843794</v>
      </c>
    </row>
    <row r="60" spans="2:6" x14ac:dyDescent="0.25">
      <c r="B60" s="13" t="s">
        <v>25</v>
      </c>
      <c r="C60" s="28">
        <v>0</v>
      </c>
      <c r="D60" s="28">
        <v>4771634</v>
      </c>
      <c r="E60" s="28">
        <v>3728680</v>
      </c>
      <c r="F60" s="23">
        <f t="shared" ref="F60" si="3">IF(E60=0,"%",E60/D60)</f>
        <v>0.78142623679854739</v>
      </c>
    </row>
    <row r="61" spans="2:6" x14ac:dyDescent="0.25">
      <c r="B61" s="13" t="s">
        <v>26</v>
      </c>
      <c r="C61" s="28">
        <v>0</v>
      </c>
      <c r="D61" s="28">
        <v>64232</v>
      </c>
      <c r="E61" s="28">
        <v>39142</v>
      </c>
      <c r="F61" s="23">
        <f t="shared" si="0"/>
        <v>0.60938473035247231</v>
      </c>
    </row>
    <row r="62" spans="2:6" x14ac:dyDescent="0.25">
      <c r="B62" s="13" t="s">
        <v>27</v>
      </c>
      <c r="C62" s="28">
        <v>0</v>
      </c>
      <c r="D62" s="28">
        <v>2186160</v>
      </c>
      <c r="E62" s="28">
        <v>1165461</v>
      </c>
      <c r="F62" s="23">
        <f t="shared" si="0"/>
        <v>0.53310873861016572</v>
      </c>
    </row>
    <row r="63" spans="2:6" x14ac:dyDescent="0.25">
      <c r="B63" s="13" t="s">
        <v>29</v>
      </c>
      <c r="C63" s="28">
        <v>0</v>
      </c>
      <c r="D63" s="28">
        <v>37687</v>
      </c>
      <c r="E63" s="28">
        <v>37685.910000000003</v>
      </c>
      <c r="F63" s="23">
        <f t="shared" si="0"/>
        <v>0.99997107755990133</v>
      </c>
    </row>
    <row r="64" spans="2:6" x14ac:dyDescent="0.25">
      <c r="B64" s="13" t="s">
        <v>31</v>
      </c>
      <c r="C64" s="28">
        <v>0</v>
      </c>
      <c r="D64" s="28">
        <v>800</v>
      </c>
      <c r="E64" s="28">
        <v>535</v>
      </c>
      <c r="F64" s="23">
        <f t="shared" ref="F64:F65" si="4">IF(E64=0,"%",E64/D64)</f>
        <v>0.66874999999999996</v>
      </c>
    </row>
    <row r="65" spans="2:6" x14ac:dyDescent="0.25">
      <c r="B65" s="13" t="s">
        <v>32</v>
      </c>
      <c r="C65" s="28">
        <v>13822758</v>
      </c>
      <c r="D65" s="28">
        <v>3398734</v>
      </c>
      <c r="E65" s="28">
        <v>2828086.76</v>
      </c>
      <c r="F65" s="23">
        <f t="shared" si="4"/>
        <v>0.83210005843352253</v>
      </c>
    </row>
    <row r="66" spans="2:6" x14ac:dyDescent="0.25">
      <c r="B66" s="13" t="s">
        <v>33</v>
      </c>
      <c r="C66" s="28">
        <v>29078838</v>
      </c>
      <c r="D66" s="28">
        <v>40430845</v>
      </c>
      <c r="E66" s="28">
        <v>32712739.239999998</v>
      </c>
      <c r="F66" s="23">
        <f t="shared" si="0"/>
        <v>0.80910352578582012</v>
      </c>
    </row>
    <row r="67" spans="2:6" x14ac:dyDescent="0.25">
      <c r="B67" s="45" t="s">
        <v>15</v>
      </c>
      <c r="C67" s="46">
        <f>+SUM(C68:C79)</f>
        <v>363371931</v>
      </c>
      <c r="D67" s="46">
        <f>+SUM(D68:D79)</f>
        <v>581722285</v>
      </c>
      <c r="E67" s="46">
        <f>+SUM(E68:E79)</f>
        <v>245441502.32000002</v>
      </c>
      <c r="F67" s="47">
        <f t="shared" si="0"/>
        <v>0.42192212443778054</v>
      </c>
    </row>
    <row r="68" spans="2:6" x14ac:dyDescent="0.25">
      <c r="B68" s="11" t="s">
        <v>22</v>
      </c>
      <c r="C68" s="27">
        <v>8340000</v>
      </c>
      <c r="D68" s="27">
        <v>10607702</v>
      </c>
      <c r="E68" s="27">
        <v>6154716.7300000023</v>
      </c>
      <c r="F68" s="33">
        <f t="shared" si="0"/>
        <v>0.58021206949441095</v>
      </c>
    </row>
    <row r="69" spans="2:6" x14ac:dyDescent="0.25">
      <c r="B69" s="13" t="s">
        <v>23</v>
      </c>
      <c r="C69" s="28">
        <v>143217701</v>
      </c>
      <c r="D69" s="28">
        <v>164489319</v>
      </c>
      <c r="E69" s="28">
        <v>112052086.60000001</v>
      </c>
      <c r="F69" s="23">
        <f t="shared" si="0"/>
        <v>0.68121193084883525</v>
      </c>
    </row>
    <row r="70" spans="2:6" x14ac:dyDescent="0.25">
      <c r="B70" s="13" t="s">
        <v>24</v>
      </c>
      <c r="C70" s="28">
        <v>8340000</v>
      </c>
      <c r="D70" s="28">
        <v>1543802</v>
      </c>
      <c r="E70" s="28">
        <v>772977.07</v>
      </c>
      <c r="F70" s="23">
        <f t="shared" si="0"/>
        <v>0.50069702591394494</v>
      </c>
    </row>
    <row r="71" spans="2:6" x14ac:dyDescent="0.25">
      <c r="B71" s="13" t="s">
        <v>25</v>
      </c>
      <c r="C71" s="28">
        <v>8340000</v>
      </c>
      <c r="D71" s="28">
        <v>384907</v>
      </c>
      <c r="E71" s="28">
        <v>271685.71999999997</v>
      </c>
      <c r="F71" s="23">
        <f t="shared" si="0"/>
        <v>0.70584769827516769</v>
      </c>
    </row>
    <row r="72" spans="2:6" x14ac:dyDescent="0.25">
      <c r="B72" s="13" t="s">
        <v>26</v>
      </c>
      <c r="C72" s="28">
        <v>5000000</v>
      </c>
      <c r="D72" s="28">
        <v>4602546</v>
      </c>
      <c r="E72" s="28">
        <v>2476093.6200000006</v>
      </c>
      <c r="F72" s="23">
        <f t="shared" si="0"/>
        <v>0.5379834595895403</v>
      </c>
    </row>
    <row r="73" spans="2:6" x14ac:dyDescent="0.25">
      <c r="B73" s="13" t="s">
        <v>27</v>
      </c>
      <c r="C73" s="28">
        <v>8340000</v>
      </c>
      <c r="D73" s="28">
        <v>5513600</v>
      </c>
      <c r="E73" s="28">
        <v>1964777.8199999998</v>
      </c>
      <c r="F73" s="23">
        <f t="shared" si="0"/>
        <v>0.35635117164828783</v>
      </c>
    </row>
    <row r="74" spans="2:6" x14ac:dyDescent="0.25">
      <c r="B74" s="13" t="s">
        <v>28</v>
      </c>
      <c r="C74" s="28">
        <v>0</v>
      </c>
      <c r="D74" s="28">
        <v>37649366</v>
      </c>
      <c r="E74" s="28">
        <v>9068666.839999998</v>
      </c>
      <c r="F74" s="23">
        <f t="shared" si="0"/>
        <v>0.24087170126583268</v>
      </c>
    </row>
    <row r="75" spans="2:6" x14ac:dyDescent="0.25">
      <c r="B75" s="13" t="s">
        <v>29</v>
      </c>
      <c r="C75" s="28">
        <v>2228328</v>
      </c>
      <c r="D75" s="28">
        <v>10328420</v>
      </c>
      <c r="E75" s="28">
        <v>1155941.5599999998</v>
      </c>
      <c r="F75" s="23">
        <f t="shared" si="0"/>
        <v>0.11191852771285442</v>
      </c>
    </row>
    <row r="76" spans="2:6" x14ac:dyDescent="0.25">
      <c r="B76" s="13" t="s">
        <v>30</v>
      </c>
      <c r="C76" s="28">
        <v>0</v>
      </c>
      <c r="D76" s="28">
        <v>970752</v>
      </c>
      <c r="E76" s="28">
        <v>699117.74</v>
      </c>
      <c r="F76" s="23">
        <f t="shared" si="0"/>
        <v>0.72018161178138185</v>
      </c>
    </row>
    <row r="77" spans="2:6" x14ac:dyDescent="0.25">
      <c r="B77" s="13" t="s">
        <v>31</v>
      </c>
      <c r="C77" s="28">
        <v>3000000</v>
      </c>
      <c r="D77" s="28">
        <v>2647138</v>
      </c>
      <c r="E77" s="28">
        <v>1039024.0299999999</v>
      </c>
      <c r="F77" s="23">
        <f t="shared" si="0"/>
        <v>0.39250844874728857</v>
      </c>
    </row>
    <row r="78" spans="2:6" x14ac:dyDescent="0.25">
      <c r="B78" s="13" t="s">
        <v>32</v>
      </c>
      <c r="C78" s="28">
        <v>6111931</v>
      </c>
      <c r="D78" s="28">
        <v>17494690</v>
      </c>
      <c r="E78" s="28">
        <v>5512509.4700000016</v>
      </c>
      <c r="F78" s="23">
        <f t="shared" si="0"/>
        <v>0.31509615031761073</v>
      </c>
    </row>
    <row r="79" spans="2:6" x14ac:dyDescent="0.25">
      <c r="B79" s="13" t="s">
        <v>33</v>
      </c>
      <c r="C79" s="28">
        <v>170453971</v>
      </c>
      <c r="D79" s="28">
        <v>325490043</v>
      </c>
      <c r="E79" s="28">
        <v>104273905.12</v>
      </c>
      <c r="F79" s="23">
        <f t="shared" si="0"/>
        <v>0.32035973868484818</v>
      </c>
    </row>
    <row r="80" spans="2:6" x14ac:dyDescent="0.25">
      <c r="B80" s="48" t="s">
        <v>3</v>
      </c>
      <c r="C80" s="49">
        <f>+C67+C56+C46+C33+C23+C10</f>
        <v>6628780752</v>
      </c>
      <c r="D80" s="49">
        <f>+D67+D56+D46+D33+D23+D10</f>
        <v>5812809560</v>
      </c>
      <c r="E80" s="49">
        <f>+E67+E56+E46+E33+E23+E10</f>
        <v>4572873444.6400003</v>
      </c>
      <c r="F80" s="50">
        <f t="shared" si="0"/>
        <v>0.78668901801076729</v>
      </c>
    </row>
    <row r="81" spans="2:5" x14ac:dyDescent="0.2">
      <c r="B81" s="37" t="s">
        <v>36</v>
      </c>
      <c r="C81" s="9"/>
      <c r="D81" s="9"/>
      <c r="E81" s="9"/>
    </row>
  </sheetData>
  <mergeCells count="1">
    <mergeCell ref="B6:F6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6"/>
  <sheetViews>
    <sheetView showGridLines="0" zoomScale="120" zoomScaleNormal="120" workbookViewId="0">
      <selection activeCell="B9" sqref="B9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x14ac:dyDescent="0.25">
      <c r="B5" s="67"/>
    </row>
    <row r="6" spans="2:6" ht="52.5" customHeight="1" x14ac:dyDescent="0.25">
      <c r="B6" s="69" t="s">
        <v>42</v>
      </c>
      <c r="C6" s="69"/>
      <c r="D6" s="69"/>
      <c r="E6" s="69"/>
      <c r="F6" s="69"/>
    </row>
    <row r="8" spans="2:6" x14ac:dyDescent="0.25">
      <c r="E8" s="67"/>
      <c r="F8" t="s">
        <v>34</v>
      </c>
    </row>
    <row r="9" spans="2:6" ht="38.25" x14ac:dyDescent="0.25">
      <c r="B9" s="51" t="s">
        <v>4</v>
      </c>
      <c r="C9" s="51" t="s">
        <v>1</v>
      </c>
      <c r="D9" s="51" t="s">
        <v>2</v>
      </c>
      <c r="E9" s="53" t="s">
        <v>41</v>
      </c>
      <c r="F9" s="53" t="s">
        <v>5</v>
      </c>
    </row>
    <row r="10" spans="2:6" x14ac:dyDescent="0.25">
      <c r="B10" s="45" t="s">
        <v>20</v>
      </c>
      <c r="C10" s="46">
        <f>SUM(C11:C13)</f>
        <v>1375000</v>
      </c>
      <c r="D10" s="46">
        <f>SUM(D11:D13)</f>
        <v>1069794</v>
      </c>
      <c r="E10" s="46">
        <f>SUM(E11:E13)</f>
        <v>639207.4</v>
      </c>
      <c r="F10" s="47">
        <f>IF(D10=0,"%",E10/D10)</f>
        <v>0.59750512715532156</v>
      </c>
    </row>
    <row r="11" spans="2:6" x14ac:dyDescent="0.25">
      <c r="B11" s="13" t="s">
        <v>23</v>
      </c>
      <c r="C11" s="28">
        <v>212598</v>
      </c>
      <c r="D11" s="28">
        <v>203054</v>
      </c>
      <c r="E11" s="28">
        <v>44753.4</v>
      </c>
      <c r="F11" s="35">
        <f t="shared" ref="F11:F45" si="0">IF(D11=0,"%",E11/D11)</f>
        <v>0.22040146955982154</v>
      </c>
    </row>
    <row r="12" spans="2:6" x14ac:dyDescent="0.25">
      <c r="B12" s="13" t="s">
        <v>29</v>
      </c>
      <c r="C12" s="28">
        <v>776278</v>
      </c>
      <c r="D12" s="28">
        <v>480616</v>
      </c>
      <c r="E12" s="28">
        <v>403704</v>
      </c>
      <c r="F12" s="35">
        <f t="shared" si="0"/>
        <v>0.83997203588727798</v>
      </c>
    </row>
    <row r="13" spans="2:6" x14ac:dyDescent="0.25">
      <c r="B13" s="13" t="s">
        <v>33</v>
      </c>
      <c r="C13" s="28">
        <v>386124</v>
      </c>
      <c r="D13" s="28">
        <v>386124</v>
      </c>
      <c r="E13" s="28">
        <v>190750</v>
      </c>
      <c r="F13" s="35">
        <f t="shared" si="0"/>
        <v>0.49401228620857546</v>
      </c>
    </row>
    <row r="14" spans="2:6" x14ac:dyDescent="0.25">
      <c r="B14" s="45" t="s">
        <v>19</v>
      </c>
      <c r="C14" s="46">
        <f>SUM(C15:C15)</f>
        <v>867000</v>
      </c>
      <c r="D14" s="46">
        <f>SUM(D15:D15)</f>
        <v>919554</v>
      </c>
      <c r="E14" s="46">
        <f>SUM(E15:E15)</f>
        <v>200941.25</v>
      </c>
      <c r="F14" s="47">
        <f t="shared" si="0"/>
        <v>0.21852033703295293</v>
      </c>
    </row>
    <row r="15" spans="2:6" x14ac:dyDescent="0.25">
      <c r="B15" s="22" t="s">
        <v>33</v>
      </c>
      <c r="C15" s="27">
        <v>867000</v>
      </c>
      <c r="D15" s="27">
        <v>919554</v>
      </c>
      <c r="E15" s="27">
        <v>200941.25</v>
      </c>
      <c r="F15" s="24">
        <f t="shared" si="0"/>
        <v>0.21852033703295293</v>
      </c>
    </row>
    <row r="16" spans="2:6" x14ac:dyDescent="0.25">
      <c r="B16" s="45" t="s">
        <v>18</v>
      </c>
      <c r="C16" s="46">
        <f>+SUM(C17:C28)</f>
        <v>202431702</v>
      </c>
      <c r="D16" s="46">
        <f>+SUM(D17:D28)</f>
        <v>300795379</v>
      </c>
      <c r="E16" s="46">
        <f>+SUM(E17:E28)</f>
        <v>206330209.56999993</v>
      </c>
      <c r="F16" s="47">
        <f t="shared" si="0"/>
        <v>0.68594873450499361</v>
      </c>
    </row>
    <row r="17" spans="2:6" x14ac:dyDescent="0.25">
      <c r="B17" s="11" t="s">
        <v>22</v>
      </c>
      <c r="C17" s="27">
        <v>310598</v>
      </c>
      <c r="D17" s="27">
        <v>2885980</v>
      </c>
      <c r="E17" s="27">
        <v>2224436.67</v>
      </c>
      <c r="F17" s="24">
        <f t="shared" si="0"/>
        <v>0.77077341838820779</v>
      </c>
    </row>
    <row r="18" spans="2:6" x14ac:dyDescent="0.25">
      <c r="B18" s="13" t="s">
        <v>23</v>
      </c>
      <c r="C18" s="28">
        <v>256618</v>
      </c>
      <c r="D18" s="28">
        <v>2833305</v>
      </c>
      <c r="E18" s="28">
        <v>555375.7300000001</v>
      </c>
      <c r="F18" s="35">
        <f t="shared" si="0"/>
        <v>0.19601692369864879</v>
      </c>
    </row>
    <row r="19" spans="2:6" x14ac:dyDescent="0.25">
      <c r="B19" s="13" t="s">
        <v>24</v>
      </c>
      <c r="C19" s="28">
        <v>329367</v>
      </c>
      <c r="D19" s="28">
        <v>557182</v>
      </c>
      <c r="E19" s="28">
        <v>126385</v>
      </c>
      <c r="F19" s="35">
        <f t="shared" si="0"/>
        <v>0.22682893560811368</v>
      </c>
    </row>
    <row r="20" spans="2:6" x14ac:dyDescent="0.25">
      <c r="B20" s="13" t="s">
        <v>25</v>
      </c>
      <c r="C20" s="28">
        <v>1000</v>
      </c>
      <c r="D20" s="28">
        <v>66686</v>
      </c>
      <c r="E20" s="28">
        <v>31976.34</v>
      </c>
      <c r="F20" s="35">
        <f t="shared" si="0"/>
        <v>0.47950604324745821</v>
      </c>
    </row>
    <row r="21" spans="2:6" x14ac:dyDescent="0.25">
      <c r="B21" s="13" t="s">
        <v>26</v>
      </c>
      <c r="C21" s="28">
        <v>28389</v>
      </c>
      <c r="D21" s="28">
        <v>584573</v>
      </c>
      <c r="E21" s="28">
        <v>189241.52</v>
      </c>
      <c r="F21" s="35">
        <f t="shared" si="0"/>
        <v>0.32372607014008514</v>
      </c>
    </row>
    <row r="22" spans="2:6" x14ac:dyDescent="0.25">
      <c r="B22" s="13" t="s">
        <v>27</v>
      </c>
      <c r="C22" s="28">
        <v>19098</v>
      </c>
      <c r="D22" s="28">
        <v>309806</v>
      </c>
      <c r="E22" s="28">
        <v>40209.550000000003</v>
      </c>
      <c r="F22" s="35">
        <f t="shared" si="0"/>
        <v>0.12978944888091257</v>
      </c>
    </row>
    <row r="23" spans="2:6" x14ac:dyDescent="0.25">
      <c r="B23" s="13" t="s">
        <v>28</v>
      </c>
      <c r="C23" s="28">
        <v>0</v>
      </c>
      <c r="D23" s="28">
        <v>26800</v>
      </c>
      <c r="E23" s="28">
        <v>19100</v>
      </c>
      <c r="F23" s="35">
        <f t="shared" si="0"/>
        <v>0.71268656716417911</v>
      </c>
    </row>
    <row r="24" spans="2:6" x14ac:dyDescent="0.25">
      <c r="B24" s="13" t="s">
        <v>29</v>
      </c>
      <c r="C24" s="28">
        <v>0</v>
      </c>
      <c r="D24" s="28">
        <v>1749554</v>
      </c>
      <c r="E24" s="28">
        <v>415761.06999999995</v>
      </c>
      <c r="F24" s="35">
        <f t="shared" si="0"/>
        <v>0.23763831810850078</v>
      </c>
    </row>
    <row r="25" spans="2:6" x14ac:dyDescent="0.25">
      <c r="B25" s="13" t="s">
        <v>30</v>
      </c>
      <c r="C25" s="28">
        <v>13073</v>
      </c>
      <c r="D25" s="28">
        <v>1236322</v>
      </c>
      <c r="E25" s="28">
        <v>822231.86</v>
      </c>
      <c r="F25" s="35">
        <f t="shared" si="0"/>
        <v>0.66506287197024727</v>
      </c>
    </row>
    <row r="26" spans="2:6" x14ac:dyDescent="0.25">
      <c r="B26" s="13" t="s">
        <v>31</v>
      </c>
      <c r="C26" s="28">
        <v>20000</v>
      </c>
      <c r="D26" s="28">
        <v>110669</v>
      </c>
      <c r="E26" s="28">
        <v>26036.71</v>
      </c>
      <c r="F26" s="35">
        <f t="shared" si="0"/>
        <v>0.23526651546503538</v>
      </c>
    </row>
    <row r="27" spans="2:6" x14ac:dyDescent="0.25">
      <c r="B27" s="13" t="s">
        <v>32</v>
      </c>
      <c r="C27" s="28">
        <v>61259289</v>
      </c>
      <c r="D27" s="28">
        <v>108093782</v>
      </c>
      <c r="E27" s="28">
        <v>70768388.069999978</v>
      </c>
      <c r="F27" s="35">
        <f t="shared" si="0"/>
        <v>0.65469434745099375</v>
      </c>
    </row>
    <row r="28" spans="2:6" x14ac:dyDescent="0.25">
      <c r="B28" s="13" t="s">
        <v>33</v>
      </c>
      <c r="C28" s="28">
        <v>140194270</v>
      </c>
      <c r="D28" s="28">
        <v>182340720</v>
      </c>
      <c r="E28" s="28">
        <v>131111067.04999994</v>
      </c>
      <c r="F28" s="35">
        <f t="shared" si="0"/>
        <v>0.71904436403453897</v>
      </c>
    </row>
    <row r="29" spans="2:6" x14ac:dyDescent="0.25">
      <c r="B29" s="45" t="s">
        <v>17</v>
      </c>
      <c r="C29" s="46">
        <f>+SUM(C30:C32)</f>
        <v>0</v>
      </c>
      <c r="D29" s="46">
        <f t="shared" ref="D29:E29" si="1">+SUM(D30:D32)</f>
        <v>16855560</v>
      </c>
      <c r="E29" s="46">
        <f t="shared" si="1"/>
        <v>6143060</v>
      </c>
      <c r="F29" s="47">
        <f t="shared" ref="F29:F32" si="2">IF(D29=0,"%",E29/D29)</f>
        <v>0.36445303508159921</v>
      </c>
    </row>
    <row r="30" spans="2:6" x14ac:dyDescent="0.25">
      <c r="B30" s="11" t="s">
        <v>24</v>
      </c>
      <c r="C30" s="27">
        <v>0</v>
      </c>
      <c r="D30" s="27">
        <v>5363579</v>
      </c>
      <c r="E30" s="27">
        <v>0</v>
      </c>
      <c r="F30" s="24">
        <f t="shared" si="2"/>
        <v>0</v>
      </c>
    </row>
    <row r="31" spans="2:6" x14ac:dyDescent="0.25">
      <c r="B31" s="71" t="s">
        <v>32</v>
      </c>
      <c r="C31" s="72">
        <v>0</v>
      </c>
      <c r="D31" s="72">
        <v>6143060</v>
      </c>
      <c r="E31" s="72">
        <v>6143060</v>
      </c>
      <c r="F31" s="73">
        <f t="shared" si="2"/>
        <v>1</v>
      </c>
    </row>
    <row r="32" spans="2:6" x14ac:dyDescent="0.25">
      <c r="B32" s="14" t="s">
        <v>33</v>
      </c>
      <c r="C32" s="29">
        <v>0</v>
      </c>
      <c r="D32" s="29">
        <v>5348921</v>
      </c>
      <c r="E32" s="29">
        <v>0</v>
      </c>
      <c r="F32" s="36">
        <f t="shared" si="2"/>
        <v>0</v>
      </c>
    </row>
    <row r="33" spans="2:6" x14ac:dyDescent="0.25">
      <c r="B33" s="45" t="s">
        <v>16</v>
      </c>
      <c r="C33" s="46">
        <f>+SUM(C34:C35)</f>
        <v>3691587</v>
      </c>
      <c r="D33" s="46">
        <f>+SUM(D34:D35)</f>
        <v>1703896</v>
      </c>
      <c r="E33" s="46">
        <f>+SUM(E34:E35)</f>
        <v>1586009.56</v>
      </c>
      <c r="F33" s="47">
        <f t="shared" si="0"/>
        <v>0.93081359425692656</v>
      </c>
    </row>
    <row r="34" spans="2:6" x14ac:dyDescent="0.25">
      <c r="B34" s="11" t="s">
        <v>32</v>
      </c>
      <c r="C34" s="27">
        <v>3674645</v>
      </c>
      <c r="D34" s="27">
        <v>1565010</v>
      </c>
      <c r="E34" s="27">
        <v>1473248.96</v>
      </c>
      <c r="F34" s="24">
        <f t="shared" si="0"/>
        <v>0.9413671222548099</v>
      </c>
    </row>
    <row r="35" spans="2:6" x14ac:dyDescent="0.25">
      <c r="B35" s="42" t="s">
        <v>33</v>
      </c>
      <c r="C35" s="43">
        <v>16942</v>
      </c>
      <c r="D35" s="43">
        <v>138886</v>
      </c>
      <c r="E35" s="43">
        <v>112760.6</v>
      </c>
      <c r="F35" s="44">
        <f t="shared" si="0"/>
        <v>0.81189320737871351</v>
      </c>
    </row>
    <row r="36" spans="2:6" x14ac:dyDescent="0.25">
      <c r="B36" s="45" t="s">
        <v>15</v>
      </c>
      <c r="C36" s="46">
        <f>+SUM(C37:C44)</f>
        <v>6309445</v>
      </c>
      <c r="D36" s="46">
        <f>+SUM(D37:D44)</f>
        <v>22347007</v>
      </c>
      <c r="E36" s="46">
        <f>+SUM(E37:E44)</f>
        <v>15120365.109999999</v>
      </c>
      <c r="F36" s="47">
        <f t="shared" si="0"/>
        <v>0.67661701229162363</v>
      </c>
    </row>
    <row r="37" spans="2:6" x14ac:dyDescent="0.25">
      <c r="B37" s="13" t="s">
        <v>22</v>
      </c>
      <c r="C37" s="28">
        <v>0</v>
      </c>
      <c r="D37" s="28">
        <v>33480</v>
      </c>
      <c r="E37" s="28">
        <v>33480</v>
      </c>
      <c r="F37" s="35">
        <f t="shared" si="0"/>
        <v>1</v>
      </c>
    </row>
    <row r="38" spans="2:6" x14ac:dyDescent="0.25">
      <c r="B38" s="13" t="s">
        <v>23</v>
      </c>
      <c r="C38" s="28">
        <v>0</v>
      </c>
      <c r="D38" s="28">
        <v>2030666</v>
      </c>
      <c r="E38" s="28">
        <v>1992996</v>
      </c>
      <c r="F38" s="35">
        <f t="shared" si="0"/>
        <v>0.9814494358008653</v>
      </c>
    </row>
    <row r="39" spans="2:6" x14ac:dyDescent="0.25">
      <c r="B39" s="13" t="s">
        <v>24</v>
      </c>
      <c r="C39" s="28">
        <v>0</v>
      </c>
      <c r="D39" s="28">
        <v>33115</v>
      </c>
      <c r="E39" s="28">
        <v>33115</v>
      </c>
      <c r="F39" s="35">
        <f t="shared" ref="F39:F41" si="3">IF(D39=0,"%",E39/D39)</f>
        <v>1</v>
      </c>
    </row>
    <row r="40" spans="2:6" x14ac:dyDescent="0.25">
      <c r="B40" s="13" t="s">
        <v>25</v>
      </c>
      <c r="C40" s="28">
        <v>0</v>
      </c>
      <c r="D40" s="28">
        <v>28000</v>
      </c>
      <c r="E40" s="28">
        <v>27999.96</v>
      </c>
      <c r="F40" s="35">
        <f t="shared" si="3"/>
        <v>0.9999985714285714</v>
      </c>
    </row>
    <row r="41" spans="2:6" x14ac:dyDescent="0.25">
      <c r="B41" s="13" t="s">
        <v>26</v>
      </c>
      <c r="C41" s="28">
        <v>0</v>
      </c>
      <c r="D41" s="28">
        <v>4500</v>
      </c>
      <c r="E41" s="28">
        <v>0</v>
      </c>
      <c r="F41" s="35">
        <f t="shared" si="3"/>
        <v>0</v>
      </c>
    </row>
    <row r="42" spans="2:6" x14ac:dyDescent="0.25">
      <c r="B42" s="13" t="s">
        <v>29</v>
      </c>
      <c r="C42" s="28">
        <v>0</v>
      </c>
      <c r="D42" s="28">
        <v>96290</v>
      </c>
      <c r="E42" s="28">
        <v>50424.55</v>
      </c>
      <c r="F42" s="35">
        <f t="shared" si="0"/>
        <v>0.5236737979021705</v>
      </c>
    </row>
    <row r="43" spans="2:6" x14ac:dyDescent="0.25">
      <c r="B43" s="13" t="s">
        <v>32</v>
      </c>
      <c r="C43" s="28">
        <v>6309445</v>
      </c>
      <c r="D43" s="28">
        <v>7509398</v>
      </c>
      <c r="E43" s="28">
        <v>3293542.29</v>
      </c>
      <c r="F43" s="35">
        <f t="shared" si="0"/>
        <v>0.43858939025471816</v>
      </c>
    </row>
    <row r="44" spans="2:6" x14ac:dyDescent="0.25">
      <c r="B44" s="13" t="s">
        <v>33</v>
      </c>
      <c r="C44" s="28">
        <v>0</v>
      </c>
      <c r="D44" s="28">
        <v>12611558</v>
      </c>
      <c r="E44" s="28">
        <v>9688807.3100000005</v>
      </c>
      <c r="F44" s="35">
        <f t="shared" si="0"/>
        <v>0.76824824577581929</v>
      </c>
    </row>
    <row r="45" spans="2:6" x14ac:dyDescent="0.25">
      <c r="B45" s="48" t="s">
        <v>3</v>
      </c>
      <c r="C45" s="49">
        <f>+C36+C33+C29+C16+C14+C10</f>
        <v>214674734</v>
      </c>
      <c r="D45" s="49">
        <f t="shared" ref="D45:E45" si="4">+D36+D33+D29+D16+D14+D10</f>
        <v>343691190</v>
      </c>
      <c r="E45" s="49">
        <f t="shared" si="4"/>
        <v>230019792.88999996</v>
      </c>
      <c r="F45" s="50">
        <f t="shared" si="0"/>
        <v>0.66926298835300357</v>
      </c>
    </row>
    <row r="46" spans="2:6" x14ac:dyDescent="0.25">
      <c r="B46" s="37" t="s">
        <v>36</v>
      </c>
    </row>
  </sheetData>
  <mergeCells count="1">
    <mergeCell ref="B6:F6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5"/>
  <sheetViews>
    <sheetView showGridLines="0" zoomScale="120" zoomScaleNormal="120" workbookViewId="0">
      <selection activeCell="B9" sqref="B9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15.75" customHeight="1" x14ac:dyDescent="0.25">
      <c r="B5" s="67"/>
    </row>
    <row r="6" spans="2:6" ht="75" customHeight="1" x14ac:dyDescent="0.25">
      <c r="B6" s="69" t="s">
        <v>38</v>
      </c>
      <c r="C6" s="69"/>
      <c r="D6" s="69"/>
      <c r="E6" s="69"/>
      <c r="F6" s="69"/>
    </row>
    <row r="8" spans="2:6" x14ac:dyDescent="0.25">
      <c r="E8" s="67"/>
      <c r="F8" t="s">
        <v>34</v>
      </c>
    </row>
    <row r="9" spans="2:6" ht="38.25" x14ac:dyDescent="0.25">
      <c r="B9" s="51" t="s">
        <v>4</v>
      </c>
      <c r="C9" s="51" t="s">
        <v>1</v>
      </c>
      <c r="D9" s="51" t="s">
        <v>2</v>
      </c>
      <c r="E9" s="53" t="s">
        <v>41</v>
      </c>
      <c r="F9" s="53" t="s">
        <v>5</v>
      </c>
    </row>
    <row r="10" spans="2:6" x14ac:dyDescent="0.25">
      <c r="B10" s="45" t="s">
        <v>15</v>
      </c>
      <c r="C10" s="46">
        <f>SUM(C11:C14)</f>
        <v>249028005</v>
      </c>
      <c r="D10" s="46">
        <f t="shared" ref="D10:E10" si="0">SUM(D11:D14)</f>
        <v>221254276</v>
      </c>
      <c r="E10" s="46">
        <f t="shared" si="0"/>
        <v>4154161.4000000004</v>
      </c>
      <c r="F10" s="47">
        <f t="shared" ref="F10:F14" si="1">IF(E10=0,"%",E10/D10)</f>
        <v>1.8775507868602732E-2</v>
      </c>
    </row>
    <row r="11" spans="2:6" x14ac:dyDescent="0.25">
      <c r="B11" s="11" t="s">
        <v>22</v>
      </c>
      <c r="C11" s="27">
        <v>4507446</v>
      </c>
      <c r="D11" s="27">
        <v>38704</v>
      </c>
      <c r="E11" s="27">
        <v>0</v>
      </c>
      <c r="F11" s="24" t="str">
        <f t="shared" si="1"/>
        <v>%</v>
      </c>
    </row>
    <row r="12" spans="2:6" x14ac:dyDescent="0.25">
      <c r="B12" s="13" t="s">
        <v>23</v>
      </c>
      <c r="C12" s="28">
        <v>2206004</v>
      </c>
      <c r="D12" s="28">
        <v>14400</v>
      </c>
      <c r="E12" s="28">
        <v>0</v>
      </c>
      <c r="F12" s="35" t="str">
        <f t="shared" si="1"/>
        <v>%</v>
      </c>
    </row>
    <row r="13" spans="2:6" x14ac:dyDescent="0.25">
      <c r="B13" s="13" t="s">
        <v>29</v>
      </c>
      <c r="C13" s="28">
        <v>1874408</v>
      </c>
      <c r="D13" s="28">
        <v>462278</v>
      </c>
      <c r="E13" s="28">
        <v>21000</v>
      </c>
      <c r="F13" s="35">
        <f t="shared" si="1"/>
        <v>4.5427210466429294E-2</v>
      </c>
    </row>
    <row r="14" spans="2:6" x14ac:dyDescent="0.25">
      <c r="B14" s="14" t="s">
        <v>33</v>
      </c>
      <c r="C14" s="29">
        <v>240440147</v>
      </c>
      <c r="D14" s="29">
        <v>220738894</v>
      </c>
      <c r="E14" s="29">
        <v>4133161.4000000004</v>
      </c>
      <c r="F14" s="36">
        <f t="shared" si="1"/>
        <v>1.8724209970898922E-2</v>
      </c>
    </row>
    <row r="15" spans="2:6" x14ac:dyDescent="0.25">
      <c r="B15" s="37" t="s">
        <v>36</v>
      </c>
    </row>
  </sheetData>
  <mergeCells count="1">
    <mergeCell ref="B6:F6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9" t="s">
        <v>8</v>
      </c>
      <c r="C2" s="69"/>
      <c r="D2" s="69"/>
      <c r="E2" s="69"/>
      <c r="F2" s="6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6"/>
  <sheetViews>
    <sheetView showGridLines="0" zoomScale="120" zoomScaleNormal="120" workbookViewId="0">
      <selection activeCell="L16" sqref="L16"/>
    </sheetView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5.7109375" customWidth="1"/>
    <col min="6" max="6" width="12.28515625" customWidth="1"/>
  </cols>
  <sheetData>
    <row r="5" spans="2:6" x14ac:dyDescent="0.25">
      <c r="B5" s="67"/>
    </row>
    <row r="6" spans="2:6" ht="60" customHeight="1" x14ac:dyDescent="0.25">
      <c r="B6" s="69" t="s">
        <v>39</v>
      </c>
      <c r="C6" s="69"/>
      <c r="D6" s="69"/>
      <c r="E6" s="69"/>
      <c r="F6" s="69"/>
    </row>
    <row r="8" spans="2:6" x14ac:dyDescent="0.25">
      <c r="E8" s="67"/>
      <c r="F8" t="s">
        <v>34</v>
      </c>
    </row>
    <row r="9" spans="2:6" ht="38.25" x14ac:dyDescent="0.25">
      <c r="B9" s="51" t="s">
        <v>4</v>
      </c>
      <c r="C9" s="51" t="s">
        <v>1</v>
      </c>
      <c r="D9" s="51" t="s">
        <v>2</v>
      </c>
      <c r="E9" s="53" t="s">
        <v>41</v>
      </c>
      <c r="F9" s="53" t="s">
        <v>5</v>
      </c>
    </row>
    <row r="10" spans="2:6" x14ac:dyDescent="0.25">
      <c r="B10" s="45" t="s">
        <v>20</v>
      </c>
      <c r="C10" s="46">
        <f>+C11</f>
        <v>0</v>
      </c>
      <c r="D10" s="46">
        <f t="shared" ref="D10:E10" si="0">+D11</f>
        <v>35815</v>
      </c>
      <c r="E10" s="46">
        <f t="shared" si="0"/>
        <v>35815</v>
      </c>
      <c r="F10" s="47">
        <f t="shared" ref="F10:F35" si="1">IF(E10=0,"%",E10/D10)</f>
        <v>1</v>
      </c>
    </row>
    <row r="11" spans="2:6" x14ac:dyDescent="0.25">
      <c r="B11" s="26" t="s">
        <v>33</v>
      </c>
      <c r="C11" s="27">
        <v>0</v>
      </c>
      <c r="D11" s="27">
        <v>35815</v>
      </c>
      <c r="E11" s="27">
        <v>35815</v>
      </c>
      <c r="F11" s="24">
        <f t="shared" si="1"/>
        <v>1</v>
      </c>
    </row>
    <row r="12" spans="2:6" x14ac:dyDescent="0.25">
      <c r="B12" s="45" t="s">
        <v>18</v>
      </c>
      <c r="C12" s="46">
        <f>+SUM(C13:C23)</f>
        <v>0</v>
      </c>
      <c r="D12" s="46">
        <f t="shared" ref="D12:E12" si="2">+SUM(D13:D23)</f>
        <v>505380514</v>
      </c>
      <c r="E12" s="46">
        <f t="shared" si="2"/>
        <v>391838135.14999998</v>
      </c>
      <c r="F12" s="47">
        <f t="shared" ref="F12:F13" si="3">IF(E12=0,"%",E12/D12)</f>
        <v>0.77533289134689509</v>
      </c>
    </row>
    <row r="13" spans="2:6" x14ac:dyDescent="0.25">
      <c r="B13" s="26" t="s">
        <v>22</v>
      </c>
      <c r="C13" s="27">
        <v>0</v>
      </c>
      <c r="D13" s="27">
        <v>25752754</v>
      </c>
      <c r="E13" s="27">
        <v>16642547.410000002</v>
      </c>
      <c r="F13" s="24">
        <f t="shared" si="3"/>
        <v>0.64624340410349912</v>
      </c>
    </row>
    <row r="14" spans="2:6" x14ac:dyDescent="0.25">
      <c r="B14" s="25" t="s">
        <v>23</v>
      </c>
      <c r="C14" s="28">
        <v>0</v>
      </c>
      <c r="D14" s="28">
        <v>66230602</v>
      </c>
      <c r="E14" s="28">
        <v>49973666.259999983</v>
      </c>
      <c r="F14" s="35">
        <f t="shared" si="1"/>
        <v>0.7545404201520014</v>
      </c>
    </row>
    <row r="15" spans="2:6" x14ac:dyDescent="0.25">
      <c r="B15" s="25" t="s">
        <v>24</v>
      </c>
      <c r="C15" s="28">
        <v>0</v>
      </c>
      <c r="D15" s="28">
        <v>6500636</v>
      </c>
      <c r="E15" s="28">
        <v>4507725.8600000003</v>
      </c>
      <c r="F15" s="35">
        <f t="shared" si="1"/>
        <v>0.693428436848333</v>
      </c>
    </row>
    <row r="16" spans="2:6" x14ac:dyDescent="0.25">
      <c r="B16" s="25" t="s">
        <v>25</v>
      </c>
      <c r="C16" s="28">
        <v>0</v>
      </c>
      <c r="D16" s="28">
        <v>77085</v>
      </c>
      <c r="E16" s="28">
        <v>35219.360000000001</v>
      </c>
      <c r="F16" s="35">
        <f t="shared" si="1"/>
        <v>0.45688992670428746</v>
      </c>
    </row>
    <row r="17" spans="2:6" x14ac:dyDescent="0.25">
      <c r="B17" s="25" t="s">
        <v>26</v>
      </c>
      <c r="C17" s="28">
        <v>0</v>
      </c>
      <c r="D17" s="28">
        <v>45256425</v>
      </c>
      <c r="E17" s="28">
        <v>31366303.810000006</v>
      </c>
      <c r="F17" s="35">
        <f t="shared" si="1"/>
        <v>0.69307957511005358</v>
      </c>
    </row>
    <row r="18" spans="2:6" x14ac:dyDescent="0.25">
      <c r="B18" s="25" t="s">
        <v>27</v>
      </c>
      <c r="C18" s="28">
        <v>0</v>
      </c>
      <c r="D18" s="28">
        <v>15175247</v>
      </c>
      <c r="E18" s="28">
        <v>11108072.550000003</v>
      </c>
      <c r="F18" s="35">
        <f t="shared" si="1"/>
        <v>0.7319862767307842</v>
      </c>
    </row>
    <row r="19" spans="2:6" x14ac:dyDescent="0.25">
      <c r="B19" s="25" t="s">
        <v>29</v>
      </c>
      <c r="C19" s="28">
        <v>0</v>
      </c>
      <c r="D19" s="28">
        <v>2049615</v>
      </c>
      <c r="E19" s="28">
        <v>1611355.7700000003</v>
      </c>
      <c r="F19" s="35">
        <f t="shared" si="1"/>
        <v>0.78617485235031959</v>
      </c>
    </row>
    <row r="20" spans="2:6" x14ac:dyDescent="0.25">
      <c r="B20" s="25" t="s">
        <v>30</v>
      </c>
      <c r="C20" s="28">
        <v>0</v>
      </c>
      <c r="D20" s="28">
        <v>1426943</v>
      </c>
      <c r="E20" s="28">
        <v>918080.8</v>
      </c>
      <c r="F20" s="35">
        <f t="shared" si="1"/>
        <v>0.64338996021564987</v>
      </c>
    </row>
    <row r="21" spans="2:6" x14ac:dyDescent="0.25">
      <c r="B21" s="25" t="s">
        <v>31</v>
      </c>
      <c r="C21" s="28">
        <v>0</v>
      </c>
      <c r="D21" s="28">
        <v>6881341</v>
      </c>
      <c r="E21" s="28">
        <v>3176664.29</v>
      </c>
      <c r="F21" s="35">
        <f t="shared" si="1"/>
        <v>0.4616344822905884</v>
      </c>
    </row>
    <row r="22" spans="2:6" x14ac:dyDescent="0.25">
      <c r="B22" s="25" t="s">
        <v>32</v>
      </c>
      <c r="C22" s="28">
        <v>0</v>
      </c>
      <c r="D22" s="28">
        <v>7578257</v>
      </c>
      <c r="E22" s="28">
        <v>7088568.5899999999</v>
      </c>
      <c r="F22" s="35">
        <f t="shared" si="1"/>
        <v>0.93538244876097498</v>
      </c>
    </row>
    <row r="23" spans="2:6" x14ac:dyDescent="0.25">
      <c r="B23" s="25" t="s">
        <v>33</v>
      </c>
      <c r="C23" s="28">
        <v>0</v>
      </c>
      <c r="D23" s="28">
        <v>328451609</v>
      </c>
      <c r="E23" s="28">
        <v>265409930.45000002</v>
      </c>
      <c r="F23" s="35">
        <f t="shared" si="1"/>
        <v>0.80806402884754935</v>
      </c>
    </row>
    <row r="24" spans="2:6" x14ac:dyDescent="0.25">
      <c r="B24" s="45"/>
      <c r="C24" s="46"/>
      <c r="D24" s="46"/>
      <c r="E24" s="46"/>
      <c r="F24" s="47" t="str">
        <f t="shared" si="1"/>
        <v>%</v>
      </c>
    </row>
    <row r="25" spans="2:6" x14ac:dyDescent="0.25">
      <c r="B25" s="25" t="s">
        <v>33</v>
      </c>
      <c r="C25" s="28">
        <v>0</v>
      </c>
      <c r="D25" s="28">
        <v>72400</v>
      </c>
      <c r="E25" s="28">
        <v>46250</v>
      </c>
      <c r="F25" s="35">
        <f t="shared" si="1"/>
        <v>0.63881215469613262</v>
      </c>
    </row>
    <row r="26" spans="2:6" x14ac:dyDescent="0.25">
      <c r="B26" s="45" t="s">
        <v>15</v>
      </c>
      <c r="C26" s="46">
        <f>+SUM(C27:C34)</f>
        <v>0</v>
      </c>
      <c r="D26" s="46">
        <f>+SUM(D27:D34)</f>
        <v>19613312</v>
      </c>
      <c r="E26" s="46">
        <f>+SUM(E27:E34)</f>
        <v>9686210.75</v>
      </c>
      <c r="F26" s="47">
        <f t="shared" si="1"/>
        <v>0.49385900504718427</v>
      </c>
    </row>
    <row r="27" spans="2:6" x14ac:dyDescent="0.25">
      <c r="B27" s="26" t="s">
        <v>22</v>
      </c>
      <c r="C27" s="27">
        <v>0</v>
      </c>
      <c r="D27" s="27">
        <v>3280408</v>
      </c>
      <c r="E27" s="27">
        <v>555964.4</v>
      </c>
      <c r="F27" s="24">
        <f t="shared" si="1"/>
        <v>0.1694802597725649</v>
      </c>
    </row>
    <row r="28" spans="2:6" x14ac:dyDescent="0.25">
      <c r="B28" s="25" t="s">
        <v>23</v>
      </c>
      <c r="C28" s="28">
        <v>0</v>
      </c>
      <c r="D28" s="28">
        <v>3583740</v>
      </c>
      <c r="E28" s="28">
        <v>1567909.2599999998</v>
      </c>
      <c r="F28" s="35">
        <f>IF(E28=0,"%",E28/D28)</f>
        <v>0.43750642066667778</v>
      </c>
    </row>
    <row r="29" spans="2:6" x14ac:dyDescent="0.25">
      <c r="B29" s="25" t="s">
        <v>24</v>
      </c>
      <c r="C29" s="28">
        <v>0</v>
      </c>
      <c r="D29" s="28">
        <v>64085</v>
      </c>
      <c r="E29" s="28">
        <v>63970</v>
      </c>
      <c r="F29" s="35">
        <f t="shared" ref="F29" si="4">IF(E29=0,"%",E29/D29)</f>
        <v>0.99820550830927679</v>
      </c>
    </row>
    <row r="30" spans="2:6" x14ac:dyDescent="0.25">
      <c r="B30" s="25" t="s">
        <v>26</v>
      </c>
      <c r="C30" s="28">
        <v>0</v>
      </c>
      <c r="D30" s="28">
        <v>6050221</v>
      </c>
      <c r="E30" s="28">
        <v>3307296.65</v>
      </c>
      <c r="F30" s="35">
        <f t="shared" si="1"/>
        <v>0.54664063511068439</v>
      </c>
    </row>
    <row r="31" spans="2:6" x14ac:dyDescent="0.25">
      <c r="B31" s="25" t="s">
        <v>29</v>
      </c>
      <c r="C31" s="28">
        <v>0</v>
      </c>
      <c r="D31" s="28">
        <v>403060</v>
      </c>
      <c r="E31" s="28">
        <v>399900.49</v>
      </c>
      <c r="F31" s="35">
        <f t="shared" si="1"/>
        <v>0.99216119188210194</v>
      </c>
    </row>
    <row r="32" spans="2:6" x14ac:dyDescent="0.25">
      <c r="B32" s="25" t="s">
        <v>31</v>
      </c>
      <c r="C32" s="28">
        <v>0</v>
      </c>
      <c r="D32" s="28">
        <v>314909</v>
      </c>
      <c r="E32" s="28">
        <v>0</v>
      </c>
      <c r="F32" s="35" t="str">
        <f t="shared" si="1"/>
        <v>%</v>
      </c>
    </row>
    <row r="33" spans="2:6" x14ac:dyDescent="0.25">
      <c r="B33" s="25" t="s">
        <v>32</v>
      </c>
      <c r="C33" s="28">
        <v>0</v>
      </c>
      <c r="D33" s="28">
        <v>284348</v>
      </c>
      <c r="E33" s="28">
        <v>180207.1</v>
      </c>
      <c r="F33" s="35">
        <f t="shared" si="1"/>
        <v>0.63375546865108956</v>
      </c>
    </row>
    <row r="34" spans="2:6" x14ac:dyDescent="0.25">
      <c r="B34" s="25" t="s">
        <v>33</v>
      </c>
      <c r="C34" s="28">
        <v>0</v>
      </c>
      <c r="D34" s="28">
        <v>5632541</v>
      </c>
      <c r="E34" s="28">
        <v>3610962.850000001</v>
      </c>
      <c r="F34" s="35">
        <f t="shared" si="1"/>
        <v>0.6410894922913124</v>
      </c>
    </row>
    <row r="35" spans="2:6" x14ac:dyDescent="0.25">
      <c r="B35" s="48" t="s">
        <v>3</v>
      </c>
      <c r="C35" s="49">
        <f>+C26+C24+C12+C10</f>
        <v>0</v>
      </c>
      <c r="D35" s="49">
        <f t="shared" ref="D35:E35" si="5">+D26+D24+D12+D10</f>
        <v>525029641</v>
      </c>
      <c r="E35" s="49">
        <f t="shared" si="5"/>
        <v>401560160.89999998</v>
      </c>
      <c r="F35" s="50">
        <f t="shared" si="1"/>
        <v>0.76483331519181785</v>
      </c>
    </row>
    <row r="36" spans="2:6" x14ac:dyDescent="0.25">
      <c r="B36" s="37" t="s">
        <v>36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5"/>
  <sheetViews>
    <sheetView showGridLines="0" zoomScale="120" zoomScaleNormal="120" workbookViewId="0">
      <selection activeCell="E14" sqref="E14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40</v>
      </c>
      <c r="C5" s="70"/>
      <c r="D5" s="70"/>
      <c r="E5" s="70"/>
      <c r="F5" s="70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41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5031282</v>
      </c>
      <c r="E9" s="46">
        <f t="shared" si="0"/>
        <v>1631857.2899999998</v>
      </c>
      <c r="F9" s="47">
        <f t="shared" ref="F9:F14" si="1">IF(E9=0,"%",E9/D9)</f>
        <v>0.32434224318970789</v>
      </c>
    </row>
    <row r="10" spans="2:6" x14ac:dyDescent="0.25">
      <c r="B10" s="25" t="s">
        <v>22</v>
      </c>
      <c r="C10" s="28">
        <v>0</v>
      </c>
      <c r="D10" s="28">
        <v>3539476</v>
      </c>
      <c r="E10" s="28">
        <v>1213739.7999999998</v>
      </c>
      <c r="F10" s="35">
        <f t="shared" si="1"/>
        <v>0.3429151094681811</v>
      </c>
    </row>
    <row r="11" spans="2:6" x14ac:dyDescent="0.25">
      <c r="B11" s="55" t="s">
        <v>23</v>
      </c>
      <c r="C11" s="29">
        <v>0</v>
      </c>
      <c r="D11" s="29">
        <v>1491806</v>
      </c>
      <c r="E11" s="29">
        <v>418117.49</v>
      </c>
      <c r="F11" s="36">
        <f t="shared" si="1"/>
        <v>0.28027604795797845</v>
      </c>
    </row>
    <row r="12" spans="2:6" x14ac:dyDescent="0.25">
      <c r="B12" s="45" t="s">
        <v>15</v>
      </c>
      <c r="C12" s="46">
        <f>+C13</f>
        <v>0</v>
      </c>
      <c r="D12" s="46">
        <f t="shared" ref="D12:E12" si="2">+D13</f>
        <v>26645</v>
      </c>
      <c r="E12" s="46">
        <f t="shared" si="2"/>
        <v>2310</v>
      </c>
      <c r="F12" s="59">
        <f t="shared" si="1"/>
        <v>8.6695440045036598E-2</v>
      </c>
    </row>
    <row r="13" spans="2:6" x14ac:dyDescent="0.25">
      <c r="B13" s="56" t="s">
        <v>22</v>
      </c>
      <c r="C13" s="57">
        <v>0</v>
      </c>
      <c r="D13" s="57">
        <v>26645</v>
      </c>
      <c r="E13" s="57">
        <v>2310</v>
      </c>
      <c r="F13" s="58">
        <f t="shared" si="1"/>
        <v>8.6695440045036598E-2</v>
      </c>
    </row>
    <row r="14" spans="2:6" x14ac:dyDescent="0.25">
      <c r="B14" s="48" t="s">
        <v>3</v>
      </c>
      <c r="C14" s="49">
        <f>+C12+C9</f>
        <v>0</v>
      </c>
      <c r="D14" s="49">
        <f t="shared" ref="D14:E14" si="3">+D12+D9</f>
        <v>5057927</v>
      </c>
      <c r="E14" s="49">
        <f t="shared" si="3"/>
        <v>1634167.2899999998</v>
      </c>
      <c r="F14" s="50">
        <f t="shared" si="1"/>
        <v>0.32309032732184545</v>
      </c>
    </row>
    <row r="15" spans="2:6" x14ac:dyDescent="0.25">
      <c r="B15" s="37" t="s">
        <v>36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2020-01-06T23:08:30Z</dcterms:modified>
</cp:coreProperties>
</file>