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- PRESUPUESTO VICENTE\DVICENTE\MINSA\2019\2.- Información a Comunicaciones\PpR_Pliego 2019\12_Diciembre\"/>
    </mc:Choice>
  </mc:AlternateContent>
  <bookViews>
    <workbookView xWindow="120" yWindow="195" windowWidth="18915" windowHeight="11250"/>
  </bookViews>
  <sheets>
    <sheet name="TODA FUENTE" sheetId="1" r:id="rId1"/>
    <sheet name="RO" sheetId="2" r:id="rId2"/>
    <sheet name="RDR" sheetId="3" r:id="rId3"/>
    <sheet name="ROCC" sheetId="8" r:id="rId4"/>
    <sheet name="ROOC" sheetId="4" state="hidden" r:id="rId5"/>
    <sheet name="DYT" sheetId="5" r:id="rId6"/>
    <sheet name="RD" sheetId="7" r:id="rId7"/>
  </sheets>
  <definedNames>
    <definedName name="_xlnm.Print_Area" localSheetId="2">RDR!$B$6:$F$47</definedName>
    <definedName name="_xlnm.Print_Area" localSheetId="1">RO!$B$6:$F$82</definedName>
    <definedName name="_xlnm.Print_Area" localSheetId="3">ROCC!$B$6:$F$15</definedName>
    <definedName name="_xlnm.Print_Area" localSheetId="4">ROOC!$B$2:$F$10</definedName>
    <definedName name="_xlnm.Print_Area" localSheetId="0">'TODA FUENTE'!$B$5:$F$81</definedName>
  </definedNames>
  <calcPr calcId="152511"/>
</workbook>
</file>

<file path=xl/calcChain.xml><?xml version="1.0" encoding="utf-8"?>
<calcChain xmlns="http://schemas.openxmlformats.org/spreadsheetml/2006/main">
  <c r="F14" i="7" l="1"/>
  <c r="F13" i="7"/>
  <c r="F12" i="7"/>
  <c r="E12" i="7"/>
  <c r="D12" i="7"/>
  <c r="C12" i="7"/>
  <c r="E35" i="5"/>
  <c r="D35" i="5"/>
  <c r="C35" i="5"/>
  <c r="E24" i="5"/>
  <c r="D24" i="5"/>
  <c r="C24" i="5"/>
  <c r="C34" i="3"/>
  <c r="D34" i="3"/>
  <c r="E34" i="3"/>
  <c r="F67" i="2"/>
  <c r="F66" i="2"/>
  <c r="E66" i="2"/>
  <c r="D66" i="2"/>
  <c r="C66" i="2"/>
  <c r="E80" i="1"/>
  <c r="D80" i="1"/>
  <c r="C80" i="1"/>
  <c r="E65" i="1"/>
  <c r="D65" i="1"/>
  <c r="C65" i="1"/>
  <c r="F66" i="1"/>
  <c r="F65" i="1"/>
  <c r="F32" i="3" l="1"/>
  <c r="F28" i="1"/>
  <c r="F27" i="1"/>
  <c r="F26" i="1"/>
  <c r="F25" i="1"/>
  <c r="F24" i="1"/>
  <c r="F23" i="1"/>
  <c r="F30" i="5" l="1"/>
  <c r="F28" i="5"/>
  <c r="F25" i="5"/>
  <c r="F24" i="5"/>
  <c r="F23" i="5"/>
  <c r="F29" i="2"/>
  <c r="F28" i="2"/>
  <c r="F27" i="2"/>
  <c r="F26" i="2"/>
  <c r="C33" i="2"/>
  <c r="D33" i="2"/>
  <c r="E33" i="2"/>
  <c r="F29" i="1"/>
  <c r="C32" i="1"/>
  <c r="D32" i="1"/>
  <c r="E32" i="1"/>
  <c r="E12" i="5" l="1"/>
  <c r="D12" i="5"/>
  <c r="C12" i="5"/>
  <c r="E10" i="5"/>
  <c r="D10" i="5"/>
  <c r="C10" i="5"/>
  <c r="E55" i="2"/>
  <c r="D55" i="2"/>
  <c r="C55" i="2"/>
  <c r="E54" i="1"/>
  <c r="D54" i="1"/>
  <c r="C54" i="1"/>
  <c r="F61" i="1"/>
  <c r="F60" i="1"/>
  <c r="F59" i="1"/>
  <c r="C67" i="1"/>
  <c r="D67" i="1"/>
  <c r="E67" i="1"/>
  <c r="F16" i="5" l="1"/>
  <c r="F15" i="5"/>
  <c r="F14" i="5"/>
  <c r="F13" i="5"/>
  <c r="F12" i="5"/>
  <c r="F41" i="3"/>
  <c r="F33" i="3" l="1"/>
  <c r="E29" i="3"/>
  <c r="D29" i="3"/>
  <c r="C29" i="3"/>
  <c r="F42" i="3" l="1"/>
  <c r="E9" i="7" l="1"/>
  <c r="D9" i="7"/>
  <c r="C9" i="7"/>
  <c r="F40" i="3"/>
  <c r="F30" i="3"/>
  <c r="F45" i="3"/>
  <c r="F44" i="3"/>
  <c r="F43" i="3"/>
  <c r="F39" i="3"/>
  <c r="F38" i="3"/>
  <c r="F36" i="3"/>
  <c r="F35" i="3"/>
  <c r="F28" i="3"/>
  <c r="F27" i="3"/>
  <c r="F26" i="3"/>
  <c r="F25" i="3"/>
  <c r="F24" i="3"/>
  <c r="F23" i="3"/>
  <c r="F22" i="3"/>
  <c r="F21" i="3"/>
  <c r="F20" i="3"/>
  <c r="F19" i="3"/>
  <c r="F18" i="3"/>
  <c r="F17" i="3"/>
  <c r="F15" i="3"/>
  <c r="F13" i="3"/>
  <c r="F12" i="3"/>
  <c r="F11" i="3"/>
  <c r="F29" i="5" l="1"/>
  <c r="F59" i="2"/>
  <c r="F50" i="2"/>
  <c r="F49" i="2"/>
  <c r="F48" i="2"/>
  <c r="F47" i="2"/>
  <c r="F58" i="1"/>
  <c r="F50" i="1"/>
  <c r="F49" i="1"/>
  <c r="F48" i="1"/>
  <c r="F47" i="1"/>
  <c r="F76" i="2" l="1"/>
  <c r="F73" i="1"/>
  <c r="F53" i="1"/>
  <c r="F52" i="1"/>
  <c r="F51" i="1"/>
  <c r="F29" i="3" l="1"/>
  <c r="F34" i="3"/>
  <c r="E10" i="8"/>
  <c r="D10" i="8"/>
  <c r="C10" i="8"/>
  <c r="F64" i="2"/>
  <c r="F63" i="2"/>
  <c r="C68" i="2"/>
  <c r="C81" i="2" s="1"/>
  <c r="D68" i="2"/>
  <c r="D81" i="2" s="1"/>
  <c r="E68" i="2"/>
  <c r="E81" i="2" s="1"/>
  <c r="F11" i="7"/>
  <c r="F10" i="7"/>
  <c r="F14" i="8" l="1"/>
  <c r="F13" i="8"/>
  <c r="F30" i="1"/>
  <c r="F65" i="2"/>
  <c r="F31" i="2"/>
  <c r="F30" i="2"/>
  <c r="F64" i="1"/>
  <c r="F63" i="1"/>
  <c r="C46" i="2"/>
  <c r="D46" i="2"/>
  <c r="E46" i="2"/>
  <c r="F61" i="2" l="1"/>
  <c r="F60" i="2"/>
  <c r="F58" i="2"/>
  <c r="F57" i="1"/>
  <c r="F32" i="2" l="1"/>
  <c r="F25" i="2"/>
  <c r="F24" i="2"/>
  <c r="F31" i="1"/>
  <c r="F54" i="2" l="1"/>
  <c r="F53" i="2"/>
  <c r="F52" i="2"/>
  <c r="F51" i="2"/>
  <c r="F46" i="1"/>
  <c r="F34" i="5" l="1"/>
  <c r="C26" i="5" l="1"/>
  <c r="D26" i="5"/>
  <c r="E26" i="5"/>
  <c r="F33" i="5" l="1"/>
  <c r="F22" i="5" l="1"/>
  <c r="F12" i="8" l="1"/>
  <c r="F11" i="8"/>
  <c r="F32" i="5" l="1"/>
  <c r="F31" i="5"/>
  <c r="F27" i="5"/>
  <c r="F21" i="5"/>
  <c r="F20" i="5"/>
  <c r="F19" i="5"/>
  <c r="F18" i="5"/>
  <c r="F17" i="5"/>
  <c r="F11" i="5"/>
  <c r="F80" i="2"/>
  <c r="F79" i="2"/>
  <c r="F78" i="2"/>
  <c r="F77" i="2"/>
  <c r="F75" i="2"/>
  <c r="F74" i="2"/>
  <c r="F73" i="2"/>
  <c r="F72" i="2"/>
  <c r="F71" i="2"/>
  <c r="F70" i="2"/>
  <c r="F69" i="2"/>
  <c r="F62" i="2"/>
  <c r="F57" i="2"/>
  <c r="F56" i="2"/>
  <c r="F45" i="2"/>
  <c r="F44" i="2"/>
  <c r="F43" i="2"/>
  <c r="F42" i="2"/>
  <c r="F41" i="2"/>
  <c r="F40" i="2"/>
  <c r="F39" i="2"/>
  <c r="F38" i="2"/>
  <c r="F37" i="2"/>
  <c r="F36" i="2"/>
  <c r="F35" i="2"/>
  <c r="F34" i="2"/>
  <c r="F22" i="2"/>
  <c r="F21" i="2"/>
  <c r="F20" i="2"/>
  <c r="F19" i="2"/>
  <c r="F18" i="2"/>
  <c r="F17" i="2"/>
  <c r="F16" i="2"/>
  <c r="F15" i="2"/>
  <c r="F14" i="2"/>
  <c r="F13" i="2"/>
  <c r="F12" i="2"/>
  <c r="F11" i="2"/>
  <c r="F79" i="1"/>
  <c r="F78" i="1"/>
  <c r="F77" i="1"/>
  <c r="F76" i="1"/>
  <c r="F75" i="1"/>
  <c r="F74" i="1"/>
  <c r="F72" i="1"/>
  <c r="F71" i="1"/>
  <c r="F70" i="1"/>
  <c r="F69" i="1"/>
  <c r="F68" i="1"/>
  <c r="F62" i="1"/>
  <c r="F56" i="1"/>
  <c r="F55" i="1"/>
  <c r="F44" i="1"/>
  <c r="F43" i="1"/>
  <c r="F42" i="1"/>
  <c r="F41" i="1"/>
  <c r="F40" i="1"/>
  <c r="F39" i="1"/>
  <c r="F38" i="1"/>
  <c r="F37" i="1"/>
  <c r="F36" i="1"/>
  <c r="F35" i="1"/>
  <c r="F34" i="1"/>
  <c r="F33" i="1"/>
  <c r="F21" i="1"/>
  <c r="F20" i="1"/>
  <c r="F19" i="1"/>
  <c r="F18" i="1"/>
  <c r="F17" i="1"/>
  <c r="F16" i="1"/>
  <c r="F15" i="1"/>
  <c r="F14" i="1"/>
  <c r="F13" i="1"/>
  <c r="F12" i="1"/>
  <c r="F11" i="1"/>
  <c r="F10" i="1"/>
  <c r="F67" i="1" l="1"/>
  <c r="F68" i="2"/>
  <c r="E10" i="3"/>
  <c r="D10" i="3"/>
  <c r="C10" i="3"/>
  <c r="E45" i="1"/>
  <c r="D45" i="1"/>
  <c r="C45" i="1"/>
  <c r="C22" i="1"/>
  <c r="D22" i="1"/>
  <c r="E22" i="1"/>
  <c r="F10" i="3" l="1"/>
  <c r="F10" i="5"/>
  <c r="F45" i="1"/>
  <c r="F22" i="1"/>
  <c r="F10" i="8"/>
  <c r="F26" i="5"/>
  <c r="F35" i="5"/>
  <c r="F46" i="2"/>
  <c r="E14" i="3"/>
  <c r="D14" i="3"/>
  <c r="F14" i="3" s="1"/>
  <c r="C14" i="3"/>
  <c r="E15" i="7" l="1"/>
  <c r="D15" i="7"/>
  <c r="F15" i="7" l="1"/>
  <c r="F9" i="7"/>
  <c r="E6" i="4"/>
  <c r="E9" i="4" s="1"/>
  <c r="D6" i="4"/>
  <c r="D9" i="4" s="1"/>
  <c r="C6" i="4"/>
  <c r="C9" i="4" s="1"/>
  <c r="E37" i="3"/>
  <c r="D37" i="3"/>
  <c r="C37" i="3"/>
  <c r="E16" i="3"/>
  <c r="D16" i="3"/>
  <c r="C16" i="3"/>
  <c r="E23" i="2"/>
  <c r="D23" i="2"/>
  <c r="C23" i="2"/>
  <c r="E10" i="2"/>
  <c r="D10" i="2"/>
  <c r="C10" i="2"/>
  <c r="E9" i="1"/>
  <c r="D9" i="1"/>
  <c r="C9" i="1"/>
  <c r="F80" i="1" l="1"/>
  <c r="C46" i="3"/>
  <c r="D46" i="3"/>
  <c r="E46" i="3"/>
  <c r="F16" i="3"/>
  <c r="F37" i="3"/>
  <c r="F33" i="2"/>
  <c r="F23" i="2"/>
  <c r="F32" i="1"/>
  <c r="F55" i="2"/>
  <c r="F54" i="1"/>
  <c r="F10" i="2"/>
  <c r="F9" i="1"/>
  <c r="F9" i="4"/>
  <c r="F8" i="4"/>
  <c r="F7" i="4"/>
  <c r="F6" i="4"/>
  <c r="F46" i="3" l="1"/>
  <c r="F81" i="2"/>
  <c r="C15" i="7" l="1"/>
</calcChain>
</file>

<file path=xl/sharedStrings.xml><?xml version="1.0" encoding="utf-8"?>
<sst xmlns="http://schemas.openxmlformats.org/spreadsheetml/2006/main" count="275" uniqueCount="44">
  <si>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</si>
  <si>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</si>
  <si>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</si>
  <si>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</si>
  <si>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</si>
  <si>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</si>
  <si>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Enero</t>
  </si>
  <si>
    <t>DEVENGADO
AL 31.01.17</t>
  </si>
  <si>
    <t>EJECUCION DE LOS PROGRAMAS PRESUPUESTALES AL MES DE ENERO DEL AÑO FISCAL 2017 DEL PLIEGO 011 MINSA - ROOC</t>
  </si>
  <si>
    <t>6-26: ADQUISICION DE ACTIVOS NO FINANCIEROS</t>
  </si>
  <si>
    <t>5-25: OTROS GASTOS</t>
  </si>
  <si>
    <t>5-24: DONACIONES Y TRANSFERENCIAS</t>
  </si>
  <si>
    <t>5-23: BIENES Y SERVICIOS</t>
  </si>
  <si>
    <t>5-22: PENSIONES Y OTRAS PRESTACIONES SOCIALES</t>
  </si>
  <si>
    <t>5-21: PERSONAL Y OBLIGACIONES SOCIALES</t>
  </si>
  <si>
    <t>6-2.6. ADQUISICION DE ACTIVOS NO FINANCIEROS</t>
  </si>
  <si>
    <t>5-2.5. OTROS GASTOS</t>
  </si>
  <si>
    <t>5-2.4. DONACIONES Y TRANSFERENCIAS</t>
  </si>
  <si>
    <t>5-2.3. BIENES Y SERVICIOS</t>
  </si>
  <si>
    <t>5-2.2. PENSIONES Y OTRAS PRESTACIONES SOCIALES</t>
  </si>
  <si>
    <t>5-2.1. PERSONAL Y OBLIGACIONES SOCIALES</t>
  </si>
  <si>
    <t xml:space="preserve">5-2.3: BIENES Y SERVICIOS </t>
  </si>
  <si>
    <t>0001  PROGRAMA ARTICULADO NUTRICIONAL</t>
  </si>
  <si>
    <t>0002  SALUD MATERNO NEONATAL</t>
  </si>
  <si>
    <t>0016  TBC-VIH/SIDA</t>
  </si>
  <si>
    <t>0017  ENFERMEDADES METAXENICAS Y ZOONOSIS</t>
  </si>
  <si>
    <t>0018  ENFERMEDADES NO TRANSMISIBLES</t>
  </si>
  <si>
    <t>0024  PREVENCION Y CONTROL DEL CANCER</t>
  </si>
  <si>
    <t>0068  REDUCCION DE VULNERABILIDAD Y ATENCION DE EMERGENCIAS POR DESASTRES</t>
  </si>
  <si>
    <t>0104  REDUCCION DE LA MORTALIDAD POR EMERGENCIAS Y URGENCIAS MEDICAS</t>
  </si>
  <si>
    <t>0129  PREVENCION Y MANEJO DE CONDICIONES SECUNDARIAS DE SALUD EN PERSONAS CON DISCAPACIDAD</t>
  </si>
  <si>
    <t>0131  CONTROL Y PREVENCION EN SALUD MENTAL</t>
  </si>
  <si>
    <t>9001  ACCIONES CENTRALES</t>
  </si>
  <si>
    <t>9002  ASIGNACIONES PRESUPUESTARIAS QUE NO RESULTAN EN PRODUCTOS</t>
  </si>
  <si>
    <t>(EN SOLES)</t>
  </si>
  <si>
    <t>EJECUCION DE LOS PROGRAMAS PRESUPUESTALES AL MES DE DICIEMBRE
DEL AÑO FISCAL 2019 DEL PLIEGO 011 MINSA - TODA FUENTE</t>
  </si>
  <si>
    <t>Fuente: SIAF, Consulta Amigable y Base de Datos al 31 de Diciembre del 2019</t>
  </si>
  <si>
    <t>EJECUCION DE LOS PROGRAMAS PRESUPUESTALES AL MES DE DICIEMBRE
DEL AÑO FISCAL 2019 DEL PLIEGO 011 MINSA - RECURSOS ORDINARIOS</t>
  </si>
  <si>
    <t>DEVENGADO
AL 31.12.19</t>
  </si>
  <si>
    <t>EJECUCION DE LOS PROGRAMAS PRESUPUESTALES AL MES DE DICIEMBRE
DEL AÑO FISCAL 2019 DEL PLIEGO 011 MINSA - RECURSOS DIRECTAMENTE RECAUDADOS</t>
  </si>
  <si>
    <t>EJECUCION DE LOS PROGRAMAS PRESUPUESTALES AL MES DE DICIEMBRE
DEL AÑO FISCAL 2019 DEL PLIEGO 011 MINSA - RECURSOS POR OPERACIONES OFICIALES DE CREDITO</t>
  </si>
  <si>
    <t>EJECUCION DE LOS PROGRAMAS PRESUPUESTALES AL MES DE DICIEMBRE
DEL AÑO FISCAL 2019 DEL PLIEGO 011 MINSA - DONACIONES Y TRANSFERENCIAS</t>
  </si>
  <si>
    <t>EJECUCION DE LOS PROGRAMAS PRESUPUESTALES AL MES DE DICIEMBRE
DEL AÑO FISCAL 2019 DEL PLIEGO 011 MINSA - RECURSOS DETERMINADOS</t>
  </si>
  <si>
    <t>6-24: DONACIONES Y TRANSFERENCIAS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</si>
</sst>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_ ;_ @_ "/>
    <numFmt numFmtId="165" formatCode="0.0%"/>
    <numFmt numFmtId="166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0"/>
      <name val="Arial Narrow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vertical="center"/>
    </xf>
    <xf numFmtId="165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horizontal="left" vertical="center" indent="4"/>
    </xf>
    <xf numFmtId="165" fontId="0" fillId="0" borderId="4" xfId="1" applyNumberFormat="1" applyFont="1" applyBorder="1"/>
    <xf numFmtId="165" fontId="0" fillId="0" borderId="6" xfId="1" applyNumberFormat="1" applyFont="1" applyBorder="1"/>
    <xf numFmtId="3" fontId="0" fillId="0" borderId="0" xfId="0" applyNumberFormat="1" applyAlignment="1">
      <alignment vertical="center"/>
    </xf>
    <xf numFmtId="3" fontId="2" fillId="0" borderId="4" xfId="3" applyNumberFormat="1" applyFont="1" applyBorder="1" applyAlignment="1">
      <alignment horizontal="left" vertical="center" indent="3"/>
    </xf>
    <xf numFmtId="165" fontId="0" fillId="0" borderId="5" xfId="1" applyNumberFormat="1" applyFont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/>
    </xf>
    <xf numFmtId="166" fontId="2" fillId="0" borderId="5" xfId="3" applyNumberFormat="1" applyFont="1" applyBorder="1" applyAlignment="1">
      <alignment horizontal="left" vertical="center" indent="4"/>
    </xf>
    <xf numFmtId="166" fontId="2" fillId="0" borderId="4" xfId="3" applyNumberFormat="1" applyFont="1" applyBorder="1" applyAlignment="1">
      <alignment horizontal="left" vertical="center" indent="4"/>
    </xf>
    <xf numFmtId="164" fontId="4" fillId="0" borderId="4" xfId="3" applyNumberFormat="1" applyBorder="1" applyAlignment="1">
      <alignment vertical="center"/>
    </xf>
    <xf numFmtId="164" fontId="4" fillId="0" borderId="5" xfId="3" applyNumberFormat="1" applyBorder="1" applyAlignment="1">
      <alignment vertical="center"/>
    </xf>
    <xf numFmtId="164" fontId="4" fillId="0" borderId="6" xfId="3" applyNumberFormat="1" applyBorder="1" applyAlignment="1">
      <alignment vertical="center"/>
    </xf>
    <xf numFmtId="164" fontId="2" fillId="0" borderId="4" xfId="2" applyNumberFormat="1" applyBorder="1" applyAlignment="1">
      <alignment vertical="center"/>
    </xf>
    <xf numFmtId="164" fontId="2" fillId="0" borderId="5" xfId="2" applyNumberFormat="1" applyBorder="1" applyAlignment="1">
      <alignment vertical="center"/>
    </xf>
    <xf numFmtId="164" fontId="2" fillId="0" borderId="6" xfId="2" applyNumberFormat="1" applyBorder="1" applyAlignment="1">
      <alignment vertical="center"/>
    </xf>
    <xf numFmtId="165" fontId="0" fillId="0" borderId="4" xfId="1" applyNumberFormat="1" applyFont="1" applyBorder="1" applyAlignment="1">
      <alignment horizontal="right" vertical="center"/>
    </xf>
    <xf numFmtId="165" fontId="0" fillId="0" borderId="6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left"/>
    </xf>
    <xf numFmtId="0" fontId="4" fillId="0" borderId="4" xfId="3" applyBorder="1" applyAlignment="1">
      <alignment horizontal="left" vertical="center" indent="3"/>
    </xf>
    <xf numFmtId="0" fontId="4" fillId="0" borderId="5" xfId="3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0" fontId="4" fillId="0" borderId="6" xfId="3" applyBorder="1" applyAlignment="1">
      <alignment horizontal="left" vertical="center" indent="3"/>
    </xf>
    <xf numFmtId="3" fontId="4" fillId="0" borderId="7" xfId="3" applyNumberFormat="1" applyBorder="1" applyAlignment="1">
      <alignment horizontal="left" vertical="center" indent="3"/>
    </xf>
    <xf numFmtId="164" fontId="4" fillId="0" borderId="7" xfId="3" applyNumberFormat="1" applyBorder="1" applyAlignment="1">
      <alignment vertical="center"/>
    </xf>
    <xf numFmtId="165" fontId="0" fillId="0" borderId="7" xfId="1" applyNumberFormat="1" applyFont="1" applyBorder="1" applyAlignment="1">
      <alignment horizontal="right"/>
    </xf>
    <xf numFmtId="3" fontId="3" fillId="4" borderId="1" xfId="2" applyNumberFormat="1" applyFont="1" applyFill="1" applyBorder="1" applyAlignment="1">
      <alignment horizontal="left" vertical="center"/>
    </xf>
    <xf numFmtId="164" fontId="3" fillId="4" borderId="1" xfId="2" applyNumberFormat="1" applyFont="1" applyFill="1" applyBorder="1" applyAlignment="1">
      <alignment vertical="center"/>
    </xf>
    <xf numFmtId="165" fontId="3" fillId="4" borderId="1" xfId="1" applyNumberFormat="1" applyFont="1" applyFill="1" applyBorder="1" applyAlignment="1">
      <alignment horizontal="right" vertical="center"/>
    </xf>
    <xf numFmtId="3" fontId="3" fillId="5" borderId="2" xfId="2" applyNumberFormat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vertical="center"/>
    </xf>
    <xf numFmtId="165" fontId="3" fillId="5" borderId="1" xfId="1" applyNumberFormat="1" applyFont="1" applyFill="1" applyBorder="1" applyAlignment="1">
      <alignment horizontal="right" vertical="center"/>
    </xf>
    <xf numFmtId="3" fontId="3" fillId="5" borderId="1" xfId="2" applyNumberFormat="1" applyFont="1" applyFill="1" applyBorder="1" applyAlignment="1">
      <alignment horizontal="center" vertical="center"/>
    </xf>
    <xf numFmtId="3" fontId="3" fillId="5" borderId="3" xfId="2" applyNumberFormat="1" applyFont="1" applyFill="1" applyBorder="1" applyAlignment="1">
      <alignment horizontal="center" vertical="center"/>
    </xf>
    <xf numFmtId="3" fontId="3" fillId="5" borderId="1" xfId="2" applyNumberFormat="1" applyFont="1" applyFill="1" applyBorder="1" applyAlignment="1">
      <alignment horizontal="center" vertical="center" wrapText="1"/>
    </xf>
    <xf numFmtId="3" fontId="3" fillId="5" borderId="3" xfId="2" applyNumberFormat="1" applyFont="1" applyFill="1" applyBorder="1" applyAlignment="1">
      <alignment horizontal="center" vertical="center" wrapText="1"/>
    </xf>
    <xf numFmtId="166" fontId="2" fillId="0" borderId="6" xfId="3" applyNumberFormat="1" applyFont="1" applyBorder="1" applyAlignment="1">
      <alignment horizontal="left" vertical="center" indent="4"/>
    </xf>
    <xf numFmtId="164" fontId="3" fillId="4" borderId="1" xfId="2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730250</xdr:colOff>
      <xdr:row>0</xdr:row>
      <xdr:rowOff>150812</xdr:rowOff>
    </xdr:from>
    <xdr:to>
      <xdr:col>1</xdr:col>
      <xdr:colOff>4244975</xdr:colOff>
      <xdr:row>3</xdr:row>
      <xdr:rowOff>51990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730250" y="150812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142873</xdr:rowOff>
    </xdr:from>
    <xdr:to>
      <xdr:col>1</xdr:col>
      <xdr:colOff>4387850</xdr:colOff>
      <xdr:row>3</xdr:row>
      <xdr:rowOff>44051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873125" y="142873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3" name="Grupo 2"/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4" name="Imagen 3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6" name="CuadroTexto 5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111129</xdr:colOff>
      <xdr:row>0</xdr:row>
      <xdr:rowOff>111129</xdr:rowOff>
    </xdr:from>
    <xdr:to>
      <xdr:col>1</xdr:col>
      <xdr:colOff>4387854</xdr:colOff>
      <xdr:row>3</xdr:row>
      <xdr:rowOff>12307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873129" y="111129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1</xdr:col>
      <xdr:colOff>4324350</xdr:colOff>
      <xdr:row>3</xdr:row>
      <xdr:rowOff>44053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206375" y="142875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84"/>
  <sheetViews>
    <sheetView showGridLines="0" tabSelected="1" zoomScale="120" zoomScaleNormal="120" workbookViewId="0">
      <selection activeCell="C76" sqref="C76"/>
    </sheetView>
  </sheetViews>
  <sheetFormatPr baseColWidth="10" defaultRowHeight="15" x14ac:dyDescent="0.25"/>
  <cols>
    <col min="1" max="1" width="11.42578125" style="1"/>
    <col min="2" max="2" width="109.42578125" style="1" bestFit="1" customWidth="1"/>
    <col min="3" max="4" width="14.140625" style="1" customWidth="1"/>
    <col min="5" max="5" width="15.7109375" style="1" customWidth="1"/>
    <col min="6" max="6" width="12.28515625" style="57" customWidth="1"/>
    <col min="7" max="16384" width="11.42578125" style="1"/>
  </cols>
  <sheetData>
    <row r="5" spans="2:6" ht="51.75" customHeight="1" x14ac:dyDescent="0.25">
      <c r="B5" s="66" t="s">
        <v>35</v>
      </c>
      <c r="C5" s="66"/>
      <c r="D5" s="66"/>
      <c r="E5" s="66"/>
      <c r="F5" s="66"/>
    </row>
    <row r="7" spans="2:6" x14ac:dyDescent="0.25">
      <c r="F7" s="57" t="s">
        <v>34</v>
      </c>
    </row>
    <row r="8" spans="2:6" ht="38.25" x14ac:dyDescent="0.25">
      <c r="B8" s="51" t="s">
        <v>4</v>
      </c>
      <c r="C8" s="52" t="s">
        <v>1</v>
      </c>
      <c r="D8" s="52" t="s">
        <v>2</v>
      </c>
      <c r="E8" s="53" t="s">
        <v>38</v>
      </c>
      <c r="F8" s="54" t="s">
        <v>5</v>
      </c>
    </row>
    <row r="9" spans="2:6" x14ac:dyDescent="0.25">
      <c r="B9" s="45" t="s">
        <v>14</v>
      </c>
      <c r="C9" s="46">
        <f>SUM(C10:C21)</f>
        <v>3224021646</v>
      </c>
      <c r="D9" s="46">
        <f>SUM(D10:D21)</f>
        <v>2530721260</v>
      </c>
      <c r="E9" s="46">
        <f>SUM(E10:E21)</f>
        <v>2482246576</v>
      </c>
      <c r="F9" s="58">
        <f t="shared" ref="F9:F80" si="0">IF(E9=0,"%",E9/D9)</f>
        <v>0.98084550647035695</v>
      </c>
    </row>
    <row r="10" spans="2:6" x14ac:dyDescent="0.25">
      <c r="B10" s="16" t="s">
        <v>22</v>
      </c>
      <c r="C10" s="30">
        <v>133155539</v>
      </c>
      <c r="D10" s="30">
        <v>146008031</v>
      </c>
      <c r="E10" s="30">
        <v>145056757</v>
      </c>
      <c r="F10" s="59">
        <f t="shared" si="0"/>
        <v>0.99348478303909182</v>
      </c>
    </row>
    <row r="11" spans="2:6" x14ac:dyDescent="0.25">
      <c r="B11" s="17" t="s">
        <v>23</v>
      </c>
      <c r="C11" s="31">
        <v>224469300</v>
      </c>
      <c r="D11" s="31">
        <v>256957565</v>
      </c>
      <c r="E11" s="31">
        <v>254776347</v>
      </c>
      <c r="F11" s="60">
        <f t="shared" si="0"/>
        <v>0.99151136881297885</v>
      </c>
    </row>
    <row r="12" spans="2:6" x14ac:dyDescent="0.25">
      <c r="B12" s="17" t="s">
        <v>24</v>
      </c>
      <c r="C12" s="31">
        <v>89595931</v>
      </c>
      <c r="D12" s="31">
        <v>100968226</v>
      </c>
      <c r="E12" s="31">
        <v>99769068</v>
      </c>
      <c r="F12" s="60">
        <f t="shared" si="0"/>
        <v>0.98812341221088706</v>
      </c>
    </row>
    <row r="13" spans="2:6" x14ac:dyDescent="0.25">
      <c r="B13" s="17" t="s">
        <v>25</v>
      </c>
      <c r="C13" s="31">
        <v>35954210</v>
      </c>
      <c r="D13" s="31">
        <v>38689743</v>
      </c>
      <c r="E13" s="31">
        <v>38418650</v>
      </c>
      <c r="F13" s="60">
        <f t="shared" si="0"/>
        <v>0.99299315583460968</v>
      </c>
    </row>
    <row r="14" spans="2:6" x14ac:dyDescent="0.25">
      <c r="B14" s="17" t="s">
        <v>26</v>
      </c>
      <c r="C14" s="31">
        <v>93385818</v>
      </c>
      <c r="D14" s="31">
        <v>108643604</v>
      </c>
      <c r="E14" s="31">
        <v>107836686</v>
      </c>
      <c r="F14" s="60">
        <f t="shared" si="0"/>
        <v>0.99257279793479603</v>
      </c>
    </row>
    <row r="15" spans="2:6" x14ac:dyDescent="0.25">
      <c r="B15" s="17" t="s">
        <v>27</v>
      </c>
      <c r="C15" s="31">
        <v>52635058</v>
      </c>
      <c r="D15" s="31">
        <v>57370712</v>
      </c>
      <c r="E15" s="31">
        <v>56555930</v>
      </c>
      <c r="F15" s="60">
        <f t="shared" si="0"/>
        <v>0.98579794512572894</v>
      </c>
    </row>
    <row r="16" spans="2:6" x14ac:dyDescent="0.25">
      <c r="B16" s="17" t="s">
        <v>28</v>
      </c>
      <c r="C16" s="31">
        <v>6041484</v>
      </c>
      <c r="D16" s="31">
        <v>6560282</v>
      </c>
      <c r="E16" s="31">
        <v>5756531</v>
      </c>
      <c r="F16" s="60">
        <f t="shared" si="0"/>
        <v>0.87748224847651368</v>
      </c>
    </row>
    <row r="17" spans="2:6" x14ac:dyDescent="0.25">
      <c r="B17" s="17" t="s">
        <v>29</v>
      </c>
      <c r="C17" s="31">
        <v>173108206</v>
      </c>
      <c r="D17" s="31">
        <v>221193463</v>
      </c>
      <c r="E17" s="31">
        <v>220127200</v>
      </c>
      <c r="F17" s="60">
        <f t="shared" si="0"/>
        <v>0.99517950039961167</v>
      </c>
    </row>
    <row r="18" spans="2:6" x14ac:dyDescent="0.25">
      <c r="B18" s="17" t="s">
        <v>30</v>
      </c>
      <c r="C18" s="31">
        <v>30209571</v>
      </c>
      <c r="D18" s="31">
        <v>32704961</v>
      </c>
      <c r="E18" s="31">
        <v>32380821</v>
      </c>
      <c r="F18" s="60">
        <f t="shared" si="0"/>
        <v>0.9900889654019156</v>
      </c>
    </row>
    <row r="19" spans="2:6" x14ac:dyDescent="0.25">
      <c r="B19" s="17" t="s">
        <v>31</v>
      </c>
      <c r="C19" s="31">
        <v>27086715</v>
      </c>
      <c r="D19" s="31">
        <v>35663139</v>
      </c>
      <c r="E19" s="31">
        <v>34855056</v>
      </c>
      <c r="F19" s="60">
        <f t="shared" si="0"/>
        <v>0.97734122618875474</v>
      </c>
    </row>
    <row r="20" spans="2:6" x14ac:dyDescent="0.25">
      <c r="B20" s="17" t="s">
        <v>32</v>
      </c>
      <c r="C20" s="31">
        <v>1702122891</v>
      </c>
      <c r="D20" s="31">
        <v>875740556</v>
      </c>
      <c r="E20" s="31">
        <v>844348797</v>
      </c>
      <c r="F20" s="60">
        <f t="shared" si="0"/>
        <v>0.96415404221612866</v>
      </c>
    </row>
    <row r="21" spans="2:6" x14ac:dyDescent="0.25">
      <c r="B21" s="17" t="s">
        <v>33</v>
      </c>
      <c r="C21" s="31">
        <v>656256923</v>
      </c>
      <c r="D21" s="31">
        <v>650220978</v>
      </c>
      <c r="E21" s="31">
        <v>642364733</v>
      </c>
      <c r="F21" s="60">
        <f t="shared" si="0"/>
        <v>0.98791757684569814</v>
      </c>
    </row>
    <row r="22" spans="2:6" x14ac:dyDescent="0.25">
      <c r="B22" s="45" t="s">
        <v>13</v>
      </c>
      <c r="C22" s="46">
        <f>SUM(C23:C31)</f>
        <v>189907934</v>
      </c>
      <c r="D22" s="46">
        <f>SUM(D23:D31)</f>
        <v>173680483</v>
      </c>
      <c r="E22" s="46">
        <f>SUM(E23:E31)</f>
        <v>169606205</v>
      </c>
      <c r="F22" s="58">
        <f t="shared" si="0"/>
        <v>0.97654153230331586</v>
      </c>
    </row>
    <row r="23" spans="2:6" x14ac:dyDescent="0.25">
      <c r="B23" s="17" t="s">
        <v>22</v>
      </c>
      <c r="C23" s="31">
        <v>0</v>
      </c>
      <c r="D23" s="31">
        <v>3000</v>
      </c>
      <c r="E23" s="31">
        <v>3000</v>
      </c>
      <c r="F23" s="60">
        <f t="shared" si="0"/>
        <v>1</v>
      </c>
    </row>
    <row r="24" spans="2:6" x14ac:dyDescent="0.25">
      <c r="B24" s="17" t="s">
        <v>23</v>
      </c>
      <c r="C24" s="31">
        <v>0</v>
      </c>
      <c r="D24" s="31">
        <v>6234</v>
      </c>
      <c r="E24" s="31">
        <v>6233</v>
      </c>
      <c r="F24" s="60">
        <f t="shared" si="0"/>
        <v>0.99983958934873274</v>
      </c>
    </row>
    <row r="25" spans="2:6" x14ac:dyDescent="0.25">
      <c r="B25" s="17" t="s">
        <v>24</v>
      </c>
      <c r="C25" s="31">
        <v>0</v>
      </c>
      <c r="D25" s="31">
        <v>3000</v>
      </c>
      <c r="E25" s="31">
        <v>3000</v>
      </c>
      <c r="F25" s="60">
        <f t="shared" si="0"/>
        <v>1</v>
      </c>
    </row>
    <row r="26" spans="2:6" x14ac:dyDescent="0.25">
      <c r="B26" s="17" t="s">
        <v>26</v>
      </c>
      <c r="C26" s="31">
        <v>0</v>
      </c>
      <c r="D26" s="31">
        <v>3000</v>
      </c>
      <c r="E26" s="31">
        <v>3000</v>
      </c>
      <c r="F26" s="60">
        <f t="shared" si="0"/>
        <v>1</v>
      </c>
    </row>
    <row r="27" spans="2:6" x14ac:dyDescent="0.25">
      <c r="B27" s="17" t="s">
        <v>27</v>
      </c>
      <c r="C27" s="31">
        <v>0</v>
      </c>
      <c r="D27" s="31">
        <v>3000</v>
      </c>
      <c r="E27" s="31">
        <v>3000</v>
      </c>
      <c r="F27" s="60">
        <f t="shared" si="0"/>
        <v>1</v>
      </c>
    </row>
    <row r="28" spans="2:6" x14ac:dyDescent="0.25">
      <c r="B28" s="17" t="s">
        <v>29</v>
      </c>
      <c r="C28" s="31">
        <v>0</v>
      </c>
      <c r="D28" s="31">
        <v>6000</v>
      </c>
      <c r="E28" s="31">
        <v>6000</v>
      </c>
      <c r="F28" s="60">
        <f t="shared" si="0"/>
        <v>1</v>
      </c>
    </row>
    <row r="29" spans="2:6" x14ac:dyDescent="0.25">
      <c r="B29" s="17" t="s">
        <v>30</v>
      </c>
      <c r="C29" s="31">
        <v>0</v>
      </c>
      <c r="D29" s="31">
        <v>6000</v>
      </c>
      <c r="E29" s="31">
        <v>6000</v>
      </c>
      <c r="F29" s="60">
        <f t="shared" ref="F29" si="1">IF(E29=0,"%",E29/D29)</f>
        <v>1</v>
      </c>
    </row>
    <row r="30" spans="2:6" x14ac:dyDescent="0.25">
      <c r="B30" s="17" t="s">
        <v>32</v>
      </c>
      <c r="C30" s="31">
        <v>10825256</v>
      </c>
      <c r="D30" s="31">
        <v>2077070</v>
      </c>
      <c r="E30" s="31">
        <v>2068021</v>
      </c>
      <c r="F30" s="60">
        <f t="shared" si="0"/>
        <v>0.99564338226443982</v>
      </c>
    </row>
    <row r="31" spans="2:6" x14ac:dyDescent="0.25">
      <c r="B31" s="17" t="s">
        <v>33</v>
      </c>
      <c r="C31" s="31">
        <v>179082678</v>
      </c>
      <c r="D31" s="31">
        <v>171573179</v>
      </c>
      <c r="E31" s="31">
        <v>167507951</v>
      </c>
      <c r="F31" s="60">
        <f t="shared" si="0"/>
        <v>0.97630615680321453</v>
      </c>
    </row>
    <row r="32" spans="2:6" x14ac:dyDescent="0.25">
      <c r="B32" s="45" t="s">
        <v>12</v>
      </c>
      <c r="C32" s="46">
        <f>SUM(C33:C44)</f>
        <v>2500259483</v>
      </c>
      <c r="D32" s="46">
        <f t="shared" ref="D32:E32" si="2">SUM(D33:D44)</f>
        <v>2676758228</v>
      </c>
      <c r="E32" s="46">
        <f t="shared" si="2"/>
        <v>2517726360</v>
      </c>
      <c r="F32" s="58">
        <f t="shared" si="0"/>
        <v>0.94058788487639233</v>
      </c>
    </row>
    <row r="33" spans="2:6" x14ac:dyDescent="0.25">
      <c r="B33" s="16" t="s">
        <v>22</v>
      </c>
      <c r="C33" s="30">
        <v>415413376</v>
      </c>
      <c r="D33" s="30">
        <v>171967562</v>
      </c>
      <c r="E33" s="30">
        <v>162873552</v>
      </c>
      <c r="F33" s="59">
        <f t="shared" si="0"/>
        <v>0.94711787563749961</v>
      </c>
    </row>
    <row r="34" spans="2:6" x14ac:dyDescent="0.25">
      <c r="B34" s="17" t="s">
        <v>23</v>
      </c>
      <c r="C34" s="31">
        <v>94118172</v>
      </c>
      <c r="D34" s="31">
        <v>163458332</v>
      </c>
      <c r="E34" s="31">
        <v>154557716</v>
      </c>
      <c r="F34" s="60">
        <f t="shared" si="0"/>
        <v>0.94554810457750171</v>
      </c>
    </row>
    <row r="35" spans="2:6" x14ac:dyDescent="0.25">
      <c r="B35" s="17" t="s">
        <v>24</v>
      </c>
      <c r="C35" s="31">
        <v>90706163</v>
      </c>
      <c r="D35" s="31">
        <v>132926997</v>
      </c>
      <c r="E35" s="31">
        <v>123759753</v>
      </c>
      <c r="F35" s="60">
        <f t="shared" si="0"/>
        <v>0.9310354991319032</v>
      </c>
    </row>
    <row r="36" spans="2:6" x14ac:dyDescent="0.25">
      <c r="B36" s="17" t="s">
        <v>25</v>
      </c>
      <c r="C36" s="31">
        <v>69119968</v>
      </c>
      <c r="D36" s="31">
        <v>35513128</v>
      </c>
      <c r="E36" s="31">
        <v>33350943</v>
      </c>
      <c r="F36" s="60">
        <f t="shared" si="0"/>
        <v>0.93911589539507756</v>
      </c>
    </row>
    <row r="37" spans="2:6" x14ac:dyDescent="0.25">
      <c r="B37" s="17" t="s">
        <v>26</v>
      </c>
      <c r="C37" s="31">
        <v>51086113</v>
      </c>
      <c r="D37" s="31">
        <v>93772875</v>
      </c>
      <c r="E37" s="31">
        <v>88263795</v>
      </c>
      <c r="F37" s="60">
        <f t="shared" si="0"/>
        <v>0.94125081480118855</v>
      </c>
    </row>
    <row r="38" spans="2:6" x14ac:dyDescent="0.25">
      <c r="B38" s="17" t="s">
        <v>27</v>
      </c>
      <c r="C38" s="31">
        <v>123628147</v>
      </c>
      <c r="D38" s="31">
        <v>112409848</v>
      </c>
      <c r="E38" s="31">
        <v>101268272</v>
      </c>
      <c r="F38" s="60">
        <f t="shared" si="0"/>
        <v>0.90088434244658</v>
      </c>
    </row>
    <row r="39" spans="2:6" x14ac:dyDescent="0.25">
      <c r="B39" s="17" t="s">
        <v>28</v>
      </c>
      <c r="C39" s="31">
        <v>57078192</v>
      </c>
      <c r="D39" s="31">
        <v>29405914</v>
      </c>
      <c r="E39" s="31">
        <v>26054104</v>
      </c>
      <c r="F39" s="60">
        <f t="shared" si="0"/>
        <v>0.88601578580417528</v>
      </c>
    </row>
    <row r="40" spans="2:6" x14ac:dyDescent="0.25">
      <c r="B40" s="17" t="s">
        <v>29</v>
      </c>
      <c r="C40" s="31">
        <v>60760797</v>
      </c>
      <c r="D40" s="31">
        <v>81436633</v>
      </c>
      <c r="E40" s="31">
        <v>76660216</v>
      </c>
      <c r="F40" s="60">
        <f t="shared" si="0"/>
        <v>0.94134805401397181</v>
      </c>
    </row>
    <row r="41" spans="2:6" x14ac:dyDescent="0.25">
      <c r="B41" s="17" t="s">
        <v>30</v>
      </c>
      <c r="C41" s="31">
        <v>12818513</v>
      </c>
      <c r="D41" s="31">
        <v>20739307</v>
      </c>
      <c r="E41" s="31">
        <v>20268795</v>
      </c>
      <c r="F41" s="60">
        <f t="shared" si="0"/>
        <v>0.97731303172280537</v>
      </c>
    </row>
    <row r="42" spans="2:6" x14ac:dyDescent="0.25">
      <c r="B42" s="17" t="s">
        <v>31</v>
      </c>
      <c r="C42" s="31">
        <v>39931557</v>
      </c>
      <c r="D42" s="31">
        <v>62281294</v>
      </c>
      <c r="E42" s="31">
        <v>56129807</v>
      </c>
      <c r="F42" s="60">
        <f t="shared" si="0"/>
        <v>0.9012305845796974</v>
      </c>
    </row>
    <row r="43" spans="2:6" x14ac:dyDescent="0.25">
      <c r="B43" s="17" t="s">
        <v>32</v>
      </c>
      <c r="C43" s="31">
        <v>565975090</v>
      </c>
      <c r="D43" s="31">
        <v>619007018</v>
      </c>
      <c r="E43" s="31">
        <v>586151491</v>
      </c>
      <c r="F43" s="60">
        <f t="shared" si="0"/>
        <v>0.9469222059773158</v>
      </c>
    </row>
    <row r="44" spans="2:6" x14ac:dyDescent="0.25">
      <c r="B44" s="18" t="s">
        <v>33</v>
      </c>
      <c r="C44" s="32">
        <v>919623395</v>
      </c>
      <c r="D44" s="32">
        <v>1153839320</v>
      </c>
      <c r="E44" s="32">
        <v>1088387916</v>
      </c>
      <c r="F44" s="61">
        <f t="shared" si="0"/>
        <v>0.94327511390407459</v>
      </c>
    </row>
    <row r="45" spans="2:6" x14ac:dyDescent="0.25">
      <c r="B45" s="45" t="s">
        <v>11</v>
      </c>
      <c r="C45" s="46">
        <f>SUM(C46:C53)</f>
        <v>404999396</v>
      </c>
      <c r="D45" s="46">
        <f>SUM(D46:D53)</f>
        <v>488064000</v>
      </c>
      <c r="E45" s="46">
        <f>SUM(E46:E53)</f>
        <v>481565082</v>
      </c>
      <c r="F45" s="58">
        <f t="shared" si="0"/>
        <v>0.98668429140440594</v>
      </c>
    </row>
    <row r="46" spans="2:6" x14ac:dyDescent="0.25">
      <c r="B46" s="17" t="s">
        <v>22</v>
      </c>
      <c r="C46" s="31">
        <v>0</v>
      </c>
      <c r="D46" s="31">
        <v>302703838</v>
      </c>
      <c r="E46" s="31">
        <v>300250865</v>
      </c>
      <c r="F46" s="60">
        <f t="shared" si="0"/>
        <v>0.9918964588747633</v>
      </c>
    </row>
    <row r="47" spans="2:6" x14ac:dyDescent="0.25">
      <c r="B47" s="17" t="s">
        <v>23</v>
      </c>
      <c r="C47" s="31">
        <v>0</v>
      </c>
      <c r="D47" s="31">
        <v>19015543</v>
      </c>
      <c r="E47" s="31">
        <v>18786812</v>
      </c>
      <c r="F47" s="60">
        <f t="shared" ref="F47:F50" si="3">IF(E47=0,"%",E47/D47)</f>
        <v>0.98797136637118388</v>
      </c>
    </row>
    <row r="48" spans="2:6" x14ac:dyDescent="0.25">
      <c r="B48" s="17" t="s">
        <v>24</v>
      </c>
      <c r="C48" s="31">
        <v>35000000</v>
      </c>
      <c r="D48" s="31">
        <v>23377563</v>
      </c>
      <c r="E48" s="31">
        <v>21534926</v>
      </c>
      <c r="F48" s="60">
        <f t="shared" si="3"/>
        <v>0.92117925208885121</v>
      </c>
    </row>
    <row r="49" spans="2:6" x14ac:dyDescent="0.25">
      <c r="B49" s="17" t="s">
        <v>25</v>
      </c>
      <c r="C49" s="31">
        <v>5000000</v>
      </c>
      <c r="D49" s="31">
        <v>28859998</v>
      </c>
      <c r="E49" s="31">
        <v>28768692</v>
      </c>
      <c r="F49" s="60">
        <f t="shared" si="3"/>
        <v>0.99683624371699542</v>
      </c>
    </row>
    <row r="50" spans="2:6" x14ac:dyDescent="0.25">
      <c r="B50" s="17" t="s">
        <v>27</v>
      </c>
      <c r="C50" s="31">
        <v>0</v>
      </c>
      <c r="D50" s="31">
        <v>15943080</v>
      </c>
      <c r="E50" s="31">
        <v>15943079</v>
      </c>
      <c r="F50" s="60">
        <f t="shared" si="3"/>
        <v>0.99999993727686243</v>
      </c>
    </row>
    <row r="51" spans="2:6" x14ac:dyDescent="0.25">
      <c r="B51" s="17" t="s">
        <v>31</v>
      </c>
      <c r="C51" s="31">
        <v>30000000</v>
      </c>
      <c r="D51" s="31">
        <v>300689</v>
      </c>
      <c r="E51" s="31">
        <v>0</v>
      </c>
      <c r="F51" s="60" t="str">
        <f t="shared" si="0"/>
        <v>%</v>
      </c>
    </row>
    <row r="52" spans="2:6" x14ac:dyDescent="0.25">
      <c r="B52" s="17" t="s">
        <v>32</v>
      </c>
      <c r="C52" s="31">
        <v>84999396</v>
      </c>
      <c r="D52" s="31">
        <v>7242354</v>
      </c>
      <c r="E52" s="31">
        <v>7238300</v>
      </c>
      <c r="F52" s="60">
        <f t="shared" si="0"/>
        <v>0.99944023724882824</v>
      </c>
    </row>
    <row r="53" spans="2:6" x14ac:dyDescent="0.25">
      <c r="B53" s="17" t="s">
        <v>33</v>
      </c>
      <c r="C53" s="31">
        <v>250000000</v>
      </c>
      <c r="D53" s="31">
        <v>90620935</v>
      </c>
      <c r="E53" s="31">
        <v>89042408</v>
      </c>
      <c r="F53" s="60">
        <f t="shared" si="0"/>
        <v>0.98258098970177254</v>
      </c>
    </row>
    <row r="54" spans="2:6" x14ac:dyDescent="0.25">
      <c r="B54" s="45" t="s">
        <v>10</v>
      </c>
      <c r="C54" s="46">
        <f>+SUM(C55:C64)</f>
        <v>54285651</v>
      </c>
      <c r="D54" s="46">
        <f t="shared" ref="D54:E54" si="4">+SUM(D55:D64)</f>
        <v>132781025</v>
      </c>
      <c r="E54" s="46">
        <f t="shared" si="4"/>
        <v>124784998</v>
      </c>
      <c r="F54" s="58">
        <f t="shared" si="0"/>
        <v>0.93978034888644668</v>
      </c>
    </row>
    <row r="55" spans="2:6" x14ac:dyDescent="0.25">
      <c r="B55" s="16" t="s">
        <v>22</v>
      </c>
      <c r="C55" s="30">
        <v>7591425</v>
      </c>
      <c r="D55" s="30">
        <v>54444660</v>
      </c>
      <c r="E55" s="30">
        <v>54347600</v>
      </c>
      <c r="F55" s="59">
        <f t="shared" si="0"/>
        <v>0.9982172723642686</v>
      </c>
    </row>
    <row r="56" spans="2:6" x14ac:dyDescent="0.25">
      <c r="B56" s="17" t="s">
        <v>23</v>
      </c>
      <c r="C56" s="31">
        <v>101043</v>
      </c>
      <c r="D56" s="31">
        <v>7012504</v>
      </c>
      <c r="E56" s="31">
        <v>6834179</v>
      </c>
      <c r="F56" s="60">
        <f t="shared" si="0"/>
        <v>0.97457042448745845</v>
      </c>
    </row>
    <row r="57" spans="2:6" x14ac:dyDescent="0.25">
      <c r="B57" s="17" t="s">
        <v>24</v>
      </c>
      <c r="C57" s="31">
        <v>0</v>
      </c>
      <c r="D57" s="31">
        <v>2707857</v>
      </c>
      <c r="E57" s="31">
        <v>2516473</v>
      </c>
      <c r="F57" s="60">
        <f t="shared" si="0"/>
        <v>0.92932270795688254</v>
      </c>
    </row>
    <row r="58" spans="2:6" x14ac:dyDescent="0.25">
      <c r="B58" s="17" t="s">
        <v>25</v>
      </c>
      <c r="C58" s="31">
        <v>0</v>
      </c>
      <c r="D58" s="31">
        <v>7727360</v>
      </c>
      <c r="E58" s="31">
        <v>7193844</v>
      </c>
      <c r="F58" s="60">
        <f t="shared" ref="F58" si="5">IF(E58=0,"%",E58/D58)</f>
        <v>0.93095753271492465</v>
      </c>
    </row>
    <row r="59" spans="2:6" x14ac:dyDescent="0.25">
      <c r="B59" s="17" t="s">
        <v>26</v>
      </c>
      <c r="C59" s="31">
        <v>0</v>
      </c>
      <c r="D59" s="31">
        <v>64232</v>
      </c>
      <c r="E59" s="31">
        <v>39142</v>
      </c>
      <c r="F59" s="60">
        <f t="shared" si="0"/>
        <v>0.60938473035247231</v>
      </c>
    </row>
    <row r="60" spans="2:6" x14ac:dyDescent="0.25">
      <c r="B60" s="17" t="s">
        <v>27</v>
      </c>
      <c r="C60" s="31">
        <v>0</v>
      </c>
      <c r="D60" s="31">
        <v>1258711</v>
      </c>
      <c r="E60" s="31">
        <v>1199171</v>
      </c>
      <c r="F60" s="60">
        <f t="shared" si="0"/>
        <v>0.95269764068161789</v>
      </c>
    </row>
    <row r="61" spans="2:6" x14ac:dyDescent="0.25">
      <c r="B61" s="17" t="s">
        <v>29</v>
      </c>
      <c r="C61" s="31">
        <v>0</v>
      </c>
      <c r="D61" s="31">
        <v>38107</v>
      </c>
      <c r="E61" s="31">
        <v>37686</v>
      </c>
      <c r="F61" s="60">
        <f t="shared" si="0"/>
        <v>0.98895216102028494</v>
      </c>
    </row>
    <row r="62" spans="2:6" x14ac:dyDescent="0.25">
      <c r="B62" s="17" t="s">
        <v>31</v>
      </c>
      <c r="C62" s="31">
        <v>0</v>
      </c>
      <c r="D62" s="31">
        <v>800</v>
      </c>
      <c r="E62" s="31">
        <v>535</v>
      </c>
      <c r="F62" s="60">
        <f t="shared" si="0"/>
        <v>0.66874999999999996</v>
      </c>
    </row>
    <row r="63" spans="2:6" x14ac:dyDescent="0.25">
      <c r="B63" s="17" t="s">
        <v>32</v>
      </c>
      <c r="C63" s="31">
        <v>17497403</v>
      </c>
      <c r="D63" s="31">
        <v>18875730</v>
      </c>
      <c r="E63" s="31">
        <v>12448672</v>
      </c>
      <c r="F63" s="60">
        <f t="shared" si="0"/>
        <v>0.65950678463826296</v>
      </c>
    </row>
    <row r="64" spans="2:6" x14ac:dyDescent="0.25">
      <c r="B64" s="17" t="s">
        <v>33</v>
      </c>
      <c r="C64" s="31">
        <v>29095780</v>
      </c>
      <c r="D64" s="31">
        <v>40651064</v>
      </c>
      <c r="E64" s="31">
        <v>40167696</v>
      </c>
      <c r="F64" s="60">
        <f t="shared" si="0"/>
        <v>0.9881093395242988</v>
      </c>
    </row>
    <row r="65" spans="2:6" x14ac:dyDescent="0.25">
      <c r="B65" s="45" t="s">
        <v>43</v>
      </c>
      <c r="C65" s="46">
        <f>+C66</f>
        <v>16660000</v>
      </c>
      <c r="D65" s="46">
        <f t="shared" ref="D65:E65" si="6">+D66</f>
        <v>12</v>
      </c>
      <c r="E65" s="46">
        <f t="shared" si="6"/>
        <v>0</v>
      </c>
      <c r="F65" s="58" t="str">
        <f t="shared" ref="F65:F66" si="7">IF(E65=0,"%",E65/D65)</f>
        <v>%</v>
      </c>
    </row>
    <row r="66" spans="2:6" x14ac:dyDescent="0.25">
      <c r="B66" s="17" t="s">
        <v>27</v>
      </c>
      <c r="C66" s="30">
        <v>16660000</v>
      </c>
      <c r="D66" s="30">
        <v>12</v>
      </c>
      <c r="E66" s="30">
        <v>0</v>
      </c>
      <c r="F66" s="59" t="str">
        <f t="shared" si="7"/>
        <v>%</v>
      </c>
    </row>
    <row r="67" spans="2:6" x14ac:dyDescent="0.25">
      <c r="B67" s="45" t="s">
        <v>9</v>
      </c>
      <c r="C67" s="46">
        <f>SUM(C68:C79)</f>
        <v>618709381</v>
      </c>
      <c r="D67" s="46">
        <f>SUM(D68:D79)</f>
        <v>548104304</v>
      </c>
      <c r="E67" s="46">
        <f>SUM(E68:E79)</f>
        <v>382570034</v>
      </c>
      <c r="F67" s="58">
        <f t="shared" si="0"/>
        <v>0.6979876479860665</v>
      </c>
    </row>
    <row r="68" spans="2:6" x14ac:dyDescent="0.25">
      <c r="B68" s="16" t="s">
        <v>22</v>
      </c>
      <c r="C68" s="30">
        <v>12847446</v>
      </c>
      <c r="D68" s="30">
        <v>13704777</v>
      </c>
      <c r="E68" s="30">
        <v>10623137</v>
      </c>
      <c r="F68" s="59">
        <f t="shared" si="0"/>
        <v>0.77514117887507394</v>
      </c>
    </row>
    <row r="69" spans="2:6" x14ac:dyDescent="0.25">
      <c r="B69" s="17" t="s">
        <v>23</v>
      </c>
      <c r="C69" s="31">
        <v>145423705</v>
      </c>
      <c r="D69" s="31">
        <v>158817699</v>
      </c>
      <c r="E69" s="31">
        <v>147761113</v>
      </c>
      <c r="F69" s="60">
        <f t="shared" si="0"/>
        <v>0.93038190283817168</v>
      </c>
    </row>
    <row r="70" spans="2:6" x14ac:dyDescent="0.25">
      <c r="B70" s="17" t="s">
        <v>24</v>
      </c>
      <c r="C70" s="31">
        <v>8340000</v>
      </c>
      <c r="D70" s="31">
        <v>1707028</v>
      </c>
      <c r="E70" s="31">
        <v>1605673</v>
      </c>
      <c r="F70" s="60">
        <f t="shared" si="0"/>
        <v>0.94062487551463714</v>
      </c>
    </row>
    <row r="71" spans="2:6" x14ac:dyDescent="0.25">
      <c r="B71" s="17" t="s">
        <v>25</v>
      </c>
      <c r="C71" s="31">
        <v>8340000</v>
      </c>
      <c r="D71" s="31">
        <v>367747</v>
      </c>
      <c r="E71" s="31">
        <v>339264</v>
      </c>
      <c r="F71" s="60">
        <f t="shared" si="0"/>
        <v>0.92254729474339692</v>
      </c>
    </row>
    <row r="72" spans="2:6" x14ac:dyDescent="0.25">
      <c r="B72" s="17" t="s">
        <v>26</v>
      </c>
      <c r="C72" s="31">
        <v>5000000</v>
      </c>
      <c r="D72" s="31">
        <v>10068482</v>
      </c>
      <c r="E72" s="31">
        <v>8783981</v>
      </c>
      <c r="F72" s="60">
        <f t="shared" si="0"/>
        <v>0.87242356891535389</v>
      </c>
    </row>
    <row r="73" spans="2:6" x14ac:dyDescent="0.25">
      <c r="B73" s="17" t="s">
        <v>27</v>
      </c>
      <c r="C73" s="31">
        <v>8340000</v>
      </c>
      <c r="D73" s="31">
        <v>5535789</v>
      </c>
      <c r="E73" s="31">
        <v>5414633</v>
      </c>
      <c r="F73" s="60">
        <f t="shared" si="0"/>
        <v>0.97811405022843179</v>
      </c>
    </row>
    <row r="74" spans="2:6" x14ac:dyDescent="0.25">
      <c r="B74" s="17" t="s">
        <v>28</v>
      </c>
      <c r="C74" s="31">
        <v>0</v>
      </c>
      <c r="D74" s="31">
        <v>15005129</v>
      </c>
      <c r="E74" s="31">
        <v>10330854</v>
      </c>
      <c r="F74" s="60">
        <f t="shared" si="0"/>
        <v>0.68848818294064651</v>
      </c>
    </row>
    <row r="75" spans="2:6" x14ac:dyDescent="0.25">
      <c r="B75" s="17" t="s">
        <v>29</v>
      </c>
      <c r="C75" s="31">
        <v>4102736</v>
      </c>
      <c r="D75" s="31">
        <v>7896401</v>
      </c>
      <c r="E75" s="31">
        <v>6620086</v>
      </c>
      <c r="F75" s="60">
        <f t="shared" si="0"/>
        <v>0.83836750438585883</v>
      </c>
    </row>
    <row r="76" spans="2:6" x14ac:dyDescent="0.25">
      <c r="B76" s="17" t="s">
        <v>30</v>
      </c>
      <c r="C76" s="31">
        <v>0</v>
      </c>
      <c r="D76" s="31">
        <v>903294</v>
      </c>
      <c r="E76" s="31">
        <v>821272</v>
      </c>
      <c r="F76" s="60">
        <f t="shared" si="0"/>
        <v>0.90919678421422034</v>
      </c>
    </row>
    <row r="77" spans="2:6" x14ac:dyDescent="0.25">
      <c r="B77" s="17" t="s">
        <v>31</v>
      </c>
      <c r="C77" s="31">
        <v>3000000</v>
      </c>
      <c r="D77" s="31">
        <v>3332435</v>
      </c>
      <c r="E77" s="31">
        <v>2885000</v>
      </c>
      <c r="F77" s="60">
        <f t="shared" si="0"/>
        <v>0.86573331512842711</v>
      </c>
    </row>
    <row r="78" spans="2:6" x14ac:dyDescent="0.25">
      <c r="B78" s="17" t="s">
        <v>32</v>
      </c>
      <c r="C78" s="31">
        <v>12421376</v>
      </c>
      <c r="D78" s="31">
        <v>19814681</v>
      </c>
      <c r="E78" s="31">
        <v>15707870</v>
      </c>
      <c r="F78" s="60">
        <f t="shared" si="0"/>
        <v>0.79273897974940899</v>
      </c>
    </row>
    <row r="79" spans="2:6" x14ac:dyDescent="0.25">
      <c r="B79" s="17" t="s">
        <v>33</v>
      </c>
      <c r="C79" s="31">
        <v>410894118</v>
      </c>
      <c r="D79" s="31">
        <v>310950842</v>
      </c>
      <c r="E79" s="31">
        <v>171677151</v>
      </c>
      <c r="F79" s="60">
        <f t="shared" si="0"/>
        <v>0.55210383061127066</v>
      </c>
    </row>
    <row r="80" spans="2:6" x14ac:dyDescent="0.25">
      <c r="B80" s="48" t="s">
        <v>3</v>
      </c>
      <c r="C80" s="49">
        <f>+C67+C65+C54+C45+C32+C22+C9</f>
        <v>7008843491</v>
      </c>
      <c r="D80" s="49">
        <f t="shared" ref="D80:E80" si="8">+D67+D65+D54+D45+D32+D22+D9</f>
        <v>6550109312</v>
      </c>
      <c r="E80" s="49">
        <f t="shared" si="8"/>
        <v>6158499255</v>
      </c>
      <c r="F80" s="62">
        <f t="shared" si="0"/>
        <v>0.9402132028113549</v>
      </c>
    </row>
    <row r="81" spans="2:6" x14ac:dyDescent="0.2">
      <c r="B81" s="37" t="s">
        <v>36</v>
      </c>
      <c r="C81" s="21"/>
      <c r="D81" s="21"/>
      <c r="E81" s="21"/>
    </row>
    <row r="82" spans="2:6" x14ac:dyDescent="0.25">
      <c r="C82" s="21"/>
      <c r="D82" s="21"/>
      <c r="E82" s="21"/>
      <c r="F82" s="63"/>
    </row>
    <row r="83" spans="2:6" x14ac:dyDescent="0.25">
      <c r="C83" s="21"/>
      <c r="D83" s="21"/>
      <c r="E83" s="21"/>
    </row>
    <row r="84" spans="2:6" x14ac:dyDescent="0.25">
      <c r="D84" s="21"/>
      <c r="E84" s="21"/>
    </row>
  </sheetData>
  <mergeCells count="1">
    <mergeCell ref="B5:F5"/>
  </mergeCells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82"/>
  <sheetViews>
    <sheetView showGridLines="0" zoomScale="120" zoomScaleNormal="120" workbookViewId="0">
      <selection activeCell="F81" sqref="F81"/>
    </sheetView>
  </sheetViews>
  <sheetFormatPr baseColWidth="10" defaultRowHeight="15" x14ac:dyDescent="0.25"/>
  <cols>
    <col min="1" max="1" width="11.42578125" style="1"/>
    <col min="2" max="2" width="108" style="1" bestFit="1" customWidth="1"/>
    <col min="3" max="4" width="14.28515625" style="1" bestFit="1" customWidth="1"/>
    <col min="5" max="5" width="15.7109375" style="1" customWidth="1"/>
    <col min="6" max="6" width="12.28515625" style="1" customWidth="1"/>
    <col min="7" max="16384" width="11.42578125" style="1"/>
  </cols>
  <sheetData>
    <row r="5" spans="2:6" x14ac:dyDescent="0.25">
      <c r="B5" s="65"/>
    </row>
    <row r="6" spans="2:6" ht="43.5" customHeight="1" x14ac:dyDescent="0.25">
      <c r="B6" s="66" t="s">
        <v>37</v>
      </c>
      <c r="C6" s="66"/>
      <c r="D6" s="66"/>
      <c r="E6" s="66"/>
      <c r="F6" s="66"/>
    </row>
    <row r="8" spans="2:6" x14ac:dyDescent="0.25">
      <c r="E8" s="65"/>
      <c r="F8" t="s">
        <v>34</v>
      </c>
    </row>
    <row r="9" spans="2:6" ht="38.25" x14ac:dyDescent="0.25">
      <c r="B9" s="51" t="s">
        <v>4</v>
      </c>
      <c r="C9" s="51" t="s">
        <v>1</v>
      </c>
      <c r="D9" s="51" t="s">
        <v>2</v>
      </c>
      <c r="E9" s="53" t="s">
        <v>38</v>
      </c>
      <c r="F9" s="53" t="s">
        <v>5</v>
      </c>
    </row>
    <row r="10" spans="2:6" x14ac:dyDescent="0.25">
      <c r="B10" s="45" t="s">
        <v>20</v>
      </c>
      <c r="C10" s="46">
        <f>SUM(C11:C22)</f>
        <v>3222646646</v>
      </c>
      <c r="D10" s="46">
        <f>SUM(D11:D22)</f>
        <v>2529598101</v>
      </c>
      <c r="E10" s="46">
        <f>SUM(E11:E22)</f>
        <v>2481323226</v>
      </c>
      <c r="F10" s="47">
        <f t="shared" ref="F10:F81" si="0">IF(E10=0,"%",E10/D10)</f>
        <v>0.98091599018005426</v>
      </c>
    </row>
    <row r="11" spans="2:6" x14ac:dyDescent="0.25">
      <c r="B11" s="11" t="s">
        <v>22</v>
      </c>
      <c r="C11" s="27">
        <v>133155539</v>
      </c>
      <c r="D11" s="27">
        <v>146008031</v>
      </c>
      <c r="E11" s="27">
        <v>145056757</v>
      </c>
      <c r="F11" s="33">
        <f t="shared" si="0"/>
        <v>0.99348478303909182</v>
      </c>
    </row>
    <row r="12" spans="2:6" x14ac:dyDescent="0.25">
      <c r="B12" s="13" t="s">
        <v>23</v>
      </c>
      <c r="C12" s="28">
        <v>224256702</v>
      </c>
      <c r="D12" s="28">
        <v>256754511</v>
      </c>
      <c r="E12" s="28">
        <v>254632912</v>
      </c>
      <c r="F12" s="23">
        <f t="shared" si="0"/>
        <v>0.99173685793586697</v>
      </c>
    </row>
    <row r="13" spans="2:6" x14ac:dyDescent="0.25">
      <c r="B13" s="13" t="s">
        <v>24</v>
      </c>
      <c r="C13" s="28">
        <v>89595931</v>
      </c>
      <c r="D13" s="28">
        <v>100968226</v>
      </c>
      <c r="E13" s="28">
        <v>99769068</v>
      </c>
      <c r="F13" s="23">
        <f t="shared" si="0"/>
        <v>0.98812341221088706</v>
      </c>
    </row>
    <row r="14" spans="2:6" x14ac:dyDescent="0.25">
      <c r="B14" s="13" t="s">
        <v>25</v>
      </c>
      <c r="C14" s="28">
        <v>35954210</v>
      </c>
      <c r="D14" s="28">
        <v>38689743</v>
      </c>
      <c r="E14" s="28">
        <v>38418650</v>
      </c>
      <c r="F14" s="23">
        <f t="shared" si="0"/>
        <v>0.99299315583460968</v>
      </c>
    </row>
    <row r="15" spans="2:6" x14ac:dyDescent="0.25">
      <c r="B15" s="13" t="s">
        <v>26</v>
      </c>
      <c r="C15" s="28">
        <v>93385818</v>
      </c>
      <c r="D15" s="28">
        <v>108643604</v>
      </c>
      <c r="E15" s="28">
        <v>107836686</v>
      </c>
      <c r="F15" s="23">
        <f t="shared" si="0"/>
        <v>0.99257279793479603</v>
      </c>
    </row>
    <row r="16" spans="2:6" x14ac:dyDescent="0.25">
      <c r="B16" s="13" t="s">
        <v>27</v>
      </c>
      <c r="C16" s="28">
        <v>52635058</v>
      </c>
      <c r="D16" s="28">
        <v>57370712</v>
      </c>
      <c r="E16" s="28">
        <v>56555930</v>
      </c>
      <c r="F16" s="23">
        <f t="shared" si="0"/>
        <v>0.98579794512572894</v>
      </c>
    </row>
    <row r="17" spans="2:6" x14ac:dyDescent="0.25">
      <c r="B17" s="13" t="s">
        <v>28</v>
      </c>
      <c r="C17" s="28">
        <v>6041484</v>
      </c>
      <c r="D17" s="28">
        <v>6560282</v>
      </c>
      <c r="E17" s="28">
        <v>5756531</v>
      </c>
      <c r="F17" s="23">
        <f t="shared" si="0"/>
        <v>0.87748224847651368</v>
      </c>
    </row>
    <row r="18" spans="2:6" x14ac:dyDescent="0.25">
      <c r="B18" s="13" t="s">
        <v>29</v>
      </c>
      <c r="C18" s="28">
        <v>172331928</v>
      </c>
      <c r="D18" s="28">
        <v>220712847</v>
      </c>
      <c r="E18" s="28">
        <v>219650290</v>
      </c>
      <c r="F18" s="23">
        <f t="shared" si="0"/>
        <v>0.99518579450882616</v>
      </c>
    </row>
    <row r="19" spans="2:6" x14ac:dyDescent="0.25">
      <c r="B19" s="13" t="s">
        <v>30</v>
      </c>
      <c r="C19" s="28">
        <v>30209571</v>
      </c>
      <c r="D19" s="28">
        <v>32704961</v>
      </c>
      <c r="E19" s="28">
        <v>32380821</v>
      </c>
      <c r="F19" s="23">
        <f t="shared" si="0"/>
        <v>0.9900889654019156</v>
      </c>
    </row>
    <row r="20" spans="2:6" x14ac:dyDescent="0.25">
      <c r="B20" s="13" t="s">
        <v>31</v>
      </c>
      <c r="C20" s="28">
        <v>27086715</v>
      </c>
      <c r="D20" s="28">
        <v>35663139</v>
      </c>
      <c r="E20" s="28">
        <v>34855056</v>
      </c>
      <c r="F20" s="23">
        <f t="shared" si="0"/>
        <v>0.97734122618875474</v>
      </c>
    </row>
    <row r="21" spans="2:6" x14ac:dyDescent="0.25">
      <c r="B21" s="13" t="s">
        <v>32</v>
      </c>
      <c r="C21" s="28">
        <v>1702122891</v>
      </c>
      <c r="D21" s="28">
        <v>875740556</v>
      </c>
      <c r="E21" s="28">
        <v>844348797</v>
      </c>
      <c r="F21" s="23">
        <f t="shared" si="0"/>
        <v>0.96415404221612866</v>
      </c>
    </row>
    <row r="22" spans="2:6" x14ac:dyDescent="0.25">
      <c r="B22" s="13" t="s">
        <v>33</v>
      </c>
      <c r="C22" s="28">
        <v>655870799</v>
      </c>
      <c r="D22" s="28">
        <v>649781489</v>
      </c>
      <c r="E22" s="28">
        <v>642061728</v>
      </c>
      <c r="F22" s="23">
        <f t="shared" si="0"/>
        <v>0.98811945072199492</v>
      </c>
    </row>
    <row r="23" spans="2:6" x14ac:dyDescent="0.25">
      <c r="B23" s="45" t="s">
        <v>19</v>
      </c>
      <c r="C23" s="46">
        <f>SUM(C24:C32)</f>
        <v>189040934</v>
      </c>
      <c r="D23" s="46">
        <f>SUM(D24:D32)</f>
        <v>172760929</v>
      </c>
      <c r="E23" s="46">
        <f>SUM(E24:E32)</f>
        <v>169405264</v>
      </c>
      <c r="F23" s="47">
        <f t="shared" si="0"/>
        <v>0.9805762505479465</v>
      </c>
    </row>
    <row r="24" spans="2:6" x14ac:dyDescent="0.25">
      <c r="B24" s="13" t="s">
        <v>22</v>
      </c>
      <c r="C24" s="28">
        <v>0</v>
      </c>
      <c r="D24" s="28">
        <v>3000</v>
      </c>
      <c r="E24" s="28">
        <v>3000</v>
      </c>
      <c r="F24" s="23">
        <f t="shared" si="0"/>
        <v>1</v>
      </c>
    </row>
    <row r="25" spans="2:6" x14ac:dyDescent="0.25">
      <c r="B25" s="13" t="s">
        <v>23</v>
      </c>
      <c r="C25" s="28">
        <v>0</v>
      </c>
      <c r="D25" s="28">
        <v>6234</v>
      </c>
      <c r="E25" s="28">
        <v>6233</v>
      </c>
      <c r="F25" s="23">
        <f t="shared" si="0"/>
        <v>0.99983958934873274</v>
      </c>
    </row>
    <row r="26" spans="2:6" x14ac:dyDescent="0.25">
      <c r="B26" s="13" t="s">
        <v>24</v>
      </c>
      <c r="C26" s="28">
        <v>0</v>
      </c>
      <c r="D26" s="28">
        <v>3000</v>
      </c>
      <c r="E26" s="28">
        <v>3000</v>
      </c>
      <c r="F26" s="23">
        <f t="shared" si="0"/>
        <v>1</v>
      </c>
    </row>
    <row r="27" spans="2:6" x14ac:dyDescent="0.25">
      <c r="B27" s="13" t="s">
        <v>26</v>
      </c>
      <c r="C27" s="28">
        <v>0</v>
      </c>
      <c r="D27" s="28">
        <v>3000</v>
      </c>
      <c r="E27" s="28">
        <v>3000</v>
      </c>
      <c r="F27" s="23">
        <f t="shared" si="0"/>
        <v>1</v>
      </c>
    </row>
    <row r="28" spans="2:6" x14ac:dyDescent="0.25">
      <c r="B28" s="13" t="s">
        <v>27</v>
      </c>
      <c r="C28" s="28">
        <v>0</v>
      </c>
      <c r="D28" s="28">
        <v>3000</v>
      </c>
      <c r="E28" s="28">
        <v>3000</v>
      </c>
      <c r="F28" s="23">
        <f t="shared" si="0"/>
        <v>1</v>
      </c>
    </row>
    <row r="29" spans="2:6" x14ac:dyDescent="0.25">
      <c r="B29" s="13" t="s">
        <v>29</v>
      </c>
      <c r="C29" s="28">
        <v>0</v>
      </c>
      <c r="D29" s="28">
        <v>6000</v>
      </c>
      <c r="E29" s="28">
        <v>6000</v>
      </c>
      <c r="F29" s="23">
        <f t="shared" si="0"/>
        <v>1</v>
      </c>
    </row>
    <row r="30" spans="2:6" x14ac:dyDescent="0.25">
      <c r="B30" s="13" t="s">
        <v>30</v>
      </c>
      <c r="C30" s="28">
        <v>0</v>
      </c>
      <c r="D30" s="28">
        <v>6000</v>
      </c>
      <c r="E30" s="28">
        <v>6000</v>
      </c>
      <c r="F30" s="23">
        <f t="shared" si="0"/>
        <v>1</v>
      </c>
    </row>
    <row r="31" spans="2:6" x14ac:dyDescent="0.25">
      <c r="B31" s="13" t="s">
        <v>32</v>
      </c>
      <c r="C31" s="28">
        <v>10825256</v>
      </c>
      <c r="D31" s="28">
        <v>2077070</v>
      </c>
      <c r="E31" s="28">
        <v>2068021</v>
      </c>
      <c r="F31" s="23">
        <f t="shared" si="0"/>
        <v>0.99564338226443982</v>
      </c>
    </row>
    <row r="32" spans="2:6" x14ac:dyDescent="0.25">
      <c r="B32" s="13" t="s">
        <v>33</v>
      </c>
      <c r="C32" s="28">
        <v>178215678</v>
      </c>
      <c r="D32" s="28">
        <v>170653625</v>
      </c>
      <c r="E32" s="28">
        <v>167307010</v>
      </c>
      <c r="F32" s="23">
        <f t="shared" si="0"/>
        <v>0.98038942917268823</v>
      </c>
    </row>
    <row r="33" spans="2:6" x14ac:dyDescent="0.25">
      <c r="B33" s="45" t="s">
        <v>18</v>
      </c>
      <c r="C33" s="46">
        <f>SUM(C34:C45)</f>
        <v>2297827781</v>
      </c>
      <c r="D33" s="46">
        <f t="shared" ref="D33:E33" si="1">SUM(D34:D45)</f>
        <v>1778170108</v>
      </c>
      <c r="E33" s="46">
        <f t="shared" si="1"/>
        <v>1705543855</v>
      </c>
      <c r="F33" s="47">
        <f t="shared" si="0"/>
        <v>0.95915674621159475</v>
      </c>
    </row>
    <row r="34" spans="2:6" x14ac:dyDescent="0.25">
      <c r="B34" s="38" t="s">
        <v>22</v>
      </c>
      <c r="C34" s="12">
        <v>415102778</v>
      </c>
      <c r="D34" s="12">
        <v>139477263</v>
      </c>
      <c r="E34" s="12">
        <v>134832430</v>
      </c>
      <c r="F34" s="33">
        <f t="shared" si="0"/>
        <v>0.96669827827063115</v>
      </c>
    </row>
    <row r="35" spans="2:6" x14ac:dyDescent="0.25">
      <c r="B35" s="39" t="s">
        <v>23</v>
      </c>
      <c r="C35" s="40">
        <v>93861554</v>
      </c>
      <c r="D35" s="40">
        <v>87784823</v>
      </c>
      <c r="E35" s="40">
        <v>85017092</v>
      </c>
      <c r="F35" s="23">
        <f t="shared" si="0"/>
        <v>0.96847141788962765</v>
      </c>
    </row>
    <row r="36" spans="2:6" x14ac:dyDescent="0.25">
      <c r="B36" s="39" t="s">
        <v>24</v>
      </c>
      <c r="C36" s="40">
        <v>90376796</v>
      </c>
      <c r="D36" s="40">
        <v>123231307</v>
      </c>
      <c r="E36" s="40">
        <v>114431445</v>
      </c>
      <c r="F36" s="23">
        <f t="shared" si="0"/>
        <v>0.92859069489541324</v>
      </c>
    </row>
    <row r="37" spans="2:6" x14ac:dyDescent="0.25">
      <c r="B37" s="39" t="s">
        <v>25</v>
      </c>
      <c r="C37" s="40">
        <v>69118968</v>
      </c>
      <c r="D37" s="40">
        <v>34640377</v>
      </c>
      <c r="E37" s="40">
        <v>32516244</v>
      </c>
      <c r="F37" s="23">
        <f t="shared" si="0"/>
        <v>0.93868043064311912</v>
      </c>
    </row>
    <row r="38" spans="2:6" x14ac:dyDescent="0.25">
      <c r="B38" s="39" t="s">
        <v>26</v>
      </c>
      <c r="C38" s="40">
        <v>51057724</v>
      </c>
      <c r="D38" s="40">
        <v>45384473</v>
      </c>
      <c r="E38" s="40">
        <v>43721752</v>
      </c>
      <c r="F38" s="23">
        <f t="shared" si="0"/>
        <v>0.96336365963751525</v>
      </c>
    </row>
    <row r="39" spans="2:6" x14ac:dyDescent="0.25">
      <c r="B39" s="39" t="s">
        <v>27</v>
      </c>
      <c r="C39" s="40">
        <v>123609049</v>
      </c>
      <c r="D39" s="40">
        <v>91465523</v>
      </c>
      <c r="E39" s="40">
        <v>85356940</v>
      </c>
      <c r="F39" s="23">
        <f t="shared" si="0"/>
        <v>0.93321436537349711</v>
      </c>
    </row>
    <row r="40" spans="2:6" x14ac:dyDescent="0.25">
      <c r="B40" s="39" t="s">
        <v>28</v>
      </c>
      <c r="C40" s="40">
        <v>57078192</v>
      </c>
      <c r="D40" s="40">
        <v>29353794</v>
      </c>
      <c r="E40" s="40">
        <v>26009684</v>
      </c>
      <c r="F40" s="23">
        <f t="shared" si="0"/>
        <v>0.88607571477813052</v>
      </c>
    </row>
    <row r="41" spans="2:6" x14ac:dyDescent="0.25">
      <c r="B41" s="39" t="s">
        <v>29</v>
      </c>
      <c r="C41" s="40">
        <v>60760797</v>
      </c>
      <c r="D41" s="40">
        <v>75593113</v>
      </c>
      <c r="E41" s="40">
        <v>72090765</v>
      </c>
      <c r="F41" s="23">
        <f t="shared" si="0"/>
        <v>0.95366842479420055</v>
      </c>
    </row>
    <row r="42" spans="2:6" x14ac:dyDescent="0.25">
      <c r="B42" s="39" t="s">
        <v>30</v>
      </c>
      <c r="C42" s="40">
        <v>12805440</v>
      </c>
      <c r="D42" s="40">
        <v>17736220</v>
      </c>
      <c r="E42" s="40">
        <v>17344883</v>
      </c>
      <c r="F42" s="23">
        <f t="shared" si="0"/>
        <v>0.97793571572747739</v>
      </c>
    </row>
    <row r="43" spans="2:6" x14ac:dyDescent="0.25">
      <c r="B43" s="39" t="s">
        <v>31</v>
      </c>
      <c r="C43" s="40">
        <v>39911557</v>
      </c>
      <c r="D43" s="40">
        <v>54178429</v>
      </c>
      <c r="E43" s="40">
        <v>50779247</v>
      </c>
      <c r="F43" s="23">
        <f t="shared" si="0"/>
        <v>0.93725949491817118</v>
      </c>
    </row>
    <row r="44" spans="2:6" x14ac:dyDescent="0.25">
      <c r="B44" s="39" t="s">
        <v>32</v>
      </c>
      <c r="C44" s="40">
        <v>504715801</v>
      </c>
      <c r="D44" s="40">
        <v>478818895</v>
      </c>
      <c r="E44" s="40">
        <v>462933025</v>
      </c>
      <c r="F44" s="23">
        <f t="shared" si="0"/>
        <v>0.96682280050790392</v>
      </c>
    </row>
    <row r="45" spans="2:6" x14ac:dyDescent="0.25">
      <c r="B45" s="41" t="s">
        <v>33</v>
      </c>
      <c r="C45" s="15">
        <v>779429125</v>
      </c>
      <c r="D45" s="15">
        <v>600505891</v>
      </c>
      <c r="E45" s="15">
        <v>580510348</v>
      </c>
      <c r="F45" s="34">
        <f t="shared" si="0"/>
        <v>0.9667021701207591</v>
      </c>
    </row>
    <row r="46" spans="2:6" x14ac:dyDescent="0.25">
      <c r="B46" s="45" t="s">
        <v>17</v>
      </c>
      <c r="C46" s="46">
        <f>SUM(C47:C54)</f>
        <v>404999396</v>
      </c>
      <c r="D46" s="46">
        <f>SUM(D47:D54)</f>
        <v>472321967</v>
      </c>
      <c r="E46" s="46">
        <f>SUM(E47:E54)</f>
        <v>466018624</v>
      </c>
      <c r="F46" s="47">
        <f t="shared" si="0"/>
        <v>0.98665456311499478</v>
      </c>
    </row>
    <row r="47" spans="2:6" x14ac:dyDescent="0.25">
      <c r="B47" s="13" t="s">
        <v>22</v>
      </c>
      <c r="C47" s="28">
        <v>0</v>
      </c>
      <c r="D47" s="28">
        <v>300703838</v>
      </c>
      <c r="E47" s="28">
        <v>298261197</v>
      </c>
      <c r="F47" s="23">
        <f t="shared" si="0"/>
        <v>0.99187692110534353</v>
      </c>
    </row>
    <row r="48" spans="2:6" x14ac:dyDescent="0.25">
      <c r="B48" s="13" t="s">
        <v>23</v>
      </c>
      <c r="C48" s="28">
        <v>0</v>
      </c>
      <c r="D48" s="28">
        <v>19015543</v>
      </c>
      <c r="E48" s="28">
        <v>18786812</v>
      </c>
      <c r="F48" s="23">
        <f t="shared" si="0"/>
        <v>0.98797136637118388</v>
      </c>
    </row>
    <row r="49" spans="2:6" x14ac:dyDescent="0.25">
      <c r="B49" s="13" t="s">
        <v>24</v>
      </c>
      <c r="C49" s="28">
        <v>35000000</v>
      </c>
      <c r="D49" s="28">
        <v>19127511</v>
      </c>
      <c r="E49" s="28">
        <v>17412377</v>
      </c>
      <c r="F49" s="23">
        <f t="shared" si="0"/>
        <v>0.91033156378788649</v>
      </c>
    </row>
    <row r="50" spans="2:6" x14ac:dyDescent="0.25">
      <c r="B50" s="13" t="s">
        <v>25</v>
      </c>
      <c r="C50" s="28">
        <v>5000000</v>
      </c>
      <c r="D50" s="28">
        <v>28859998</v>
      </c>
      <c r="E50" s="28">
        <v>28768692</v>
      </c>
      <c r="F50" s="23">
        <f t="shared" si="0"/>
        <v>0.99683624371699542</v>
      </c>
    </row>
    <row r="51" spans="2:6" x14ac:dyDescent="0.25">
      <c r="B51" s="13" t="s">
        <v>27</v>
      </c>
      <c r="C51" s="28">
        <v>0</v>
      </c>
      <c r="D51" s="28">
        <v>15943080</v>
      </c>
      <c r="E51" s="28">
        <v>15943079</v>
      </c>
      <c r="F51" s="23">
        <f t="shared" si="0"/>
        <v>0.99999993727686243</v>
      </c>
    </row>
    <row r="52" spans="2:6" x14ac:dyDescent="0.25">
      <c r="B52" s="13" t="s">
        <v>31</v>
      </c>
      <c r="C52" s="28">
        <v>30000000</v>
      </c>
      <c r="D52" s="28">
        <v>300689</v>
      </c>
      <c r="E52" s="28">
        <v>0</v>
      </c>
      <c r="F52" s="23" t="str">
        <f t="shared" si="0"/>
        <v>%</v>
      </c>
    </row>
    <row r="53" spans="2:6" x14ac:dyDescent="0.25">
      <c r="B53" s="13" t="s">
        <v>32</v>
      </c>
      <c r="C53" s="28">
        <v>84999396</v>
      </c>
      <c r="D53" s="28">
        <v>1099294</v>
      </c>
      <c r="E53" s="28">
        <v>1095240</v>
      </c>
      <c r="F53" s="23">
        <f t="shared" si="0"/>
        <v>0.99631217854368348</v>
      </c>
    </row>
    <row r="54" spans="2:6" x14ac:dyDescent="0.25">
      <c r="B54" s="13" t="s">
        <v>33</v>
      </c>
      <c r="C54" s="28">
        <v>250000000</v>
      </c>
      <c r="D54" s="28">
        <v>87272014</v>
      </c>
      <c r="E54" s="28">
        <v>85751227</v>
      </c>
      <c r="F54" s="23">
        <f t="shared" si="0"/>
        <v>0.98257417320516971</v>
      </c>
    </row>
    <row r="55" spans="2:6" x14ac:dyDescent="0.25">
      <c r="B55" s="45" t="s">
        <v>16</v>
      </c>
      <c r="C55" s="46">
        <f>+SUM(C56:C65)</f>
        <v>50594064</v>
      </c>
      <c r="D55" s="46">
        <f t="shared" ref="D55:E55" si="2">+SUM(D56:D65)</f>
        <v>130875660</v>
      </c>
      <c r="E55" s="46">
        <f t="shared" si="2"/>
        <v>123057594</v>
      </c>
      <c r="F55" s="47">
        <f t="shared" si="0"/>
        <v>0.94026340726763102</v>
      </c>
    </row>
    <row r="56" spans="2:6" x14ac:dyDescent="0.25">
      <c r="B56" s="11" t="s">
        <v>22</v>
      </c>
      <c r="C56" s="27">
        <v>7591425</v>
      </c>
      <c r="D56" s="27">
        <v>54444660</v>
      </c>
      <c r="E56" s="27">
        <v>54347600</v>
      </c>
      <c r="F56" s="33">
        <f t="shared" si="0"/>
        <v>0.9982172723642686</v>
      </c>
    </row>
    <row r="57" spans="2:6" x14ac:dyDescent="0.25">
      <c r="B57" s="13" t="s">
        <v>23</v>
      </c>
      <c r="C57" s="28">
        <v>101043</v>
      </c>
      <c r="D57" s="28">
        <v>7012504</v>
      </c>
      <c r="E57" s="28">
        <v>6834179</v>
      </c>
      <c r="F57" s="23">
        <f t="shared" si="0"/>
        <v>0.97457042448745845</v>
      </c>
    </row>
    <row r="58" spans="2:6" x14ac:dyDescent="0.25">
      <c r="B58" s="13" t="s">
        <v>24</v>
      </c>
      <c r="C58" s="28">
        <v>0</v>
      </c>
      <c r="D58" s="28">
        <v>2707857</v>
      </c>
      <c r="E58" s="28">
        <v>2516473</v>
      </c>
      <c r="F58" s="23">
        <f t="shared" si="0"/>
        <v>0.92932270795688254</v>
      </c>
    </row>
    <row r="59" spans="2:6" x14ac:dyDescent="0.25">
      <c r="B59" s="13" t="s">
        <v>25</v>
      </c>
      <c r="C59" s="28">
        <v>0</v>
      </c>
      <c r="D59" s="28">
        <v>7727360</v>
      </c>
      <c r="E59" s="28">
        <v>7193844</v>
      </c>
      <c r="F59" s="23">
        <f t="shared" ref="F59" si="3">IF(E59=0,"%",E59/D59)</f>
        <v>0.93095753271492465</v>
      </c>
    </row>
    <row r="60" spans="2:6" x14ac:dyDescent="0.25">
      <c r="B60" s="13" t="s">
        <v>26</v>
      </c>
      <c r="C60" s="28">
        <v>0</v>
      </c>
      <c r="D60" s="28">
        <v>64232</v>
      </c>
      <c r="E60" s="28">
        <v>39142</v>
      </c>
      <c r="F60" s="23">
        <f t="shared" si="0"/>
        <v>0.60938473035247231</v>
      </c>
    </row>
    <row r="61" spans="2:6" x14ac:dyDescent="0.25">
      <c r="B61" s="13" t="s">
        <v>27</v>
      </c>
      <c r="C61" s="28">
        <v>0</v>
      </c>
      <c r="D61" s="28">
        <v>1258711</v>
      </c>
      <c r="E61" s="28">
        <v>1199171</v>
      </c>
      <c r="F61" s="23">
        <f t="shared" si="0"/>
        <v>0.95269764068161789</v>
      </c>
    </row>
    <row r="62" spans="2:6" x14ac:dyDescent="0.25">
      <c r="B62" s="13" t="s">
        <v>29</v>
      </c>
      <c r="C62" s="28">
        <v>0</v>
      </c>
      <c r="D62" s="28">
        <v>38107</v>
      </c>
      <c r="E62" s="28">
        <v>37686</v>
      </c>
      <c r="F62" s="23">
        <f t="shared" si="0"/>
        <v>0.98895216102028494</v>
      </c>
    </row>
    <row r="63" spans="2:6" x14ac:dyDescent="0.25">
      <c r="B63" s="13" t="s">
        <v>31</v>
      </c>
      <c r="C63" s="28">
        <v>0</v>
      </c>
      <c r="D63" s="28">
        <v>800</v>
      </c>
      <c r="E63" s="28">
        <v>535</v>
      </c>
      <c r="F63" s="23">
        <f t="shared" ref="F63:F64" si="4">IF(E63=0,"%",E63/D63)</f>
        <v>0.66874999999999996</v>
      </c>
    </row>
    <row r="64" spans="2:6" x14ac:dyDescent="0.25">
      <c r="B64" s="13" t="s">
        <v>32</v>
      </c>
      <c r="C64" s="28">
        <v>13822758</v>
      </c>
      <c r="D64" s="28">
        <v>17234388</v>
      </c>
      <c r="E64" s="28">
        <v>10905305</v>
      </c>
      <c r="F64" s="23">
        <f t="shared" si="4"/>
        <v>0.63276427338179919</v>
      </c>
    </row>
    <row r="65" spans="2:6" ht="16.5" customHeight="1" x14ac:dyDescent="0.25">
      <c r="B65" s="13" t="s">
        <v>33</v>
      </c>
      <c r="C65" s="28">
        <v>29078838</v>
      </c>
      <c r="D65" s="28">
        <v>40387041</v>
      </c>
      <c r="E65" s="28">
        <v>39983659</v>
      </c>
      <c r="F65" s="23">
        <f t="shared" si="0"/>
        <v>0.99001209323555051</v>
      </c>
    </row>
    <row r="66" spans="2:6" x14ac:dyDescent="0.25">
      <c r="B66" s="45" t="s">
        <v>43</v>
      </c>
      <c r="C66" s="46">
        <f>+C67</f>
        <v>16660000</v>
      </c>
      <c r="D66" s="46">
        <f t="shared" ref="D66:E66" si="5">+D67</f>
        <v>12</v>
      </c>
      <c r="E66" s="46">
        <f t="shared" si="5"/>
        <v>0</v>
      </c>
      <c r="F66" s="58" t="str">
        <f t="shared" si="0"/>
        <v>%</v>
      </c>
    </row>
    <row r="67" spans="2:6" x14ac:dyDescent="0.25">
      <c r="B67" s="17" t="s">
        <v>27</v>
      </c>
      <c r="C67" s="30">
        <v>16660000</v>
      </c>
      <c r="D67" s="30">
        <v>12</v>
      </c>
      <c r="E67" s="30">
        <v>0</v>
      </c>
      <c r="F67" s="59" t="str">
        <f t="shared" si="0"/>
        <v>%</v>
      </c>
    </row>
    <row r="68" spans="2:6" x14ac:dyDescent="0.25">
      <c r="B68" s="45" t="s">
        <v>15</v>
      </c>
      <c r="C68" s="46">
        <f>+SUM(C69:C80)</f>
        <v>363371931</v>
      </c>
      <c r="D68" s="46">
        <f>+SUM(D69:D80)</f>
        <v>438991937</v>
      </c>
      <c r="E68" s="46">
        <f>+SUM(E69:E80)</f>
        <v>341262322</v>
      </c>
      <c r="F68" s="47">
        <f t="shared" si="0"/>
        <v>0.77737719816024775</v>
      </c>
    </row>
    <row r="69" spans="2:6" x14ac:dyDescent="0.25">
      <c r="B69" s="11" t="s">
        <v>22</v>
      </c>
      <c r="C69" s="27">
        <v>8340000</v>
      </c>
      <c r="D69" s="27">
        <v>10258060</v>
      </c>
      <c r="E69" s="27">
        <v>8130770</v>
      </c>
      <c r="F69" s="33">
        <f t="shared" si="0"/>
        <v>0.79262258165774035</v>
      </c>
    </row>
    <row r="70" spans="2:6" x14ac:dyDescent="0.25">
      <c r="B70" s="13" t="s">
        <v>23</v>
      </c>
      <c r="C70" s="28">
        <v>143217701</v>
      </c>
      <c r="D70" s="28">
        <v>153164095</v>
      </c>
      <c r="E70" s="28">
        <v>142493572</v>
      </c>
      <c r="F70" s="23">
        <f t="shared" si="0"/>
        <v>0.93033273888374424</v>
      </c>
    </row>
    <row r="71" spans="2:6" x14ac:dyDescent="0.25">
      <c r="B71" s="13" t="s">
        <v>24</v>
      </c>
      <c r="C71" s="28">
        <v>8340000</v>
      </c>
      <c r="D71" s="28">
        <v>1609828</v>
      </c>
      <c r="E71" s="28">
        <v>1508588</v>
      </c>
      <c r="F71" s="23">
        <f t="shared" si="0"/>
        <v>0.93711129387735836</v>
      </c>
    </row>
    <row r="72" spans="2:6" x14ac:dyDescent="0.25">
      <c r="B72" s="13" t="s">
        <v>25</v>
      </c>
      <c r="C72" s="28">
        <v>8340000</v>
      </c>
      <c r="D72" s="28">
        <v>339747</v>
      </c>
      <c r="E72" s="28">
        <v>311264</v>
      </c>
      <c r="F72" s="23">
        <f t="shared" si="0"/>
        <v>0.91616408680577022</v>
      </c>
    </row>
    <row r="73" spans="2:6" x14ac:dyDescent="0.25">
      <c r="B73" s="13" t="s">
        <v>26</v>
      </c>
      <c r="C73" s="28">
        <v>5000000</v>
      </c>
      <c r="D73" s="28">
        <v>3649294</v>
      </c>
      <c r="E73" s="28">
        <v>3455264</v>
      </c>
      <c r="F73" s="23">
        <f t="shared" si="0"/>
        <v>0.94683081165836458</v>
      </c>
    </row>
    <row r="74" spans="2:6" x14ac:dyDescent="0.25">
      <c r="B74" s="13" t="s">
        <v>27</v>
      </c>
      <c r="C74" s="28">
        <v>8340000</v>
      </c>
      <c r="D74" s="28">
        <v>5522516</v>
      </c>
      <c r="E74" s="28">
        <v>5414633</v>
      </c>
      <c r="F74" s="23">
        <f t="shared" si="0"/>
        <v>0.98046488231088869</v>
      </c>
    </row>
    <row r="75" spans="2:6" x14ac:dyDescent="0.25">
      <c r="B75" s="13" t="s">
        <v>28</v>
      </c>
      <c r="C75" s="28">
        <v>0</v>
      </c>
      <c r="D75" s="28">
        <v>15005129</v>
      </c>
      <c r="E75" s="28">
        <v>10330854</v>
      </c>
      <c r="F75" s="23">
        <f t="shared" si="0"/>
        <v>0.68848818294064651</v>
      </c>
    </row>
    <row r="76" spans="2:6" x14ac:dyDescent="0.25">
      <c r="B76" s="13" t="s">
        <v>29</v>
      </c>
      <c r="C76" s="28">
        <v>2228328</v>
      </c>
      <c r="D76" s="28">
        <v>6934773</v>
      </c>
      <c r="E76" s="28">
        <v>6075871</v>
      </c>
      <c r="F76" s="23">
        <f t="shared" si="0"/>
        <v>0.87614562149330621</v>
      </c>
    </row>
    <row r="77" spans="2:6" x14ac:dyDescent="0.25">
      <c r="B77" s="13" t="s">
        <v>30</v>
      </c>
      <c r="C77" s="28">
        <v>0</v>
      </c>
      <c r="D77" s="28">
        <v>903294</v>
      </c>
      <c r="E77" s="28">
        <v>821272</v>
      </c>
      <c r="F77" s="23">
        <f t="shared" si="0"/>
        <v>0.90919678421422034</v>
      </c>
    </row>
    <row r="78" spans="2:6" x14ac:dyDescent="0.25">
      <c r="B78" s="13" t="s">
        <v>31</v>
      </c>
      <c r="C78" s="28">
        <v>3000000</v>
      </c>
      <c r="D78" s="28">
        <v>3017526</v>
      </c>
      <c r="E78" s="28">
        <v>2695799</v>
      </c>
      <c r="F78" s="23">
        <f t="shared" si="0"/>
        <v>0.89338053756620495</v>
      </c>
    </row>
    <row r="79" spans="2:6" x14ac:dyDescent="0.25">
      <c r="B79" s="13" t="s">
        <v>32</v>
      </c>
      <c r="C79" s="28">
        <v>6111931</v>
      </c>
      <c r="D79" s="28">
        <v>12211008</v>
      </c>
      <c r="E79" s="28">
        <v>9797667</v>
      </c>
      <c r="F79" s="23">
        <f t="shared" si="0"/>
        <v>0.80236349038506893</v>
      </c>
    </row>
    <row r="80" spans="2:6" x14ac:dyDescent="0.25">
      <c r="B80" s="13" t="s">
        <v>33</v>
      </c>
      <c r="C80" s="28">
        <v>170453971</v>
      </c>
      <c r="D80" s="28">
        <v>226376667</v>
      </c>
      <c r="E80" s="28">
        <v>150226768</v>
      </c>
      <c r="F80" s="23">
        <f t="shared" si="0"/>
        <v>0.66361418776432468</v>
      </c>
    </row>
    <row r="81" spans="2:6" x14ac:dyDescent="0.25">
      <c r="B81" s="48" t="s">
        <v>3</v>
      </c>
      <c r="C81" s="49">
        <f>+C68+C66+C55+C46+C33+C23+C10</f>
        <v>6545140752</v>
      </c>
      <c r="D81" s="49">
        <f t="shared" ref="D81:E81" si="6">+D68+D66+D55+D46+D33+D23+D10</f>
        <v>5522718714</v>
      </c>
      <c r="E81" s="49">
        <f t="shared" si="6"/>
        <v>5286610885</v>
      </c>
      <c r="F81" s="50">
        <f t="shared" si="0"/>
        <v>0.95724789886519646</v>
      </c>
    </row>
    <row r="82" spans="2:6" x14ac:dyDescent="0.2">
      <c r="B82" s="37" t="s">
        <v>36</v>
      </c>
      <c r="C82" s="9"/>
      <c r="D82" s="9"/>
      <c r="E82" s="9"/>
    </row>
  </sheetData>
  <mergeCells count="1">
    <mergeCell ref="B6:F6"/>
  </mergeCells>
  <pageMargins left="0.7" right="0.7" top="0.75" bottom="0.75" header="0.3" footer="0.3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47"/>
  <sheetViews>
    <sheetView showGridLines="0" zoomScale="120" zoomScaleNormal="120" workbookViewId="0">
      <selection activeCell="F46" sqref="F46"/>
    </sheetView>
  </sheetViews>
  <sheetFormatPr baseColWidth="10" defaultRowHeight="15" x14ac:dyDescent="0.25"/>
  <cols>
    <col min="2" max="2" width="108" bestFit="1" customWidth="1"/>
    <col min="3" max="4" width="12.7109375" bestFit="1" customWidth="1"/>
    <col min="5" max="5" width="15.7109375" customWidth="1"/>
    <col min="6" max="6" width="12.28515625" customWidth="1"/>
  </cols>
  <sheetData>
    <row r="5" spans="2:6" x14ac:dyDescent="0.25">
      <c r="B5" s="64"/>
    </row>
    <row r="6" spans="2:6" ht="52.5" customHeight="1" x14ac:dyDescent="0.25">
      <c r="B6" s="66" t="s">
        <v>39</v>
      </c>
      <c r="C6" s="66"/>
      <c r="D6" s="66"/>
      <c r="E6" s="66"/>
      <c r="F6" s="66"/>
    </row>
    <row r="8" spans="2:6" x14ac:dyDescent="0.25">
      <c r="E8" s="64"/>
      <c r="F8" t="s">
        <v>34</v>
      </c>
    </row>
    <row r="9" spans="2:6" ht="38.25" x14ac:dyDescent="0.25">
      <c r="B9" s="51" t="s">
        <v>4</v>
      </c>
      <c r="C9" s="51" t="s">
        <v>1</v>
      </c>
      <c r="D9" s="51" t="s">
        <v>2</v>
      </c>
      <c r="E9" s="53" t="s">
        <v>38</v>
      </c>
      <c r="F9" s="53" t="s">
        <v>5</v>
      </c>
    </row>
    <row r="10" spans="2:6" x14ac:dyDescent="0.25">
      <c r="B10" s="45" t="s">
        <v>20</v>
      </c>
      <c r="C10" s="46">
        <f>SUM(C11:C13)</f>
        <v>1375000</v>
      </c>
      <c r="D10" s="46">
        <f>SUM(D11:D13)</f>
        <v>1069794</v>
      </c>
      <c r="E10" s="46">
        <f>SUM(E11:E13)</f>
        <v>869985</v>
      </c>
      <c r="F10" s="47">
        <f>IF(D10=0,"%",E10/D10)</f>
        <v>0.81322665859034549</v>
      </c>
    </row>
    <row r="11" spans="2:6" x14ac:dyDescent="0.25">
      <c r="B11" s="13" t="s">
        <v>23</v>
      </c>
      <c r="C11" s="28">
        <v>212598</v>
      </c>
      <c r="D11" s="28">
        <v>203054</v>
      </c>
      <c r="E11" s="28">
        <v>143435</v>
      </c>
      <c r="F11" s="35">
        <f t="shared" ref="F11:F46" si="0">IF(D11=0,"%",E11/D11)</f>
        <v>0.70638844839303827</v>
      </c>
    </row>
    <row r="12" spans="2:6" x14ac:dyDescent="0.25">
      <c r="B12" s="13" t="s">
        <v>29</v>
      </c>
      <c r="C12" s="28">
        <v>776278</v>
      </c>
      <c r="D12" s="28">
        <v>480616</v>
      </c>
      <c r="E12" s="28">
        <v>476910</v>
      </c>
      <c r="F12" s="35">
        <f t="shared" si="0"/>
        <v>0.99228906236995851</v>
      </c>
    </row>
    <row r="13" spans="2:6" x14ac:dyDescent="0.25">
      <c r="B13" s="13" t="s">
        <v>33</v>
      </c>
      <c r="C13" s="28">
        <v>386124</v>
      </c>
      <c r="D13" s="28">
        <v>386124</v>
      </c>
      <c r="E13" s="28">
        <v>249640</v>
      </c>
      <c r="F13" s="35">
        <f t="shared" si="0"/>
        <v>0.64652805834395166</v>
      </c>
    </row>
    <row r="14" spans="2:6" x14ac:dyDescent="0.25">
      <c r="B14" s="45" t="s">
        <v>19</v>
      </c>
      <c r="C14" s="46">
        <f>SUM(C15:C15)</f>
        <v>867000</v>
      </c>
      <c r="D14" s="46">
        <f>SUM(D15:D15)</f>
        <v>919554</v>
      </c>
      <c r="E14" s="46">
        <f>SUM(E15:E15)</f>
        <v>200941</v>
      </c>
      <c r="F14" s="47">
        <f t="shared" si="0"/>
        <v>0.21852006516202419</v>
      </c>
    </row>
    <row r="15" spans="2:6" x14ac:dyDescent="0.25">
      <c r="B15" s="22" t="s">
        <v>33</v>
      </c>
      <c r="C15" s="27">
        <v>867000</v>
      </c>
      <c r="D15" s="27">
        <v>919554</v>
      </c>
      <c r="E15" s="27">
        <v>200941</v>
      </c>
      <c r="F15" s="24">
        <f t="shared" si="0"/>
        <v>0.21852006516202419</v>
      </c>
    </row>
    <row r="16" spans="2:6" x14ac:dyDescent="0.25">
      <c r="B16" s="45" t="s">
        <v>18</v>
      </c>
      <c r="C16" s="46">
        <f>+SUM(C17:C28)</f>
        <v>202431702</v>
      </c>
      <c r="D16" s="46">
        <f>+SUM(D17:D28)</f>
        <v>354847620</v>
      </c>
      <c r="E16" s="46">
        <f>+SUM(E17:E28)</f>
        <v>315837805</v>
      </c>
      <c r="F16" s="47">
        <f t="shared" si="0"/>
        <v>0.89006600917881318</v>
      </c>
    </row>
    <row r="17" spans="2:6" x14ac:dyDescent="0.25">
      <c r="B17" s="11" t="s">
        <v>22</v>
      </c>
      <c r="C17" s="27">
        <v>310598</v>
      </c>
      <c r="D17" s="27">
        <v>3122574</v>
      </c>
      <c r="E17" s="27">
        <v>3009885</v>
      </c>
      <c r="F17" s="24">
        <f t="shared" si="0"/>
        <v>0.96391150377861345</v>
      </c>
    </row>
    <row r="18" spans="2:6" x14ac:dyDescent="0.25">
      <c r="B18" s="13" t="s">
        <v>23</v>
      </c>
      <c r="C18" s="28">
        <v>256618</v>
      </c>
      <c r="D18" s="28">
        <v>4861712</v>
      </c>
      <c r="E18" s="28">
        <v>3279184</v>
      </c>
      <c r="F18" s="35">
        <f t="shared" si="0"/>
        <v>0.67449161941307922</v>
      </c>
    </row>
    <row r="19" spans="2:6" x14ac:dyDescent="0.25">
      <c r="B19" s="13" t="s">
        <v>24</v>
      </c>
      <c r="C19" s="28">
        <v>329367</v>
      </c>
      <c r="D19" s="28">
        <v>3124568</v>
      </c>
      <c r="E19" s="28">
        <v>3116399</v>
      </c>
      <c r="F19" s="35">
        <f t="shared" si="0"/>
        <v>0.99738555857961808</v>
      </c>
    </row>
    <row r="20" spans="2:6" x14ac:dyDescent="0.25">
      <c r="B20" s="13" t="s">
        <v>25</v>
      </c>
      <c r="C20" s="28">
        <v>1000</v>
      </c>
      <c r="D20" s="28">
        <v>795666</v>
      </c>
      <c r="E20" s="28">
        <v>771044</v>
      </c>
      <c r="F20" s="35">
        <f t="shared" si="0"/>
        <v>0.96905485467520291</v>
      </c>
    </row>
    <row r="21" spans="2:6" x14ac:dyDescent="0.25">
      <c r="B21" s="13" t="s">
        <v>26</v>
      </c>
      <c r="C21" s="28">
        <v>28389</v>
      </c>
      <c r="D21" s="28">
        <v>967864</v>
      </c>
      <c r="E21" s="28">
        <v>835049</v>
      </c>
      <c r="F21" s="35">
        <f t="shared" si="0"/>
        <v>0.86277514196209382</v>
      </c>
    </row>
    <row r="22" spans="2:6" x14ac:dyDescent="0.25">
      <c r="B22" s="13" t="s">
        <v>27</v>
      </c>
      <c r="C22" s="28">
        <v>19098</v>
      </c>
      <c r="D22" s="28">
        <v>584690</v>
      </c>
      <c r="E22" s="28">
        <v>430403</v>
      </c>
      <c r="F22" s="35">
        <f t="shared" si="0"/>
        <v>0.736121705519164</v>
      </c>
    </row>
    <row r="23" spans="2:6" x14ac:dyDescent="0.25">
      <c r="B23" s="13" t="s">
        <v>28</v>
      </c>
      <c r="C23" s="28">
        <v>0</v>
      </c>
      <c r="D23" s="28">
        <v>52120</v>
      </c>
      <c r="E23" s="28">
        <v>44420</v>
      </c>
      <c r="F23" s="35">
        <f t="shared" si="0"/>
        <v>0.85226400613967768</v>
      </c>
    </row>
    <row r="24" spans="2:6" x14ac:dyDescent="0.25">
      <c r="B24" s="13" t="s">
        <v>29</v>
      </c>
      <c r="C24" s="28">
        <v>0</v>
      </c>
      <c r="D24" s="28">
        <v>3793905</v>
      </c>
      <c r="E24" s="28">
        <v>2684285</v>
      </c>
      <c r="F24" s="35">
        <f t="shared" si="0"/>
        <v>0.70752562333532332</v>
      </c>
    </row>
    <row r="25" spans="2:6" x14ac:dyDescent="0.25">
      <c r="B25" s="13" t="s">
        <v>30</v>
      </c>
      <c r="C25" s="28">
        <v>13073</v>
      </c>
      <c r="D25" s="28">
        <v>1576130</v>
      </c>
      <c r="E25" s="28">
        <v>1508024</v>
      </c>
      <c r="F25" s="35">
        <f t="shared" si="0"/>
        <v>0.95678909734603113</v>
      </c>
    </row>
    <row r="26" spans="2:6" x14ac:dyDescent="0.25">
      <c r="B26" s="13" t="s">
        <v>31</v>
      </c>
      <c r="C26" s="28">
        <v>20000</v>
      </c>
      <c r="D26" s="28">
        <v>1084629</v>
      </c>
      <c r="E26" s="28">
        <v>96126</v>
      </c>
      <c r="F26" s="35">
        <f t="shared" si="0"/>
        <v>8.862569597530584E-2</v>
      </c>
    </row>
    <row r="27" spans="2:6" x14ac:dyDescent="0.25">
      <c r="B27" s="13" t="s">
        <v>32</v>
      </c>
      <c r="C27" s="28">
        <v>61259289</v>
      </c>
      <c r="D27" s="28">
        <v>131858512</v>
      </c>
      <c r="E27" s="28">
        <v>115049488</v>
      </c>
      <c r="F27" s="35">
        <f t="shared" si="0"/>
        <v>0.87252226841449565</v>
      </c>
    </row>
    <row r="28" spans="2:6" x14ac:dyDescent="0.25">
      <c r="B28" s="13" t="s">
        <v>33</v>
      </c>
      <c r="C28" s="28">
        <v>140194270</v>
      </c>
      <c r="D28" s="28">
        <v>203025250</v>
      </c>
      <c r="E28" s="28">
        <v>185013498</v>
      </c>
      <c r="F28" s="35">
        <f t="shared" si="0"/>
        <v>0.91128319260781598</v>
      </c>
    </row>
    <row r="29" spans="2:6" x14ac:dyDescent="0.25">
      <c r="B29" s="45" t="s">
        <v>17</v>
      </c>
      <c r="C29" s="46">
        <f>+SUM(C30:C33)</f>
        <v>0</v>
      </c>
      <c r="D29" s="46">
        <f t="shared" ref="D29:E29" si="1">+SUM(D30:D33)</f>
        <v>15742033</v>
      </c>
      <c r="E29" s="46">
        <f t="shared" si="1"/>
        <v>15546458</v>
      </c>
      <c r="F29" s="47">
        <f t="shared" ref="F29:F33" si="2">IF(D29=0,"%",E29/D29)</f>
        <v>0.98757625523971393</v>
      </c>
    </row>
    <row r="30" spans="2:6" x14ac:dyDescent="0.25">
      <c r="B30" s="13" t="s">
        <v>22</v>
      </c>
      <c r="C30" s="28">
        <v>0</v>
      </c>
      <c r="D30" s="28">
        <v>2000000</v>
      </c>
      <c r="E30" s="28">
        <v>1989668</v>
      </c>
      <c r="F30" s="35">
        <f t="shared" si="2"/>
        <v>0.994834</v>
      </c>
    </row>
    <row r="31" spans="2:6" x14ac:dyDescent="0.25">
      <c r="B31" s="13" t="s">
        <v>24</v>
      </c>
      <c r="C31" s="28">
        <v>0</v>
      </c>
      <c r="D31" s="28">
        <v>4250052</v>
      </c>
      <c r="E31" s="28">
        <v>4122549</v>
      </c>
      <c r="F31" s="35"/>
    </row>
    <row r="32" spans="2:6" x14ac:dyDescent="0.25">
      <c r="B32" s="13" t="s">
        <v>32</v>
      </c>
      <c r="C32" s="28">
        <v>0</v>
      </c>
      <c r="D32" s="28">
        <v>6143060</v>
      </c>
      <c r="E32" s="28">
        <v>6143060</v>
      </c>
      <c r="F32" s="35">
        <f t="shared" si="2"/>
        <v>1</v>
      </c>
    </row>
    <row r="33" spans="2:6" x14ac:dyDescent="0.25">
      <c r="B33" s="14" t="s">
        <v>33</v>
      </c>
      <c r="C33" s="29">
        <v>0</v>
      </c>
      <c r="D33" s="29">
        <v>3348921</v>
      </c>
      <c r="E33" s="29">
        <v>3291181</v>
      </c>
      <c r="F33" s="36">
        <f t="shared" si="2"/>
        <v>0.98275862583799378</v>
      </c>
    </row>
    <row r="34" spans="2:6" x14ac:dyDescent="0.25">
      <c r="B34" s="45" t="s">
        <v>16</v>
      </c>
      <c r="C34" s="46">
        <f>+SUM(C35:C36)</f>
        <v>3691587</v>
      </c>
      <c r="D34" s="46">
        <f>+SUM(D35:D36)</f>
        <v>1832965</v>
      </c>
      <c r="E34" s="46">
        <f>+SUM(E35:E36)</f>
        <v>1660254</v>
      </c>
      <c r="F34" s="47">
        <f t="shared" si="0"/>
        <v>0.90577506935484309</v>
      </c>
    </row>
    <row r="35" spans="2:6" x14ac:dyDescent="0.25">
      <c r="B35" s="11" t="s">
        <v>32</v>
      </c>
      <c r="C35" s="27">
        <v>3674645</v>
      </c>
      <c r="D35" s="27">
        <v>1641342</v>
      </c>
      <c r="E35" s="27">
        <v>1543367</v>
      </c>
      <c r="F35" s="24">
        <f t="shared" si="0"/>
        <v>0.94030799187494141</v>
      </c>
    </row>
    <row r="36" spans="2:6" x14ac:dyDescent="0.25">
      <c r="B36" s="42" t="s">
        <v>33</v>
      </c>
      <c r="C36" s="43">
        <v>16942</v>
      </c>
      <c r="D36" s="43">
        <v>191623</v>
      </c>
      <c r="E36" s="43">
        <v>116887</v>
      </c>
      <c r="F36" s="44">
        <f t="shared" si="0"/>
        <v>0.60998418770189378</v>
      </c>
    </row>
    <row r="37" spans="2:6" x14ac:dyDescent="0.25">
      <c r="B37" s="45" t="s">
        <v>15</v>
      </c>
      <c r="C37" s="46">
        <f>+SUM(C38:C45)</f>
        <v>6309445</v>
      </c>
      <c r="D37" s="46">
        <f>+SUM(D38:D45)</f>
        <v>23173282</v>
      </c>
      <c r="E37" s="46">
        <f>+SUM(E38:E45)</f>
        <v>19236004</v>
      </c>
      <c r="F37" s="47">
        <f t="shared" si="0"/>
        <v>0.83009407126707391</v>
      </c>
    </row>
    <row r="38" spans="2:6" x14ac:dyDescent="0.25">
      <c r="B38" s="13" t="s">
        <v>22</v>
      </c>
      <c r="C38" s="28">
        <v>0</v>
      </c>
      <c r="D38" s="28">
        <v>33480</v>
      </c>
      <c r="E38" s="28">
        <v>33480</v>
      </c>
      <c r="F38" s="35">
        <f t="shared" si="0"/>
        <v>1</v>
      </c>
    </row>
    <row r="39" spans="2:6" x14ac:dyDescent="0.25">
      <c r="B39" s="13" t="s">
        <v>23</v>
      </c>
      <c r="C39" s="28">
        <v>0</v>
      </c>
      <c r="D39" s="28">
        <v>2030666</v>
      </c>
      <c r="E39" s="28">
        <v>1998552</v>
      </c>
      <c r="F39" s="35">
        <f t="shared" si="0"/>
        <v>0.98418548397422323</v>
      </c>
    </row>
    <row r="40" spans="2:6" x14ac:dyDescent="0.25">
      <c r="B40" s="13" t="s">
        <v>24</v>
      </c>
      <c r="C40" s="28">
        <v>0</v>
      </c>
      <c r="D40" s="28">
        <v>33115</v>
      </c>
      <c r="E40" s="28">
        <v>33115</v>
      </c>
      <c r="F40" s="35">
        <f t="shared" ref="F40:F42" si="3">IF(D40=0,"%",E40/D40)</f>
        <v>1</v>
      </c>
    </row>
    <row r="41" spans="2:6" x14ac:dyDescent="0.25">
      <c r="B41" s="13" t="s">
        <v>25</v>
      </c>
      <c r="C41" s="28">
        <v>0</v>
      </c>
      <c r="D41" s="28">
        <v>28000</v>
      </c>
      <c r="E41" s="28">
        <v>28000</v>
      </c>
      <c r="F41" s="35">
        <f t="shared" si="3"/>
        <v>1</v>
      </c>
    </row>
    <row r="42" spans="2:6" x14ac:dyDescent="0.25">
      <c r="B42" s="13" t="s">
        <v>26</v>
      </c>
      <c r="C42" s="28">
        <v>0</v>
      </c>
      <c r="D42" s="28">
        <v>4500</v>
      </c>
      <c r="E42" s="28">
        <v>0</v>
      </c>
      <c r="F42" s="35">
        <f t="shared" si="3"/>
        <v>0</v>
      </c>
    </row>
    <row r="43" spans="2:6" x14ac:dyDescent="0.25">
      <c r="B43" s="13" t="s">
        <v>29</v>
      </c>
      <c r="C43" s="28">
        <v>0</v>
      </c>
      <c r="D43" s="28">
        <v>96290</v>
      </c>
      <c r="E43" s="28">
        <v>50425</v>
      </c>
      <c r="F43" s="35">
        <f t="shared" si="0"/>
        <v>0.52367847128466094</v>
      </c>
    </row>
    <row r="44" spans="2:6" x14ac:dyDescent="0.25">
      <c r="B44" s="13" t="s">
        <v>32</v>
      </c>
      <c r="C44" s="28">
        <v>6309445</v>
      </c>
      <c r="D44" s="28">
        <v>7326325</v>
      </c>
      <c r="E44" s="28">
        <v>5722373</v>
      </c>
      <c r="F44" s="35">
        <f t="shared" si="0"/>
        <v>0.78107004535015845</v>
      </c>
    </row>
    <row r="45" spans="2:6" x14ac:dyDescent="0.25">
      <c r="B45" s="13" t="s">
        <v>33</v>
      </c>
      <c r="C45" s="28">
        <v>0</v>
      </c>
      <c r="D45" s="28">
        <v>13620906</v>
      </c>
      <c r="E45" s="28">
        <v>11370059</v>
      </c>
      <c r="F45" s="35">
        <f t="shared" si="0"/>
        <v>0.83475056651884982</v>
      </c>
    </row>
    <row r="46" spans="2:6" x14ac:dyDescent="0.25">
      <c r="B46" s="48" t="s">
        <v>3</v>
      </c>
      <c r="C46" s="49">
        <f>+C37+C34+C29+C16+C14+C10</f>
        <v>214674734</v>
      </c>
      <c r="D46" s="49">
        <f t="shared" ref="D46:E46" si="4">+D37+D34+D29+D16+D14+D10</f>
        <v>397585248</v>
      </c>
      <c r="E46" s="49">
        <f t="shared" si="4"/>
        <v>353351447</v>
      </c>
      <c r="F46" s="50">
        <f t="shared" si="0"/>
        <v>0.88874385751857676</v>
      </c>
    </row>
    <row r="47" spans="2:6" x14ac:dyDescent="0.25">
      <c r="B47" s="37" t="s">
        <v>36</v>
      </c>
    </row>
  </sheetData>
  <mergeCells count="1">
    <mergeCell ref="B6:F6"/>
  </mergeCells>
  <pageMargins left="0.7" right="0.7" top="0.75" bottom="0.75" header="0.3" footer="0.3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5"/>
  <sheetViews>
    <sheetView showGridLines="0" zoomScale="120" zoomScaleNormal="120" workbookViewId="0">
      <selection activeCell="B9" sqref="B9"/>
    </sheetView>
  </sheetViews>
  <sheetFormatPr baseColWidth="10" defaultRowHeight="15" x14ac:dyDescent="0.25"/>
  <cols>
    <col min="2" max="2" width="82.28515625" bestFit="1" customWidth="1"/>
    <col min="3" max="4" width="12.7109375" bestFit="1" customWidth="1"/>
    <col min="5" max="5" width="15.7109375" customWidth="1"/>
    <col min="6" max="6" width="12.28515625" customWidth="1"/>
  </cols>
  <sheetData>
    <row r="5" spans="2:6" ht="15.75" customHeight="1" x14ac:dyDescent="0.25">
      <c r="B5" s="64"/>
    </row>
    <row r="6" spans="2:6" ht="75" customHeight="1" x14ac:dyDescent="0.25">
      <c r="B6" s="66" t="s">
        <v>40</v>
      </c>
      <c r="C6" s="66"/>
      <c r="D6" s="66"/>
      <c r="E6" s="66"/>
      <c r="F6" s="66"/>
    </row>
    <row r="8" spans="2:6" x14ac:dyDescent="0.25">
      <c r="E8" s="64"/>
      <c r="F8" t="s">
        <v>34</v>
      </c>
    </row>
    <row r="9" spans="2:6" ht="38.25" x14ac:dyDescent="0.25">
      <c r="B9" s="51" t="s">
        <v>4</v>
      </c>
      <c r="C9" s="51" t="s">
        <v>1</v>
      </c>
      <c r="D9" s="51" t="s">
        <v>2</v>
      </c>
      <c r="E9" s="53" t="s">
        <v>38</v>
      </c>
      <c r="F9" s="53" t="s">
        <v>5</v>
      </c>
    </row>
    <row r="10" spans="2:6" x14ac:dyDescent="0.25">
      <c r="B10" s="45" t="s">
        <v>15</v>
      </c>
      <c r="C10" s="46">
        <f>SUM(C11:C14)</f>
        <v>249028005</v>
      </c>
      <c r="D10" s="46">
        <f t="shared" ref="D10:E10" si="0">SUM(D11:D14)</f>
        <v>65090190</v>
      </c>
      <c r="E10" s="46">
        <f t="shared" si="0"/>
        <v>4929301</v>
      </c>
      <c r="F10" s="47">
        <f t="shared" ref="F10:F14" si="1">IF(E10=0,"%",E10/D10)</f>
        <v>7.5730321266538017E-2</v>
      </c>
    </row>
    <row r="11" spans="2:6" x14ac:dyDescent="0.25">
      <c r="B11" s="11" t="s">
        <v>22</v>
      </c>
      <c r="C11" s="27">
        <v>4507446</v>
      </c>
      <c r="D11" s="27">
        <v>38704</v>
      </c>
      <c r="E11" s="27">
        <v>0</v>
      </c>
      <c r="F11" s="24" t="str">
        <f t="shared" si="1"/>
        <v>%</v>
      </c>
    </row>
    <row r="12" spans="2:6" x14ac:dyDescent="0.25">
      <c r="B12" s="13" t="s">
        <v>23</v>
      </c>
      <c r="C12" s="28">
        <v>2206004</v>
      </c>
      <c r="D12" s="28">
        <v>14400</v>
      </c>
      <c r="E12" s="28">
        <v>0</v>
      </c>
      <c r="F12" s="35" t="str">
        <f t="shared" si="1"/>
        <v>%</v>
      </c>
    </row>
    <row r="13" spans="2:6" x14ac:dyDescent="0.25">
      <c r="B13" s="13" t="s">
        <v>29</v>
      </c>
      <c r="C13" s="28">
        <v>1874408</v>
      </c>
      <c r="D13" s="28">
        <v>462278</v>
      </c>
      <c r="E13" s="28">
        <v>93890</v>
      </c>
      <c r="F13" s="35">
        <f t="shared" si="1"/>
        <v>0.20310289479490695</v>
      </c>
    </row>
    <row r="14" spans="2:6" x14ac:dyDescent="0.25">
      <c r="B14" s="14" t="s">
        <v>33</v>
      </c>
      <c r="C14" s="29">
        <v>240440147</v>
      </c>
      <c r="D14" s="29">
        <v>64574808</v>
      </c>
      <c r="E14" s="29">
        <v>4835411</v>
      </c>
      <c r="F14" s="36">
        <f t="shared" si="1"/>
        <v>7.4880764647414819E-2</v>
      </c>
    </row>
    <row r="15" spans="2:6" x14ac:dyDescent="0.25">
      <c r="B15" s="37" t="s">
        <v>36</v>
      </c>
    </row>
  </sheetData>
  <mergeCells count="1">
    <mergeCell ref="B6:F6"/>
  </mergeCells>
  <pageMargins left="0.7" right="0.7" top="0.75" bottom="0.75" header="0.3" footer="0.3"/>
  <pageSetup paperSize="9" scale="7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zoomScaleNormal="100" workbookViewId="0">
      <selection activeCell="B2" sqref="B2:F2"/>
    </sheetView>
  </sheetViews>
  <sheetFormatPr baseColWidth="10" defaultRowHeight="15" x14ac:dyDescent="0.25"/>
  <cols>
    <col min="2" max="2" width="68.140625" customWidth="1"/>
    <col min="5" max="5" width="12.42578125" customWidth="1"/>
  </cols>
  <sheetData>
    <row r="2" spans="2:6" ht="70.5" customHeight="1" x14ac:dyDescent="0.25">
      <c r="B2" s="66" t="s">
        <v>8</v>
      </c>
      <c r="C2" s="66"/>
      <c r="D2" s="66"/>
      <c r="E2" s="66"/>
      <c r="F2" s="66"/>
    </row>
    <row r="5" spans="2:6" ht="38.25" x14ac:dyDescent="0.25">
      <c r="B5" s="8" t="s">
        <v>4</v>
      </c>
      <c r="C5" s="8" t="s">
        <v>1</v>
      </c>
      <c r="D5" s="8" t="s">
        <v>2</v>
      </c>
      <c r="E5" s="10" t="s">
        <v>7</v>
      </c>
      <c r="F5" s="10" t="s">
        <v>5</v>
      </c>
    </row>
    <row r="6" spans="2:6" x14ac:dyDescent="0.25">
      <c r="B6" s="2" t="s">
        <v>0</v>
      </c>
      <c r="C6" s="3">
        <f>+SUM(C7:C8)</f>
        <v>0</v>
      </c>
      <c r="D6" s="3">
        <f t="shared" ref="D6:E6" si="0">+SUM(D7:D8)</f>
        <v>0</v>
      </c>
      <c r="E6" s="3">
        <f t="shared" si="0"/>
        <v>0</v>
      </c>
      <c r="F6" s="6" t="e">
        <f>E6/D6</f>
        <v>#DIV/0!</v>
      </c>
    </row>
    <row r="7" spans="2:6" x14ac:dyDescent="0.25">
      <c r="B7" s="22"/>
      <c r="C7" s="12"/>
      <c r="D7" s="12"/>
      <c r="E7" s="12"/>
      <c r="F7" s="19" t="e">
        <f>E7/D7</f>
        <v>#DIV/0!</v>
      </c>
    </row>
    <row r="8" spans="2:6" x14ac:dyDescent="0.25">
      <c r="B8" s="14"/>
      <c r="C8" s="15"/>
      <c r="D8" s="15"/>
      <c r="E8" s="15"/>
      <c r="F8" s="20" t="e">
        <f>E8/D8</f>
        <v>#DIV/0!</v>
      </c>
    </row>
    <row r="9" spans="2:6" x14ac:dyDescent="0.25">
      <c r="B9" s="4" t="s">
        <v>3</v>
      </c>
      <c r="C9" s="5">
        <f>+C6</f>
        <v>0</v>
      </c>
      <c r="D9" s="5">
        <f t="shared" ref="D9:E9" si="1">+D6</f>
        <v>0</v>
      </c>
      <c r="E9" s="5">
        <f t="shared" si="1"/>
        <v>0</v>
      </c>
      <c r="F9" s="7" t="e">
        <f>E9/D9</f>
        <v>#DIV/0!</v>
      </c>
    </row>
    <row r="10" spans="2:6" x14ac:dyDescent="0.25">
      <c r="B10" s="1" t="s">
        <v>6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36"/>
  <sheetViews>
    <sheetView showGridLines="0" zoomScale="120" zoomScaleNormal="120" workbookViewId="0">
      <selection activeCell="B36" sqref="B36"/>
    </sheetView>
  </sheetViews>
  <sheetFormatPr baseColWidth="10" defaultRowHeight="15" x14ac:dyDescent="0.25"/>
  <cols>
    <col min="2" max="2" width="110.5703125" bestFit="1" customWidth="1"/>
    <col min="4" max="4" width="12.7109375" bestFit="1" customWidth="1"/>
    <col min="5" max="5" width="15.7109375" customWidth="1"/>
    <col min="6" max="6" width="12.28515625" customWidth="1"/>
  </cols>
  <sheetData>
    <row r="5" spans="2:6" x14ac:dyDescent="0.25">
      <c r="B5" s="64"/>
    </row>
    <row r="6" spans="2:6" ht="60" customHeight="1" x14ac:dyDescent="0.25">
      <c r="B6" s="66" t="s">
        <v>41</v>
      </c>
      <c r="C6" s="66"/>
      <c r="D6" s="66"/>
      <c r="E6" s="66"/>
      <c r="F6" s="66"/>
    </row>
    <row r="8" spans="2:6" x14ac:dyDescent="0.25">
      <c r="E8" s="64"/>
      <c r="F8" t="s">
        <v>34</v>
      </c>
    </row>
    <row r="9" spans="2:6" ht="38.25" x14ac:dyDescent="0.25">
      <c r="B9" s="51" t="s">
        <v>4</v>
      </c>
      <c r="C9" s="51" t="s">
        <v>1</v>
      </c>
      <c r="D9" s="51" t="s">
        <v>2</v>
      </c>
      <c r="E9" s="53" t="s">
        <v>38</v>
      </c>
      <c r="F9" s="53" t="s">
        <v>5</v>
      </c>
    </row>
    <row r="10" spans="2:6" x14ac:dyDescent="0.25">
      <c r="B10" s="45" t="s">
        <v>20</v>
      </c>
      <c r="C10" s="46">
        <f>+C11</f>
        <v>0</v>
      </c>
      <c r="D10" s="46">
        <f t="shared" ref="D10:E10" si="0">+D11</f>
        <v>53365</v>
      </c>
      <c r="E10" s="46">
        <f t="shared" si="0"/>
        <v>53365</v>
      </c>
      <c r="F10" s="47">
        <f t="shared" ref="F10:F35" si="1">IF(E10=0,"%",E10/D10)</f>
        <v>1</v>
      </c>
    </row>
    <row r="11" spans="2:6" x14ac:dyDescent="0.25">
      <c r="B11" s="26" t="s">
        <v>33</v>
      </c>
      <c r="C11" s="27">
        <v>0</v>
      </c>
      <c r="D11" s="27">
        <v>53365</v>
      </c>
      <c r="E11" s="27">
        <v>53365</v>
      </c>
      <c r="F11" s="24">
        <f t="shared" si="1"/>
        <v>1</v>
      </c>
    </row>
    <row r="12" spans="2:6" x14ac:dyDescent="0.25">
      <c r="B12" s="45" t="s">
        <v>18</v>
      </c>
      <c r="C12" s="46">
        <f>+SUM(C13:C23)</f>
        <v>0</v>
      </c>
      <c r="D12" s="46">
        <f t="shared" ref="D12:E12" si="2">+SUM(D13:D23)</f>
        <v>538734016</v>
      </c>
      <c r="E12" s="46">
        <f t="shared" si="2"/>
        <v>493328208</v>
      </c>
      <c r="F12" s="47">
        <f t="shared" ref="F12:F13" si="3">IF(E12=0,"%",E12/D12)</f>
        <v>0.91571757741022242</v>
      </c>
    </row>
    <row r="13" spans="2:6" x14ac:dyDescent="0.25">
      <c r="B13" s="26" t="s">
        <v>22</v>
      </c>
      <c r="C13" s="27">
        <v>0</v>
      </c>
      <c r="D13" s="27">
        <v>25828249</v>
      </c>
      <c r="E13" s="27">
        <v>22806549</v>
      </c>
      <c r="F13" s="24">
        <f t="shared" si="3"/>
        <v>0.88300794219538459</v>
      </c>
    </row>
    <row r="14" spans="2:6" x14ac:dyDescent="0.25">
      <c r="B14" s="25" t="s">
        <v>23</v>
      </c>
      <c r="C14" s="28">
        <v>0</v>
      </c>
      <c r="D14" s="28">
        <v>69344789</v>
      </c>
      <c r="E14" s="28">
        <v>65469635</v>
      </c>
      <c r="F14" s="35">
        <f t="shared" si="1"/>
        <v>0.9441175889943223</v>
      </c>
    </row>
    <row r="15" spans="2:6" x14ac:dyDescent="0.25">
      <c r="B15" s="25" t="s">
        <v>24</v>
      </c>
      <c r="C15" s="28">
        <v>0</v>
      </c>
      <c r="D15" s="28">
        <v>6571122</v>
      </c>
      <c r="E15" s="28">
        <v>6211910</v>
      </c>
      <c r="F15" s="35">
        <f t="shared" si="1"/>
        <v>0.94533475409526713</v>
      </c>
    </row>
    <row r="16" spans="2:6" x14ac:dyDescent="0.25">
      <c r="B16" s="25" t="s">
        <v>25</v>
      </c>
      <c r="C16" s="28">
        <v>0</v>
      </c>
      <c r="D16" s="28">
        <v>77085</v>
      </c>
      <c r="E16" s="28">
        <v>63655</v>
      </c>
      <c r="F16" s="35">
        <f t="shared" si="1"/>
        <v>0.82577673996237921</v>
      </c>
    </row>
    <row r="17" spans="2:6" x14ac:dyDescent="0.25">
      <c r="B17" s="25" t="s">
        <v>26</v>
      </c>
      <c r="C17" s="28">
        <v>0</v>
      </c>
      <c r="D17" s="28">
        <v>47420538</v>
      </c>
      <c r="E17" s="28">
        <v>43706994</v>
      </c>
      <c r="F17" s="35">
        <f t="shared" si="1"/>
        <v>0.92168912128327185</v>
      </c>
    </row>
    <row r="18" spans="2:6" x14ac:dyDescent="0.25">
      <c r="B18" s="25" t="s">
        <v>27</v>
      </c>
      <c r="C18" s="28">
        <v>0</v>
      </c>
      <c r="D18" s="28">
        <v>20359635</v>
      </c>
      <c r="E18" s="28">
        <v>15480929</v>
      </c>
      <c r="F18" s="35">
        <f t="shared" si="1"/>
        <v>0.76037360198255033</v>
      </c>
    </row>
    <row r="19" spans="2:6" x14ac:dyDescent="0.25">
      <c r="B19" s="25" t="s">
        <v>29</v>
      </c>
      <c r="C19" s="28">
        <v>0</v>
      </c>
      <c r="D19" s="28">
        <v>2049615</v>
      </c>
      <c r="E19" s="28">
        <v>1885166</v>
      </c>
      <c r="F19" s="35">
        <f t="shared" si="1"/>
        <v>0.91976590725575291</v>
      </c>
    </row>
    <row r="20" spans="2:6" x14ac:dyDescent="0.25">
      <c r="B20" s="25" t="s">
        <v>30</v>
      </c>
      <c r="C20" s="28">
        <v>0</v>
      </c>
      <c r="D20" s="28">
        <v>1426957</v>
      </c>
      <c r="E20" s="28">
        <v>1415888</v>
      </c>
      <c r="F20" s="35">
        <f t="shared" si="1"/>
        <v>0.99224293373941896</v>
      </c>
    </row>
    <row r="21" spans="2:6" x14ac:dyDescent="0.25">
      <c r="B21" s="25" t="s">
        <v>31</v>
      </c>
      <c r="C21" s="28">
        <v>0</v>
      </c>
      <c r="D21" s="28">
        <v>7018236</v>
      </c>
      <c r="E21" s="28">
        <v>5254434</v>
      </c>
      <c r="F21" s="35">
        <f t="shared" si="1"/>
        <v>0.7486830023954737</v>
      </c>
    </row>
    <row r="22" spans="2:6" x14ac:dyDescent="0.25">
      <c r="B22" s="25" t="s">
        <v>32</v>
      </c>
      <c r="C22" s="28">
        <v>0</v>
      </c>
      <c r="D22" s="28">
        <v>8329611</v>
      </c>
      <c r="E22" s="28">
        <v>8168978</v>
      </c>
      <c r="F22" s="35">
        <f t="shared" si="1"/>
        <v>0.98071542596647066</v>
      </c>
    </row>
    <row r="23" spans="2:6" x14ac:dyDescent="0.25">
      <c r="B23" s="25" t="s">
        <v>33</v>
      </c>
      <c r="C23" s="28">
        <v>0</v>
      </c>
      <c r="D23" s="28">
        <v>350308179</v>
      </c>
      <c r="E23" s="28">
        <v>322864070</v>
      </c>
      <c r="F23" s="35">
        <f t="shared" si="1"/>
        <v>0.92165724169403418</v>
      </c>
    </row>
    <row r="24" spans="2:6" x14ac:dyDescent="0.25">
      <c r="B24" s="45" t="s">
        <v>16</v>
      </c>
      <c r="C24" s="46">
        <f>+C25</f>
        <v>0</v>
      </c>
      <c r="D24" s="46">
        <f t="shared" ref="D24:E24" si="4">+D25</f>
        <v>72400</v>
      </c>
      <c r="E24" s="46">
        <f t="shared" si="4"/>
        <v>67150</v>
      </c>
      <c r="F24" s="47">
        <f t="shared" si="1"/>
        <v>0.9274861878453039</v>
      </c>
    </row>
    <row r="25" spans="2:6" x14ac:dyDescent="0.25">
      <c r="B25" s="25" t="s">
        <v>33</v>
      </c>
      <c r="C25" s="28">
        <v>0</v>
      </c>
      <c r="D25" s="28">
        <v>72400</v>
      </c>
      <c r="E25" s="28">
        <v>67150</v>
      </c>
      <c r="F25" s="35">
        <f t="shared" si="1"/>
        <v>0.9274861878453039</v>
      </c>
    </row>
    <row r="26" spans="2:6" x14ac:dyDescent="0.25">
      <c r="B26" s="45" t="s">
        <v>15</v>
      </c>
      <c r="C26" s="46">
        <f>+SUM(C27:C34)</f>
        <v>0</v>
      </c>
      <c r="D26" s="46">
        <f>+SUM(D27:D34)</f>
        <v>14418991</v>
      </c>
      <c r="E26" s="46">
        <f>+SUM(E27:E34)</f>
        <v>11895183</v>
      </c>
      <c r="F26" s="47">
        <f t="shared" si="1"/>
        <v>0.82496639327952981</v>
      </c>
    </row>
    <row r="27" spans="2:6" x14ac:dyDescent="0.25">
      <c r="B27" s="26" t="s">
        <v>22</v>
      </c>
      <c r="C27" s="27">
        <v>0</v>
      </c>
      <c r="D27" s="27">
        <v>3347888</v>
      </c>
      <c r="E27" s="27">
        <v>2456577</v>
      </c>
      <c r="F27" s="24">
        <f t="shared" si="1"/>
        <v>0.73376917029482469</v>
      </c>
    </row>
    <row r="28" spans="2:6" x14ac:dyDescent="0.25">
      <c r="B28" s="25" t="s">
        <v>23</v>
      </c>
      <c r="C28" s="28">
        <v>0</v>
      </c>
      <c r="D28" s="28">
        <v>3583740</v>
      </c>
      <c r="E28" s="28">
        <v>3268989</v>
      </c>
      <c r="F28" s="35">
        <f>IF(E28=0,"%",E28/D28)</f>
        <v>0.91217247903028675</v>
      </c>
    </row>
    <row r="29" spans="2:6" x14ac:dyDescent="0.25">
      <c r="B29" s="25" t="s">
        <v>24</v>
      </c>
      <c r="C29" s="28">
        <v>0</v>
      </c>
      <c r="D29" s="28">
        <v>64085</v>
      </c>
      <c r="E29" s="28">
        <v>63970</v>
      </c>
      <c r="F29" s="35">
        <f t="shared" ref="F29" si="5">IF(E29=0,"%",E29/D29)</f>
        <v>0.99820550830927679</v>
      </c>
    </row>
    <row r="30" spans="2:6" x14ac:dyDescent="0.25">
      <c r="B30" s="25" t="s">
        <v>26</v>
      </c>
      <c r="C30" s="28">
        <v>0</v>
      </c>
      <c r="D30" s="28">
        <v>6414688</v>
      </c>
      <c r="E30" s="28">
        <v>5328716</v>
      </c>
      <c r="F30" s="35">
        <f t="shared" si="1"/>
        <v>0.83070540609301657</v>
      </c>
    </row>
    <row r="31" spans="2:6" x14ac:dyDescent="0.25">
      <c r="B31" s="25" t="s">
        <v>29</v>
      </c>
      <c r="C31" s="28">
        <v>0</v>
      </c>
      <c r="D31" s="28">
        <v>13273</v>
      </c>
      <c r="E31" s="28">
        <v>0</v>
      </c>
      <c r="F31" s="35" t="str">
        <f t="shared" si="1"/>
        <v>%</v>
      </c>
    </row>
    <row r="32" spans="2:6" x14ac:dyDescent="0.25">
      <c r="B32" s="25" t="s">
        <v>31</v>
      </c>
      <c r="C32" s="28">
        <v>0</v>
      </c>
      <c r="D32" s="28">
        <v>403060</v>
      </c>
      <c r="E32" s="28">
        <v>399900</v>
      </c>
      <c r="F32" s="35">
        <f t="shared" si="1"/>
        <v>0.99215997618220608</v>
      </c>
    </row>
    <row r="33" spans="2:6" x14ac:dyDescent="0.25">
      <c r="B33" s="25" t="s">
        <v>32</v>
      </c>
      <c r="C33" s="28">
        <v>0</v>
      </c>
      <c r="D33" s="28">
        <v>314909</v>
      </c>
      <c r="E33" s="28">
        <v>189201</v>
      </c>
      <c r="F33" s="35">
        <f t="shared" si="1"/>
        <v>0.60081166305186573</v>
      </c>
    </row>
    <row r="34" spans="2:6" x14ac:dyDescent="0.25">
      <c r="B34" s="25" t="s">
        <v>33</v>
      </c>
      <c r="C34" s="28">
        <v>0</v>
      </c>
      <c r="D34" s="28">
        <v>277348</v>
      </c>
      <c r="E34" s="28">
        <v>187830</v>
      </c>
      <c r="F34" s="35">
        <f t="shared" si="1"/>
        <v>0.67723581925955834</v>
      </c>
    </row>
    <row r="35" spans="2:6" x14ac:dyDescent="0.25">
      <c r="B35" s="48" t="s">
        <v>3</v>
      </c>
      <c r="C35" s="49">
        <f>+C26+C24+C12+C10</f>
        <v>0</v>
      </c>
      <c r="D35" s="49">
        <f t="shared" ref="D35:E35" si="6">+D26+D24+D12+D10</f>
        <v>553278772</v>
      </c>
      <c r="E35" s="49">
        <f t="shared" si="6"/>
        <v>505343906</v>
      </c>
      <c r="F35" s="50">
        <f t="shared" si="1"/>
        <v>0.91336218118991919</v>
      </c>
    </row>
    <row r="36" spans="2:6" x14ac:dyDescent="0.25">
      <c r="B36" s="37" t="s">
        <v>36</v>
      </c>
    </row>
  </sheetData>
  <mergeCells count="1">
    <mergeCell ref="B6:F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6"/>
  <sheetViews>
    <sheetView showGridLines="0" zoomScale="120" zoomScaleNormal="120" workbookViewId="0">
      <selection activeCell="F14" sqref="F14"/>
    </sheetView>
  </sheetViews>
  <sheetFormatPr baseColWidth="10" defaultRowHeight="15" x14ac:dyDescent="0.25"/>
  <cols>
    <col min="1" max="1" width="2.42578125" customWidth="1"/>
    <col min="2" max="2" width="85.28515625" bestFit="1" customWidth="1"/>
    <col min="5" max="5" width="15.7109375" customWidth="1"/>
    <col min="6" max="6" width="12.28515625" customWidth="1"/>
  </cols>
  <sheetData>
    <row r="5" spans="2:6" ht="60" customHeight="1" x14ac:dyDescent="0.25">
      <c r="B5" s="67" t="s">
        <v>42</v>
      </c>
      <c r="C5" s="67"/>
      <c r="D5" s="67"/>
      <c r="E5" s="67"/>
      <c r="F5" s="67"/>
    </row>
    <row r="8" spans="2:6" ht="38.25" x14ac:dyDescent="0.25">
      <c r="B8" s="51" t="s">
        <v>4</v>
      </c>
      <c r="C8" s="51" t="s">
        <v>1</v>
      </c>
      <c r="D8" s="51" t="s">
        <v>2</v>
      </c>
      <c r="E8" s="53" t="s">
        <v>38</v>
      </c>
      <c r="F8" s="53" t="s">
        <v>5</v>
      </c>
    </row>
    <row r="9" spans="2:6" x14ac:dyDescent="0.25">
      <c r="B9" s="45" t="s">
        <v>21</v>
      </c>
      <c r="C9" s="46">
        <f>SUM(C10:C11)</f>
        <v>0</v>
      </c>
      <c r="D9" s="46">
        <f t="shared" ref="D9:E9" si="0">SUM(D10:D11)</f>
        <v>5006484</v>
      </c>
      <c r="E9" s="46">
        <f t="shared" si="0"/>
        <v>3016493</v>
      </c>
      <c r="F9" s="47">
        <f t="shared" ref="F9:F15" si="1">IF(E9=0,"%",E9/D9)</f>
        <v>0.60251725562290825</v>
      </c>
    </row>
    <row r="10" spans="2:6" x14ac:dyDescent="0.25">
      <c r="B10" s="25" t="s">
        <v>22</v>
      </c>
      <c r="C10" s="28">
        <v>0</v>
      </c>
      <c r="D10" s="28">
        <v>3539476</v>
      </c>
      <c r="E10" s="28">
        <v>2224688</v>
      </c>
      <c r="F10" s="35">
        <f t="shared" si="1"/>
        <v>0.62853597538166661</v>
      </c>
    </row>
    <row r="11" spans="2:6" x14ac:dyDescent="0.25">
      <c r="B11" s="55" t="s">
        <v>23</v>
      </c>
      <c r="C11" s="29">
        <v>0</v>
      </c>
      <c r="D11" s="29">
        <v>1467008</v>
      </c>
      <c r="E11" s="29">
        <v>791805</v>
      </c>
      <c r="F11" s="36">
        <f t="shared" si="1"/>
        <v>0.53974143290288801</v>
      </c>
    </row>
    <row r="12" spans="2:6" x14ac:dyDescent="0.25">
      <c r="B12" s="45" t="s">
        <v>15</v>
      </c>
      <c r="C12" s="46">
        <f>SUM(C13:C14)</f>
        <v>0</v>
      </c>
      <c r="D12" s="46">
        <f t="shared" ref="D12:E12" si="2">SUM(D13:D14)</f>
        <v>51443</v>
      </c>
      <c r="E12" s="46">
        <f t="shared" si="2"/>
        <v>2310</v>
      </c>
      <c r="F12" s="56">
        <f t="shared" si="1"/>
        <v>4.4904068580759286E-2</v>
      </c>
    </row>
    <row r="13" spans="2:6" x14ac:dyDescent="0.25">
      <c r="B13" s="25" t="s">
        <v>22</v>
      </c>
      <c r="C13" s="28">
        <v>0</v>
      </c>
      <c r="D13" s="28">
        <v>26645</v>
      </c>
      <c r="E13" s="28">
        <v>2310</v>
      </c>
      <c r="F13" s="35">
        <f t="shared" si="1"/>
        <v>8.6695440045036598E-2</v>
      </c>
    </row>
    <row r="14" spans="2:6" x14ac:dyDescent="0.25">
      <c r="B14" s="55" t="s">
        <v>23</v>
      </c>
      <c r="C14" s="29">
        <v>0</v>
      </c>
      <c r="D14" s="29">
        <v>24798</v>
      </c>
      <c r="E14" s="29">
        <v>0</v>
      </c>
      <c r="F14" s="36" t="str">
        <f t="shared" si="1"/>
        <v>%</v>
      </c>
    </row>
    <row r="15" spans="2:6" x14ac:dyDescent="0.25">
      <c r="B15" s="48" t="s">
        <v>3</v>
      </c>
      <c r="C15" s="49">
        <f>+C12+C9</f>
        <v>0</v>
      </c>
      <c r="D15" s="49">
        <f t="shared" ref="D15:E15" si="3">+D12+D9</f>
        <v>5057927</v>
      </c>
      <c r="E15" s="49">
        <f t="shared" si="3"/>
        <v>3018803</v>
      </c>
      <c r="F15" s="50">
        <f t="shared" si="1"/>
        <v>0.59684590149284478</v>
      </c>
    </row>
    <row r="16" spans="2:6" x14ac:dyDescent="0.25">
      <c r="B16" s="37" t="s">
        <v>36</v>
      </c>
    </row>
  </sheetData>
  <mergeCells count="1">
    <mergeCell ref="B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TODA FUENTE</vt:lpstr>
      <vt:lpstr>RO</vt:lpstr>
      <vt:lpstr>RDR</vt:lpstr>
      <vt:lpstr>ROCC</vt:lpstr>
      <vt:lpstr>ROOC</vt:lpstr>
      <vt:lpstr>DYT</vt:lpstr>
      <vt:lpstr>RD</vt:lpstr>
      <vt:lpstr>RDR!Área_de_impresión</vt:lpstr>
      <vt:lpstr>RO!Área_de_impresión</vt:lpstr>
      <vt:lpstr>ROCC!Área_de_impresión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2014-05-15T18:05:16Z</cp:lastPrinted>
  <dcterms:created xsi:type="dcterms:W3CDTF">2013-07-12T22:51:31Z</dcterms:created>
  <dcterms:modified xsi:type="dcterms:W3CDTF">2020-01-07T15:52:24Z</dcterms:modified>
</cp:coreProperties>
</file>