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pR - Pliego MINSA\Enero - 2020\"/>
    </mc:Choice>
  </mc:AlternateContent>
  <bookViews>
    <workbookView xWindow="0" yWindow="0" windowWidth="28800" windowHeight="1230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RDR!$B$5:$F$47</definedName>
    <definedName name="_xlnm.Print_Area" localSheetId="1">RO!$B$5:$F$85</definedName>
    <definedName name="_xlnm.Print_Area" localSheetId="3">ROCC!$B$5:$F$14</definedName>
    <definedName name="_xlnm.Print_Area" localSheetId="4">ROOC!$B$2:$F$10</definedName>
    <definedName name="_xlnm.Print_Area" localSheetId="0">'TODA FUENTE'!$B$5:$F$76</definedName>
  </definedNames>
  <calcPr calcId="162913"/>
</workbook>
</file>

<file path=xl/calcChain.xml><?xml version="1.0" encoding="utf-8"?>
<calcChain xmlns="http://schemas.openxmlformats.org/spreadsheetml/2006/main">
  <c r="F11" i="3" l="1"/>
  <c r="F51" i="2"/>
  <c r="F50" i="2"/>
  <c r="F49" i="2"/>
  <c r="F48" i="2"/>
  <c r="F36" i="2"/>
  <c r="C46" i="2"/>
  <c r="D46" i="2"/>
  <c r="E46" i="2"/>
  <c r="F47" i="1"/>
  <c r="F46" i="1"/>
  <c r="F45" i="1"/>
  <c r="F44" i="1"/>
  <c r="F43" i="1"/>
  <c r="F42" i="1"/>
  <c r="F32" i="1"/>
  <c r="C39" i="1"/>
  <c r="D39" i="1"/>
  <c r="E39" i="1"/>
  <c r="F14" i="7" l="1"/>
  <c r="F13" i="7"/>
  <c r="E12" i="7"/>
  <c r="F12" i="7" s="1"/>
  <c r="D12" i="7"/>
  <c r="C12" i="7"/>
  <c r="E23" i="5"/>
  <c r="D23" i="5"/>
  <c r="C23" i="5"/>
  <c r="C34" i="3"/>
  <c r="D34" i="3"/>
  <c r="E34" i="3"/>
  <c r="F70" i="2"/>
  <c r="E69" i="2"/>
  <c r="F69" i="2" s="1"/>
  <c r="D69" i="2"/>
  <c r="C69" i="2"/>
  <c r="E62" i="1"/>
  <c r="F62" i="1" s="1"/>
  <c r="D62" i="1"/>
  <c r="C62" i="1"/>
  <c r="F63" i="1"/>
  <c r="F32" i="3" l="1"/>
  <c r="F24" i="1"/>
  <c r="F23" i="1"/>
  <c r="F29" i="5" l="1"/>
  <c r="F27" i="5"/>
  <c r="F24" i="5"/>
  <c r="F23" i="5"/>
  <c r="F22" i="5"/>
  <c r="C32" i="2"/>
  <c r="D32" i="2"/>
  <c r="E32" i="2"/>
  <c r="C25" i="1"/>
  <c r="D25" i="1"/>
  <c r="E25" i="1"/>
  <c r="E11" i="5" l="1"/>
  <c r="D11" i="5"/>
  <c r="C11" i="5"/>
  <c r="E9" i="5"/>
  <c r="D9" i="5"/>
  <c r="C9" i="5"/>
  <c r="E58" i="2"/>
  <c r="D58" i="2"/>
  <c r="C58" i="2"/>
  <c r="E51" i="1"/>
  <c r="D51" i="1"/>
  <c r="C51" i="1"/>
  <c r="F58" i="1"/>
  <c r="F57" i="1"/>
  <c r="F56" i="1"/>
  <c r="C64" i="1"/>
  <c r="D64" i="1"/>
  <c r="E64" i="1"/>
  <c r="F15" i="5" l="1"/>
  <c r="F14" i="5"/>
  <c r="F13" i="5"/>
  <c r="F12" i="5"/>
  <c r="F11" i="5"/>
  <c r="F41" i="3"/>
  <c r="F33" i="3" l="1"/>
  <c r="E29" i="3"/>
  <c r="D29" i="3"/>
  <c r="C29" i="3"/>
  <c r="F42" i="3" l="1"/>
  <c r="E9" i="7" l="1"/>
  <c r="D9" i="7"/>
  <c r="C9" i="7"/>
  <c r="F40" i="3"/>
  <c r="F30" i="3"/>
  <c r="F45" i="3"/>
  <c r="F44" i="3"/>
  <c r="F43" i="3"/>
  <c r="F39" i="3"/>
  <c r="F38" i="3"/>
  <c r="F36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28" i="5" l="1"/>
  <c r="F62" i="2"/>
  <c r="F53" i="2"/>
  <c r="F52" i="2"/>
  <c r="F47" i="2"/>
  <c r="F55" i="1"/>
  <c r="F41" i="1"/>
  <c r="F79" i="2" l="1"/>
  <c r="F70" i="1"/>
  <c r="F50" i="1"/>
  <c r="F49" i="1"/>
  <c r="F48" i="1"/>
  <c r="F29" i="3" l="1"/>
  <c r="F34" i="3"/>
  <c r="E9" i="8"/>
  <c r="D9" i="8"/>
  <c r="C9" i="8"/>
  <c r="F67" i="2"/>
  <c r="F66" i="2"/>
  <c r="C71" i="2"/>
  <c r="D71" i="2"/>
  <c r="E71" i="2"/>
  <c r="F11" i="7"/>
  <c r="F10" i="7"/>
  <c r="F13" i="8" l="1"/>
  <c r="F12" i="8"/>
  <c r="F68" i="2"/>
  <c r="F61" i="1"/>
  <c r="F60" i="1"/>
  <c r="F64" i="2" l="1"/>
  <c r="F63" i="2"/>
  <c r="F61" i="2"/>
  <c r="F54" i="1"/>
  <c r="F24" i="2" l="1"/>
  <c r="F23" i="2"/>
  <c r="F57" i="2" l="1"/>
  <c r="F56" i="2"/>
  <c r="F55" i="2"/>
  <c r="F54" i="2"/>
  <c r="F40" i="1"/>
  <c r="F33" i="5" l="1"/>
  <c r="C25" i="5" l="1"/>
  <c r="C34" i="5" s="1"/>
  <c r="D25" i="5"/>
  <c r="D34" i="5" s="1"/>
  <c r="E25" i="5"/>
  <c r="E34" i="5" s="1"/>
  <c r="F32" i="5" l="1"/>
  <c r="F21" i="5" l="1"/>
  <c r="F11" i="8" l="1"/>
  <c r="F10" i="8"/>
  <c r="F31" i="5" l="1"/>
  <c r="F30" i="5"/>
  <c r="F26" i="5"/>
  <c r="F20" i="5"/>
  <c r="F19" i="5"/>
  <c r="F18" i="5"/>
  <c r="F17" i="5"/>
  <c r="F16" i="5"/>
  <c r="F10" i="5"/>
  <c r="F83" i="2"/>
  <c r="F82" i="2"/>
  <c r="F81" i="2"/>
  <c r="F80" i="2"/>
  <c r="F78" i="2"/>
  <c r="F77" i="2"/>
  <c r="F76" i="2"/>
  <c r="F75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4" i="1"/>
  <c r="F73" i="1"/>
  <c r="F72" i="1"/>
  <c r="F71" i="1"/>
  <c r="F69" i="1"/>
  <c r="F68" i="1"/>
  <c r="F67" i="1"/>
  <c r="F66" i="1"/>
  <c r="F65" i="1"/>
  <c r="F59" i="1"/>
  <c r="F53" i="1"/>
  <c r="F52" i="1"/>
  <c r="F38" i="1"/>
  <c r="F37" i="1"/>
  <c r="F36" i="1"/>
  <c r="F35" i="1"/>
  <c r="F34" i="1"/>
  <c r="F33" i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  <c r="F71" i="2"/>
  <c r="E9" i="3"/>
  <c r="D9" i="3"/>
  <c r="C9" i="3"/>
  <c r="C22" i="1"/>
  <c r="D22" i="1"/>
  <c r="E22" i="1"/>
  <c r="F9" i="3" l="1"/>
  <c r="F9" i="5"/>
  <c r="F39" i="1"/>
  <c r="F22" i="1"/>
  <c r="F9" i="8"/>
  <c r="F25" i="5"/>
  <c r="F34" i="5"/>
  <c r="F46" i="2"/>
  <c r="E14" i="3"/>
  <c r="D14" i="3"/>
  <c r="F14" i="3" s="1"/>
  <c r="C14" i="3"/>
  <c r="E15" i="7" l="1"/>
  <c r="D15" i="7"/>
  <c r="F15" i="7" l="1"/>
  <c r="F9" i="7"/>
  <c r="E6" i="4"/>
  <c r="E9" i="4" s="1"/>
  <c r="D6" i="4"/>
  <c r="D9" i="4" s="1"/>
  <c r="C6" i="4"/>
  <c r="C9" i="4" s="1"/>
  <c r="E37" i="3"/>
  <c r="D37" i="3"/>
  <c r="C37" i="3"/>
  <c r="E16" i="3"/>
  <c r="D16" i="3"/>
  <c r="C16" i="3"/>
  <c r="E22" i="2"/>
  <c r="D22" i="2"/>
  <c r="C22" i="2"/>
  <c r="E9" i="2"/>
  <c r="D9" i="2"/>
  <c r="C9" i="2"/>
  <c r="E9" i="1"/>
  <c r="E75" i="1" s="1"/>
  <c r="D9" i="1"/>
  <c r="D75" i="1" s="1"/>
  <c r="C9" i="1"/>
  <c r="C75" i="1" s="1"/>
  <c r="C84" i="2" l="1"/>
  <c r="D84" i="2"/>
  <c r="E84" i="2"/>
  <c r="F75" i="1"/>
  <c r="C46" i="3"/>
  <c r="D46" i="3"/>
  <c r="E46" i="3"/>
  <c r="F16" i="3"/>
  <c r="F37" i="3"/>
  <c r="F32" i="2"/>
  <c r="F22" i="2"/>
  <c r="F25" i="1"/>
  <c r="F58" i="2"/>
  <c r="F51" i="1"/>
  <c r="F9" i="2"/>
  <c r="F9" i="1"/>
  <c r="F9" i="4"/>
  <c r="F8" i="4"/>
  <c r="F7" i="4"/>
  <c r="F6" i="4"/>
  <c r="F46" i="3" l="1"/>
  <c r="F84" i="2"/>
  <c r="C15" i="7" l="1"/>
</calcChain>
</file>

<file path=xl/sharedStrings.xml><?xml version="1.0" encoding="utf-8"?>
<sst xmlns="http://schemas.openxmlformats.org/spreadsheetml/2006/main" count="251" uniqueCount="45">
  <si>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</si>
  <si>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</si>
  <si>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</si>
  <si>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</si>
  <si>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</si>
  <si>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</si>
  <si>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</si>
  <si>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</si>
  <si>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</si>
  <si>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</si>
  <si>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</si>
  <si>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</si>
  <si>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</si>
  <si>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</si>
  <si>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</si>
  <si>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</si>
  <si>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</si>
  <si>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</si>
  <si>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</si>
  <si>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</si>
  <si>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</si>
  <si>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</si>
  <si>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</si>
  <si>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</si>
  <si>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</si>
  <si>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</si>
  <si>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</si>
  <si>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</si>
  <si>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</si>
  <si>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</si>
  <si>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</si>
  <si>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</si>
  <si>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</si>
  <si>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</si>
  <si>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(EN SOLES)</t>
  </si>
  <si>
    <t>6-24: DONACIONES Y TRANSFERENCIAS</t>
  </si>
  <si>
    <t>EJECUCION DE LOS PROGRAMAS PRESUPUESTALES AL MES DE ENERO
DEL AÑO FISCAL 2020 DEL PLIEGO 011 MINSA - TODA FUENTE</t>
  </si>
  <si>
    <t>EJECUCION DE LOS PROGRAMAS PRESUPUESTALES AL MES DE ENERO
DEL AÑO FISCAL 2020 DEL PLIEGO 011 MINSA - RECURSOS ORDINARIOS</t>
  </si>
  <si>
    <t>EJECUCION DE LOS PROGRAMAS PRESUPUESTALES AL MES DE ENERO
DEL AÑO FISCAL 2020 DEL PLIEGO 011 MINSA - RECURSOS DIRECTAMENTE RECAUDADOS</t>
  </si>
  <si>
    <t>EJECUCION DE LOS PROGRAMAS PRESUPUESTALES AL MES DE ENERO
DEL AÑO FISCAL 2020 DEL PLIEGO 011 MINSA - ROOC</t>
  </si>
  <si>
    <t>EJECUCION DE LOS PROGRAMAS PRESUPUESTALES AL MES DE ENERO
DEL AÑO FISCAL 2020 DEL PLIEGO 011 MINSA - DONACIONES Y TRANSFERENCIAS</t>
  </si>
  <si>
    <t>EJECUCION DE LOS PROGRAMAS PRESUPUESTALES AL MES DE ENERO
DEL AÑO FISCAL 2020 DEL PLIEGO 011 MINSA - RECURSOS DETERMINADOS</t>
  </si>
  <si>
    <t>Fuente: SIAF, Consulta Amigable y Base de Datos al 31 de Enero del 2020</t>
  </si>
  <si>
    <t>DEVENGADO
AL 31.01.20</t>
  </si>
  <si>
    <t>0080  LUCHA CONTRA LA VIOLENCIA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</si>
</sst>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9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6" t="s">
        <v>36</v>
      </c>
      <c r="C5" s="66"/>
      <c r="D5" s="66"/>
      <c r="E5" s="66"/>
      <c r="F5" s="66"/>
    </row>
    <row r="7" spans="2:6" x14ac:dyDescent="0.25">
      <c r="F7" s="68" t="s">
        <v>34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43</v>
      </c>
      <c r="F8" s="54" t="s">
        <v>5</v>
      </c>
    </row>
    <row r="9" spans="2:6" x14ac:dyDescent="0.25">
      <c r="B9" s="45" t="s">
        <v>14</v>
      </c>
      <c r="C9" s="46">
        <f>SUM(C10:C21)</f>
        <v>3177775003</v>
      </c>
      <c r="D9" s="46">
        <f>SUM(D10:D21)</f>
        <v>3182112807</v>
      </c>
      <c r="E9" s="46">
        <f>SUM(E10:E21)</f>
        <v>223814997.14999992</v>
      </c>
      <c r="F9" s="58">
        <f t="shared" ref="F9:F75" si="0">IF(E9=0,"%",E9/D9)</f>
        <v>7.0335343441518636E-2</v>
      </c>
    </row>
    <row r="10" spans="2:6" x14ac:dyDescent="0.25">
      <c r="B10" s="16" t="s">
        <v>22</v>
      </c>
      <c r="C10" s="30">
        <v>131842118</v>
      </c>
      <c r="D10" s="30">
        <v>132939139</v>
      </c>
      <c r="E10" s="30">
        <v>14394088.270000009</v>
      </c>
      <c r="F10" s="59">
        <f t="shared" si="0"/>
        <v>0.10827577475133195</v>
      </c>
    </row>
    <row r="11" spans="2:6" x14ac:dyDescent="0.25">
      <c r="B11" s="17" t="s">
        <v>23</v>
      </c>
      <c r="C11" s="31">
        <v>225220527</v>
      </c>
      <c r="D11" s="31">
        <v>227997538</v>
      </c>
      <c r="E11" s="31">
        <v>20476407.18999999</v>
      </c>
      <c r="F11" s="60">
        <f t="shared" si="0"/>
        <v>8.9809773252902361E-2</v>
      </c>
    </row>
    <row r="12" spans="2:6" x14ac:dyDescent="0.25">
      <c r="B12" s="17" t="s">
        <v>24</v>
      </c>
      <c r="C12" s="31">
        <v>90645971</v>
      </c>
      <c r="D12" s="31">
        <v>92293623</v>
      </c>
      <c r="E12" s="31">
        <v>8978703.5300000012</v>
      </c>
      <c r="F12" s="60">
        <f t="shared" si="0"/>
        <v>9.7284116043423727E-2</v>
      </c>
    </row>
    <row r="13" spans="2:6" x14ac:dyDescent="0.25">
      <c r="B13" s="17" t="s">
        <v>25</v>
      </c>
      <c r="C13" s="31">
        <v>36683342</v>
      </c>
      <c r="D13" s="31">
        <v>36525587</v>
      </c>
      <c r="E13" s="31">
        <v>3119808.5000000005</v>
      </c>
      <c r="F13" s="60">
        <f t="shared" si="0"/>
        <v>8.5414328864858502E-2</v>
      </c>
    </row>
    <row r="14" spans="2:6" x14ac:dyDescent="0.25">
      <c r="B14" s="17" t="s">
        <v>26</v>
      </c>
      <c r="C14" s="31">
        <v>104259463</v>
      </c>
      <c r="D14" s="31">
        <v>106514933</v>
      </c>
      <c r="E14" s="31">
        <v>11135665.680000003</v>
      </c>
      <c r="F14" s="60">
        <f t="shared" si="0"/>
        <v>0.10454558216733802</v>
      </c>
    </row>
    <row r="15" spans="2:6" x14ac:dyDescent="0.25">
      <c r="B15" s="17" t="s">
        <v>27</v>
      </c>
      <c r="C15" s="31">
        <v>55105007</v>
      </c>
      <c r="D15" s="31">
        <v>56009061</v>
      </c>
      <c r="E15" s="31">
        <v>4584556.3599999985</v>
      </c>
      <c r="F15" s="60">
        <f t="shared" si="0"/>
        <v>8.1853833614528873E-2</v>
      </c>
    </row>
    <row r="16" spans="2:6" x14ac:dyDescent="0.25">
      <c r="B16" s="17" t="s">
        <v>28</v>
      </c>
      <c r="C16" s="31">
        <v>7548123</v>
      </c>
      <c r="D16" s="31">
        <v>7641953</v>
      </c>
      <c r="E16" s="31">
        <v>662136.75000000012</v>
      </c>
      <c r="F16" s="60">
        <f t="shared" si="0"/>
        <v>8.6644964971650584E-2</v>
      </c>
    </row>
    <row r="17" spans="2:6" x14ac:dyDescent="0.25">
      <c r="B17" s="17" t="s">
        <v>29</v>
      </c>
      <c r="C17" s="31">
        <v>220468887</v>
      </c>
      <c r="D17" s="31">
        <v>229170575</v>
      </c>
      <c r="E17" s="31">
        <v>22082885.789999995</v>
      </c>
      <c r="F17" s="60">
        <f t="shared" si="0"/>
        <v>9.636004007058932E-2</v>
      </c>
    </row>
    <row r="18" spans="2:6" x14ac:dyDescent="0.25">
      <c r="B18" s="17" t="s">
        <v>30</v>
      </c>
      <c r="C18" s="31">
        <v>29741989</v>
      </c>
      <c r="D18" s="31">
        <v>30830374</v>
      </c>
      <c r="E18" s="31">
        <v>2564514.44</v>
      </c>
      <c r="F18" s="60">
        <f t="shared" si="0"/>
        <v>8.31814249155719E-2</v>
      </c>
    </row>
    <row r="19" spans="2:6" x14ac:dyDescent="0.25">
      <c r="B19" s="17" t="s">
        <v>31</v>
      </c>
      <c r="C19" s="31">
        <v>32677120</v>
      </c>
      <c r="D19" s="31">
        <v>33921986</v>
      </c>
      <c r="E19" s="31">
        <v>3189896.2999999993</v>
      </c>
      <c r="F19" s="60">
        <f t="shared" si="0"/>
        <v>9.4036248349374338E-2</v>
      </c>
    </row>
    <row r="20" spans="2:6" x14ac:dyDescent="0.25">
      <c r="B20" s="17" t="s">
        <v>32</v>
      </c>
      <c r="C20" s="31">
        <v>1592997158</v>
      </c>
      <c r="D20" s="31">
        <v>1592172655</v>
      </c>
      <c r="E20" s="31">
        <v>72943303.379999995</v>
      </c>
      <c r="F20" s="60">
        <f t="shared" si="0"/>
        <v>4.5813689332580579E-2</v>
      </c>
    </row>
    <row r="21" spans="2:6" x14ac:dyDescent="0.25">
      <c r="B21" s="17" t="s">
        <v>33</v>
      </c>
      <c r="C21" s="31">
        <v>650585298</v>
      </c>
      <c r="D21" s="31">
        <v>636095383</v>
      </c>
      <c r="E21" s="31">
        <v>59683030.959999926</v>
      </c>
      <c r="F21" s="60">
        <f t="shared" si="0"/>
        <v>9.3827172079945634E-2</v>
      </c>
    </row>
    <row r="22" spans="2:6" x14ac:dyDescent="0.25">
      <c r="B22" s="45" t="s">
        <v>13</v>
      </c>
      <c r="C22" s="46">
        <f>SUM(C23:C24)</f>
        <v>186701748</v>
      </c>
      <c r="D22" s="46">
        <f>SUM(D23:D24)</f>
        <v>189847788</v>
      </c>
      <c r="E22" s="46">
        <f>SUM(E23:E24)</f>
        <v>16171181.17</v>
      </c>
      <c r="F22" s="58">
        <f t="shared" si="0"/>
        <v>8.5179718659666448E-2</v>
      </c>
    </row>
    <row r="23" spans="2:6" x14ac:dyDescent="0.25">
      <c r="B23" s="17" t="s">
        <v>32</v>
      </c>
      <c r="C23" s="31">
        <v>10628449</v>
      </c>
      <c r="D23" s="31">
        <v>10218449</v>
      </c>
      <c r="E23" s="31">
        <v>2586.41</v>
      </c>
      <c r="F23" s="60">
        <f t="shared" si="0"/>
        <v>2.5311179808207681E-4</v>
      </c>
    </row>
    <row r="24" spans="2:6" x14ac:dyDescent="0.25">
      <c r="B24" s="17" t="s">
        <v>33</v>
      </c>
      <c r="C24" s="31">
        <v>176073299</v>
      </c>
      <c r="D24" s="31">
        <v>179629339</v>
      </c>
      <c r="E24" s="31">
        <v>16168594.76</v>
      </c>
      <c r="F24" s="60">
        <f t="shared" si="0"/>
        <v>9.0010879347499018E-2</v>
      </c>
    </row>
    <row r="25" spans="2:6" x14ac:dyDescent="0.25">
      <c r="B25" s="45" t="s">
        <v>12</v>
      </c>
      <c r="C25" s="46">
        <f>SUM(C26:C38)</f>
        <v>1946702022</v>
      </c>
      <c r="D25" s="46">
        <f t="shared" ref="D25:E25" si="1">SUM(D26:D38)</f>
        <v>2410603960</v>
      </c>
      <c r="E25" s="46">
        <f t="shared" si="1"/>
        <v>59470296.770000011</v>
      </c>
      <c r="F25" s="58">
        <f t="shared" si="0"/>
        <v>2.4670289171017545E-2</v>
      </c>
    </row>
    <row r="26" spans="2:6" x14ac:dyDescent="0.25">
      <c r="B26" s="16" t="s">
        <v>22</v>
      </c>
      <c r="C26" s="30">
        <v>117741851</v>
      </c>
      <c r="D26" s="30">
        <v>155747924</v>
      </c>
      <c r="E26" s="30">
        <v>2496472.9000000018</v>
      </c>
      <c r="F26" s="59">
        <f t="shared" si="0"/>
        <v>1.6028932109554164E-2</v>
      </c>
    </row>
    <row r="27" spans="2:6" x14ac:dyDescent="0.25">
      <c r="B27" s="17" t="s">
        <v>23</v>
      </c>
      <c r="C27" s="31">
        <v>89954565</v>
      </c>
      <c r="D27" s="31">
        <v>152517316</v>
      </c>
      <c r="E27" s="31">
        <v>2597343.4799999981</v>
      </c>
      <c r="F27" s="60">
        <f t="shared" si="0"/>
        <v>1.7029826829630272E-2</v>
      </c>
    </row>
    <row r="28" spans="2:6" x14ac:dyDescent="0.25">
      <c r="B28" s="17" t="s">
        <v>24</v>
      </c>
      <c r="C28" s="31">
        <v>169206094</v>
      </c>
      <c r="D28" s="31">
        <v>175166171</v>
      </c>
      <c r="E28" s="31">
        <v>1177759.2400000002</v>
      </c>
      <c r="F28" s="60">
        <f t="shared" si="0"/>
        <v>6.7236683503231927E-3</v>
      </c>
    </row>
    <row r="29" spans="2:6" x14ac:dyDescent="0.25">
      <c r="B29" s="17" t="s">
        <v>25</v>
      </c>
      <c r="C29" s="31">
        <v>37713497</v>
      </c>
      <c r="D29" s="31">
        <v>37777366</v>
      </c>
      <c r="E29" s="31">
        <v>299005.14999999991</v>
      </c>
      <c r="F29" s="60">
        <f t="shared" si="0"/>
        <v>7.9149284786027667E-3</v>
      </c>
    </row>
    <row r="30" spans="2:6" x14ac:dyDescent="0.25">
      <c r="B30" s="17" t="s">
        <v>26</v>
      </c>
      <c r="C30" s="31">
        <v>47528630</v>
      </c>
      <c r="D30" s="31">
        <v>96458964</v>
      </c>
      <c r="E30" s="31">
        <v>1164387.7100000002</v>
      </c>
      <c r="F30" s="60">
        <f t="shared" si="0"/>
        <v>1.207132713969435E-2</v>
      </c>
    </row>
    <row r="31" spans="2:6" x14ac:dyDescent="0.25">
      <c r="B31" s="17" t="s">
        <v>27</v>
      </c>
      <c r="C31" s="31">
        <v>75390193</v>
      </c>
      <c r="D31" s="31">
        <v>94474081</v>
      </c>
      <c r="E31" s="31">
        <v>958189.64999999979</v>
      </c>
      <c r="F31" s="60">
        <f t="shared" si="0"/>
        <v>1.0142354811580542E-2</v>
      </c>
    </row>
    <row r="32" spans="2:6" x14ac:dyDescent="0.25">
      <c r="B32" s="17" t="s">
        <v>28</v>
      </c>
      <c r="C32" s="31">
        <v>31159155</v>
      </c>
      <c r="D32" s="31">
        <v>24174299</v>
      </c>
      <c r="E32" s="31">
        <v>377478.73</v>
      </c>
      <c r="F32" s="60">
        <f t="shared" si="0"/>
        <v>1.5614878015697579E-2</v>
      </c>
    </row>
    <row r="33" spans="2:6" x14ac:dyDescent="0.25">
      <c r="B33" s="17" t="s">
        <v>44</v>
      </c>
      <c r="C33" s="31">
        <v>11608000</v>
      </c>
      <c r="D33" s="31">
        <v>1013111</v>
      </c>
      <c r="E33" s="31">
        <v>0</v>
      </c>
      <c r="F33" s="60" t="str">
        <f t="shared" si="0"/>
        <v>%</v>
      </c>
    </row>
    <row r="34" spans="2:6" x14ac:dyDescent="0.25">
      <c r="B34" s="17" t="s">
        <v>29</v>
      </c>
      <c r="C34" s="31">
        <v>54737118</v>
      </c>
      <c r="D34" s="31">
        <v>66895792</v>
      </c>
      <c r="E34" s="31">
        <v>3802022.0799999996</v>
      </c>
      <c r="F34" s="60">
        <f t="shared" si="0"/>
        <v>5.6834996138471601E-2</v>
      </c>
    </row>
    <row r="35" spans="2:6" x14ac:dyDescent="0.25">
      <c r="B35" s="17" t="s">
        <v>30</v>
      </c>
      <c r="C35" s="31">
        <v>14308699</v>
      </c>
      <c r="D35" s="31">
        <v>16774619</v>
      </c>
      <c r="E35" s="31">
        <v>797436.26</v>
      </c>
      <c r="F35" s="60">
        <f t="shared" si="0"/>
        <v>4.7538263611233138E-2</v>
      </c>
    </row>
    <row r="36" spans="2:6" x14ac:dyDescent="0.25">
      <c r="B36" s="17" t="s">
        <v>31</v>
      </c>
      <c r="C36" s="31">
        <v>56147026</v>
      </c>
      <c r="D36" s="31">
        <v>64745595</v>
      </c>
      <c r="E36" s="31">
        <v>941357.21000000008</v>
      </c>
      <c r="F36" s="60">
        <f t="shared" si="0"/>
        <v>1.4539324412726458E-2</v>
      </c>
    </row>
    <row r="37" spans="2:6" x14ac:dyDescent="0.25">
      <c r="B37" s="17" t="s">
        <v>32</v>
      </c>
      <c r="C37" s="31">
        <v>585232952</v>
      </c>
      <c r="D37" s="31">
        <v>552148655</v>
      </c>
      <c r="E37" s="31">
        <v>24201015.720000017</v>
      </c>
      <c r="F37" s="60">
        <f t="shared" si="0"/>
        <v>4.383061608653202E-2</v>
      </c>
    </row>
    <row r="38" spans="2:6" x14ac:dyDescent="0.25">
      <c r="B38" s="18" t="s">
        <v>33</v>
      </c>
      <c r="C38" s="32">
        <v>655974242</v>
      </c>
      <c r="D38" s="32">
        <v>972710067</v>
      </c>
      <c r="E38" s="32">
        <v>20657828.639999993</v>
      </c>
      <c r="F38" s="61">
        <f t="shared" si="0"/>
        <v>2.1237395747030954E-2</v>
      </c>
    </row>
    <row r="39" spans="2:6" x14ac:dyDescent="0.25">
      <c r="B39" s="45" t="s">
        <v>11</v>
      </c>
      <c r="C39" s="46">
        <f>SUM(C40:C50)</f>
        <v>915128904</v>
      </c>
      <c r="D39" s="46">
        <f>SUM(D40:D50)</f>
        <v>682289345</v>
      </c>
      <c r="E39" s="46">
        <f>SUM(E40:E50)</f>
        <v>0</v>
      </c>
      <c r="F39" s="58" t="str">
        <f t="shared" si="0"/>
        <v>%</v>
      </c>
    </row>
    <row r="40" spans="2:6" x14ac:dyDescent="0.25">
      <c r="B40" s="17" t="s">
        <v>22</v>
      </c>
      <c r="C40" s="31">
        <v>334273631</v>
      </c>
      <c r="D40" s="31">
        <v>274273631</v>
      </c>
      <c r="E40" s="31">
        <v>0</v>
      </c>
      <c r="F40" s="60" t="str">
        <f t="shared" si="0"/>
        <v>%</v>
      </c>
    </row>
    <row r="41" spans="2:6" x14ac:dyDescent="0.25">
      <c r="B41" s="17" t="s">
        <v>23</v>
      </c>
      <c r="C41" s="31">
        <v>17389327</v>
      </c>
      <c r="D41" s="31">
        <v>17389327</v>
      </c>
      <c r="E41" s="31">
        <v>0</v>
      </c>
      <c r="F41" s="60" t="str">
        <f t="shared" ref="F41:F47" si="2">IF(E41=0,"%",E41/D41)</f>
        <v>%</v>
      </c>
    </row>
    <row r="42" spans="2:6" x14ac:dyDescent="0.25">
      <c r="B42" s="17" t="s">
        <v>24</v>
      </c>
      <c r="C42" s="31">
        <v>15000000</v>
      </c>
      <c r="D42" s="31">
        <v>15000000</v>
      </c>
      <c r="E42" s="31">
        <v>0</v>
      </c>
      <c r="F42" s="60" t="str">
        <f t="shared" si="2"/>
        <v>%</v>
      </c>
    </row>
    <row r="43" spans="2:6" x14ac:dyDescent="0.25">
      <c r="B43" s="17" t="s">
        <v>25</v>
      </c>
      <c r="C43" s="31">
        <v>39548966</v>
      </c>
      <c r="D43" s="31">
        <v>43830395</v>
      </c>
      <c r="E43" s="31">
        <v>0</v>
      </c>
      <c r="F43" s="60" t="str">
        <f t="shared" si="2"/>
        <v>%</v>
      </c>
    </row>
    <row r="44" spans="2:6" x14ac:dyDescent="0.25">
      <c r="B44" s="17" t="s">
        <v>26</v>
      </c>
      <c r="C44" s="31">
        <v>15000000</v>
      </c>
      <c r="D44" s="31">
        <v>15000000</v>
      </c>
      <c r="E44" s="31">
        <v>0</v>
      </c>
      <c r="F44" s="60" t="str">
        <f t="shared" si="2"/>
        <v>%</v>
      </c>
    </row>
    <row r="45" spans="2:6" x14ac:dyDescent="0.25">
      <c r="B45" s="17" t="s">
        <v>27</v>
      </c>
      <c r="C45" s="31">
        <v>37178706</v>
      </c>
      <c r="D45" s="31">
        <v>37178706</v>
      </c>
      <c r="E45" s="31">
        <v>0</v>
      </c>
      <c r="F45" s="60" t="str">
        <f t="shared" si="2"/>
        <v>%</v>
      </c>
    </row>
    <row r="46" spans="2:6" x14ac:dyDescent="0.25">
      <c r="B46" s="17" t="s">
        <v>44</v>
      </c>
      <c r="C46" s="31">
        <v>20892000</v>
      </c>
      <c r="D46" s="31">
        <v>1043039</v>
      </c>
      <c r="E46" s="31">
        <v>0</v>
      </c>
      <c r="F46" s="60" t="str">
        <f t="shared" si="2"/>
        <v>%</v>
      </c>
    </row>
    <row r="47" spans="2:6" x14ac:dyDescent="0.25">
      <c r="B47" s="17" t="s">
        <v>29</v>
      </c>
      <c r="C47" s="31">
        <v>5000000</v>
      </c>
      <c r="D47" s="31">
        <v>5000000</v>
      </c>
      <c r="E47" s="31">
        <v>0</v>
      </c>
      <c r="F47" s="60" t="str">
        <f t="shared" si="2"/>
        <v>%</v>
      </c>
    </row>
    <row r="48" spans="2:6" x14ac:dyDescent="0.25">
      <c r="B48" s="17" t="s">
        <v>31</v>
      </c>
      <c r="C48" s="31">
        <v>73000000</v>
      </c>
      <c r="D48" s="31">
        <v>73000000</v>
      </c>
      <c r="E48" s="31">
        <v>0</v>
      </c>
      <c r="F48" s="60" t="str">
        <f t="shared" si="0"/>
        <v>%</v>
      </c>
    </row>
    <row r="49" spans="2:6" x14ac:dyDescent="0.25">
      <c r="B49" s="17" t="s">
        <v>32</v>
      </c>
      <c r="C49" s="31">
        <v>0</v>
      </c>
      <c r="D49" s="31">
        <v>1249569</v>
      </c>
      <c r="E49" s="31">
        <v>0</v>
      </c>
      <c r="F49" s="60" t="str">
        <f t="shared" si="0"/>
        <v>%</v>
      </c>
    </row>
    <row r="50" spans="2:6" x14ac:dyDescent="0.25">
      <c r="B50" s="17" t="s">
        <v>33</v>
      </c>
      <c r="C50" s="31">
        <v>357846274</v>
      </c>
      <c r="D50" s="31">
        <v>199324678</v>
      </c>
      <c r="E50" s="31">
        <v>0</v>
      </c>
      <c r="F50" s="60" t="str">
        <f t="shared" si="0"/>
        <v>%</v>
      </c>
    </row>
    <row r="51" spans="2:6" x14ac:dyDescent="0.25">
      <c r="B51" s="45" t="s">
        <v>10</v>
      </c>
      <c r="C51" s="46">
        <f>+SUM(C52:C61)</f>
        <v>81970636</v>
      </c>
      <c r="D51" s="46">
        <f t="shared" ref="D51:E51" si="3">+SUM(D52:D61)</f>
        <v>74817145</v>
      </c>
      <c r="E51" s="46">
        <f t="shared" si="3"/>
        <v>7943111.0599999996</v>
      </c>
      <c r="F51" s="58">
        <f t="shared" si="0"/>
        <v>0.1061669896652699</v>
      </c>
    </row>
    <row r="52" spans="2:6" x14ac:dyDescent="0.25">
      <c r="B52" s="16" t="s">
        <v>22</v>
      </c>
      <c r="C52" s="30">
        <v>42237783</v>
      </c>
      <c r="D52" s="30">
        <v>42237783</v>
      </c>
      <c r="E52" s="30">
        <v>6872116</v>
      </c>
      <c r="F52" s="59">
        <f t="shared" si="0"/>
        <v>0.16270067962610632</v>
      </c>
    </row>
    <row r="53" spans="2:6" x14ac:dyDescent="0.25">
      <c r="B53" s="17" t="s">
        <v>23</v>
      </c>
      <c r="C53" s="31">
        <v>40000</v>
      </c>
      <c r="D53" s="31">
        <v>718906</v>
      </c>
      <c r="E53" s="31">
        <v>0</v>
      </c>
      <c r="F53" s="60" t="str">
        <f t="shared" si="0"/>
        <v>%</v>
      </c>
    </row>
    <row r="54" spans="2:6" x14ac:dyDescent="0.25">
      <c r="B54" s="17" t="s">
        <v>24</v>
      </c>
      <c r="C54" s="31">
        <v>2400000</v>
      </c>
      <c r="D54" s="31">
        <v>2427535</v>
      </c>
      <c r="E54" s="31">
        <v>0</v>
      </c>
      <c r="F54" s="60" t="str">
        <f t="shared" si="0"/>
        <v>%</v>
      </c>
    </row>
    <row r="55" spans="2:6" x14ac:dyDescent="0.25">
      <c r="B55" s="17" t="s">
        <v>25</v>
      </c>
      <c r="C55" s="31">
        <v>1741000</v>
      </c>
      <c r="D55" s="31">
        <v>1541000</v>
      </c>
      <c r="E55" s="31">
        <v>693843</v>
      </c>
      <c r="F55" s="60">
        <f t="shared" ref="F55" si="4">IF(E55=0,"%",E55/D55)</f>
        <v>0.45025502920181698</v>
      </c>
    </row>
    <row r="56" spans="2:6" x14ac:dyDescent="0.25">
      <c r="B56" s="17" t="s">
        <v>26</v>
      </c>
      <c r="C56" s="31">
        <v>0</v>
      </c>
      <c r="D56" s="31">
        <v>8575</v>
      </c>
      <c r="E56" s="31">
        <v>0</v>
      </c>
      <c r="F56" s="60" t="str">
        <f t="shared" si="0"/>
        <v>%</v>
      </c>
    </row>
    <row r="57" spans="2:6" x14ac:dyDescent="0.25">
      <c r="B57" s="17" t="s">
        <v>27</v>
      </c>
      <c r="C57" s="31">
        <v>1602665</v>
      </c>
      <c r="D57" s="31">
        <v>1602665</v>
      </c>
      <c r="E57" s="31">
        <v>0</v>
      </c>
      <c r="F57" s="60" t="str">
        <f t="shared" si="0"/>
        <v>%</v>
      </c>
    </row>
    <row r="58" spans="2:6" x14ac:dyDescent="0.25">
      <c r="B58" s="17" t="s">
        <v>29</v>
      </c>
      <c r="C58" s="31">
        <v>0</v>
      </c>
      <c r="D58" s="31">
        <v>420</v>
      </c>
      <c r="E58" s="31">
        <v>0</v>
      </c>
      <c r="F58" s="60" t="str">
        <f t="shared" si="0"/>
        <v>%</v>
      </c>
    </row>
    <row r="59" spans="2:6" x14ac:dyDescent="0.25">
      <c r="B59" s="17" t="s">
        <v>31</v>
      </c>
      <c r="C59" s="31">
        <v>0</v>
      </c>
      <c r="D59" s="31">
        <v>68285</v>
      </c>
      <c r="E59" s="31">
        <v>0</v>
      </c>
      <c r="F59" s="60" t="str">
        <f t="shared" si="0"/>
        <v>%</v>
      </c>
    </row>
    <row r="60" spans="2:6" x14ac:dyDescent="0.25">
      <c r="B60" s="17" t="s">
        <v>32</v>
      </c>
      <c r="C60" s="31">
        <v>2587479</v>
      </c>
      <c r="D60" s="31">
        <v>2701414</v>
      </c>
      <c r="E60" s="31">
        <v>245427.46000000002</v>
      </c>
      <c r="F60" s="60">
        <f t="shared" si="0"/>
        <v>9.0851480002694898E-2</v>
      </c>
    </row>
    <row r="61" spans="2:6" x14ac:dyDescent="0.25">
      <c r="B61" s="17" t="s">
        <v>33</v>
      </c>
      <c r="C61" s="31">
        <v>31361709</v>
      </c>
      <c r="D61" s="31">
        <v>23510562</v>
      </c>
      <c r="E61" s="31">
        <v>131724.6</v>
      </c>
      <c r="F61" s="60">
        <f t="shared" si="0"/>
        <v>5.6027839742835584E-3</v>
      </c>
    </row>
    <row r="62" spans="2:6" hidden="1" x14ac:dyDescent="0.25">
      <c r="B62" s="45" t="s">
        <v>35</v>
      </c>
      <c r="C62" s="46">
        <f>+C63</f>
        <v>0</v>
      </c>
      <c r="D62" s="46">
        <f t="shared" ref="D62:E62" si="5">+D63</f>
        <v>0</v>
      </c>
      <c r="E62" s="46">
        <f t="shared" si="5"/>
        <v>0</v>
      </c>
      <c r="F62" s="58" t="str">
        <f t="shared" ref="F62:F63" si="6">IF(E62=0,"%",E62/D62)</f>
        <v>%</v>
      </c>
    </row>
    <row r="63" spans="2:6" hidden="1" x14ac:dyDescent="0.25">
      <c r="B63" s="17"/>
      <c r="C63" s="30"/>
      <c r="D63" s="30"/>
      <c r="E63" s="30"/>
      <c r="F63" s="59" t="str">
        <f t="shared" si="6"/>
        <v>%</v>
      </c>
    </row>
    <row r="64" spans="2:6" x14ac:dyDescent="0.25">
      <c r="B64" s="45" t="s">
        <v>9</v>
      </c>
      <c r="C64" s="46">
        <f>SUM(C65:C74)</f>
        <v>847781068</v>
      </c>
      <c r="D64" s="46">
        <f>SUM(D65:D74)</f>
        <v>941150432</v>
      </c>
      <c r="E64" s="46">
        <f>SUM(E65:E74)</f>
        <v>21830826.829999998</v>
      </c>
      <c r="F64" s="58">
        <f t="shared" si="0"/>
        <v>2.3195895244512831E-2</v>
      </c>
    </row>
    <row r="65" spans="2:6" x14ac:dyDescent="0.25">
      <c r="B65" s="16" t="s">
        <v>22</v>
      </c>
      <c r="C65" s="30">
        <v>10000000</v>
      </c>
      <c r="D65" s="30">
        <v>11331800</v>
      </c>
      <c r="E65" s="30">
        <v>0</v>
      </c>
      <c r="F65" s="59" t="str">
        <f t="shared" si="0"/>
        <v>%</v>
      </c>
    </row>
    <row r="66" spans="2:6" x14ac:dyDescent="0.25">
      <c r="B66" s="17" t="s">
        <v>23</v>
      </c>
      <c r="C66" s="31">
        <v>255338481</v>
      </c>
      <c r="D66" s="31">
        <v>256294041</v>
      </c>
      <c r="E66" s="31">
        <v>17659559.32</v>
      </c>
      <c r="F66" s="60">
        <f t="shared" si="0"/>
        <v>6.8903511182298621E-2</v>
      </c>
    </row>
    <row r="67" spans="2:6" x14ac:dyDescent="0.25">
      <c r="B67" s="17" t="s">
        <v>24</v>
      </c>
      <c r="C67" s="31">
        <v>10000000</v>
      </c>
      <c r="D67" s="31">
        <v>10376720</v>
      </c>
      <c r="E67" s="31">
        <v>0</v>
      </c>
      <c r="F67" s="60" t="str">
        <f t="shared" si="0"/>
        <v>%</v>
      </c>
    </row>
    <row r="68" spans="2:6" x14ac:dyDescent="0.25">
      <c r="B68" s="17" t="s">
        <v>25</v>
      </c>
      <c r="C68" s="31">
        <v>7000000</v>
      </c>
      <c r="D68" s="31">
        <v>7030000</v>
      </c>
      <c r="E68" s="31">
        <v>0</v>
      </c>
      <c r="F68" s="60" t="str">
        <f t="shared" si="0"/>
        <v>%</v>
      </c>
    </row>
    <row r="69" spans="2:6" x14ac:dyDescent="0.25">
      <c r="B69" s="17" t="s">
        <v>26</v>
      </c>
      <c r="C69" s="31">
        <v>10000000</v>
      </c>
      <c r="D69" s="31">
        <v>11989816</v>
      </c>
      <c r="E69" s="31">
        <v>0</v>
      </c>
      <c r="F69" s="60" t="str">
        <f t="shared" si="0"/>
        <v>%</v>
      </c>
    </row>
    <row r="70" spans="2:6" x14ac:dyDescent="0.25">
      <c r="B70" s="17" t="s">
        <v>27</v>
      </c>
      <c r="C70" s="31">
        <v>3000000</v>
      </c>
      <c r="D70" s="31">
        <v>3010427</v>
      </c>
      <c r="E70" s="31">
        <v>0</v>
      </c>
      <c r="F70" s="60" t="str">
        <f t="shared" si="0"/>
        <v>%</v>
      </c>
    </row>
    <row r="71" spans="2:6" x14ac:dyDescent="0.25">
      <c r="B71" s="17" t="s">
        <v>28</v>
      </c>
      <c r="C71" s="31">
        <v>47599705</v>
      </c>
      <c r="D71" s="31">
        <v>56562535</v>
      </c>
      <c r="E71" s="31">
        <v>0</v>
      </c>
      <c r="F71" s="60" t="str">
        <f t="shared" si="0"/>
        <v>%</v>
      </c>
    </row>
    <row r="72" spans="2:6" x14ac:dyDescent="0.25">
      <c r="B72" s="17" t="s">
        <v>29</v>
      </c>
      <c r="C72" s="31">
        <v>0</v>
      </c>
      <c r="D72" s="31">
        <v>1051870</v>
      </c>
      <c r="E72" s="31">
        <v>0</v>
      </c>
      <c r="F72" s="60" t="str">
        <f t="shared" si="0"/>
        <v>%</v>
      </c>
    </row>
    <row r="73" spans="2:6" x14ac:dyDescent="0.25">
      <c r="B73" s="17" t="s">
        <v>32</v>
      </c>
      <c r="C73" s="31">
        <v>0</v>
      </c>
      <c r="D73" s="31">
        <v>2168307</v>
      </c>
      <c r="E73" s="31">
        <v>0</v>
      </c>
      <c r="F73" s="60" t="str">
        <f t="shared" si="0"/>
        <v>%</v>
      </c>
    </row>
    <row r="74" spans="2:6" x14ac:dyDescent="0.25">
      <c r="B74" s="17" t="s">
        <v>33</v>
      </c>
      <c r="C74" s="31">
        <v>504842882</v>
      </c>
      <c r="D74" s="31">
        <v>581334916</v>
      </c>
      <c r="E74" s="31">
        <v>4171267.51</v>
      </c>
      <c r="F74" s="60">
        <f t="shared" si="0"/>
        <v>7.1753259527249863E-3</v>
      </c>
    </row>
    <row r="75" spans="2:6" x14ac:dyDescent="0.25">
      <c r="B75" s="48" t="s">
        <v>3</v>
      </c>
      <c r="C75" s="49">
        <f>+C64+C62+C51+C39+C25+C22+C9</f>
        <v>7156059381</v>
      </c>
      <c r="D75" s="49">
        <f>+D64+D62+D51+D39+D25+D22+D9</f>
        <v>7480821477</v>
      </c>
      <c r="E75" s="49">
        <f>+E64+E62+E51+E39+E25+E22+E9</f>
        <v>329230412.9799999</v>
      </c>
      <c r="F75" s="62">
        <f t="shared" si="0"/>
        <v>4.4009927785635339E-2</v>
      </c>
    </row>
    <row r="76" spans="2:6" x14ac:dyDescent="0.2">
      <c r="B76" s="37" t="s">
        <v>42</v>
      </c>
      <c r="C76" s="21"/>
      <c r="D76" s="21"/>
      <c r="E76" s="21"/>
    </row>
    <row r="77" spans="2:6" x14ac:dyDescent="0.25">
      <c r="C77" s="21"/>
      <c r="D77" s="21"/>
      <c r="E77" s="21"/>
      <c r="F77" s="63"/>
    </row>
    <row r="78" spans="2:6" x14ac:dyDescent="0.25">
      <c r="C78" s="21"/>
      <c r="D78" s="21"/>
      <c r="E78" s="21"/>
    </row>
    <row r="79" spans="2:6" x14ac:dyDescent="0.25">
      <c r="D79" s="21"/>
      <c r="E79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5"/>
  <sheetViews>
    <sheetView showGridLines="0" zoomScale="130" zoomScaleNormal="130" workbookViewId="0">
      <selection activeCell="F7" sqref="F7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6" t="s">
        <v>37</v>
      </c>
      <c r="C5" s="66"/>
      <c r="D5" s="66"/>
      <c r="E5" s="66"/>
      <c r="F5" s="66"/>
    </row>
    <row r="7" spans="2:6" x14ac:dyDescent="0.25">
      <c r="E7" s="65"/>
      <c r="F7" s="68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43</v>
      </c>
      <c r="F8" s="53" t="s">
        <v>5</v>
      </c>
    </row>
    <row r="9" spans="2:6" x14ac:dyDescent="0.25">
      <c r="B9" s="45" t="s">
        <v>20</v>
      </c>
      <c r="C9" s="46">
        <f>SUM(C10:C21)</f>
        <v>3176983281</v>
      </c>
      <c r="D9" s="46">
        <f>SUM(D10:D21)</f>
        <v>3177159156</v>
      </c>
      <c r="E9" s="46">
        <f>SUM(E10:E21)</f>
        <v>223725579.14999992</v>
      </c>
      <c r="F9" s="47">
        <f t="shared" ref="F9:F84" si="0">IF(E9=0,"%",E9/D9)</f>
        <v>7.0416862412290157E-2</v>
      </c>
    </row>
    <row r="10" spans="2:6" x14ac:dyDescent="0.25">
      <c r="B10" s="11" t="s">
        <v>22</v>
      </c>
      <c r="C10" s="27">
        <v>131842118</v>
      </c>
      <c r="D10" s="27">
        <v>132939139</v>
      </c>
      <c r="E10" s="27">
        <v>14394088.270000007</v>
      </c>
      <c r="F10" s="33">
        <f t="shared" si="0"/>
        <v>0.10827577475133193</v>
      </c>
    </row>
    <row r="11" spans="2:6" x14ac:dyDescent="0.25">
      <c r="B11" s="13" t="s">
        <v>23</v>
      </c>
      <c r="C11" s="28">
        <v>225163624</v>
      </c>
      <c r="D11" s="28">
        <v>227940635</v>
      </c>
      <c r="E11" s="28">
        <v>20476407.190000005</v>
      </c>
      <c r="F11" s="23">
        <f t="shared" si="0"/>
        <v>8.9832193325248944E-2</v>
      </c>
    </row>
    <row r="12" spans="2:6" x14ac:dyDescent="0.25">
      <c r="B12" s="13" t="s">
        <v>24</v>
      </c>
      <c r="C12" s="28">
        <v>90645971</v>
      </c>
      <c r="D12" s="28">
        <v>92293623</v>
      </c>
      <c r="E12" s="28">
        <v>8978703.5299999993</v>
      </c>
      <c r="F12" s="23">
        <f t="shared" si="0"/>
        <v>9.7284116043423713E-2</v>
      </c>
    </row>
    <row r="13" spans="2:6" x14ac:dyDescent="0.25">
      <c r="B13" s="13" t="s">
        <v>25</v>
      </c>
      <c r="C13" s="28">
        <v>36683342</v>
      </c>
      <c r="D13" s="28">
        <v>36525587</v>
      </c>
      <c r="E13" s="28">
        <v>3119808.4999999986</v>
      </c>
      <c r="F13" s="23">
        <f t="shared" si="0"/>
        <v>8.5414328864858446E-2</v>
      </c>
    </row>
    <row r="14" spans="2:6" x14ac:dyDescent="0.25">
      <c r="B14" s="13" t="s">
        <v>26</v>
      </c>
      <c r="C14" s="28">
        <v>104259463</v>
      </c>
      <c r="D14" s="28">
        <v>106514933</v>
      </c>
      <c r="E14" s="28">
        <v>11135665.68</v>
      </c>
      <c r="F14" s="23">
        <f t="shared" si="0"/>
        <v>0.10454558216733797</v>
      </c>
    </row>
    <row r="15" spans="2:6" x14ac:dyDescent="0.25">
      <c r="B15" s="13" t="s">
        <v>27</v>
      </c>
      <c r="C15" s="28">
        <v>55105007</v>
      </c>
      <c r="D15" s="28">
        <v>56009061</v>
      </c>
      <c r="E15" s="28">
        <v>4584556.3599999994</v>
      </c>
      <c r="F15" s="23">
        <f t="shared" si="0"/>
        <v>8.1853833614528901E-2</v>
      </c>
    </row>
    <row r="16" spans="2:6" x14ac:dyDescent="0.25">
      <c r="B16" s="13" t="s">
        <v>28</v>
      </c>
      <c r="C16" s="28">
        <v>7548123</v>
      </c>
      <c r="D16" s="28">
        <v>7641953</v>
      </c>
      <c r="E16" s="28">
        <v>662136.75</v>
      </c>
      <c r="F16" s="23">
        <f t="shared" si="0"/>
        <v>8.664496497165057E-2</v>
      </c>
    </row>
    <row r="17" spans="2:6" x14ac:dyDescent="0.25">
      <c r="B17" s="13" t="s">
        <v>29</v>
      </c>
      <c r="C17" s="28">
        <v>219887859</v>
      </c>
      <c r="D17" s="28">
        <v>228589547</v>
      </c>
      <c r="E17" s="28">
        <v>21993467.789999992</v>
      </c>
      <c r="F17" s="23">
        <f t="shared" si="0"/>
        <v>9.6213794894129567E-2</v>
      </c>
    </row>
    <row r="18" spans="2:6" x14ac:dyDescent="0.25">
      <c r="B18" s="13" t="s">
        <v>30</v>
      </c>
      <c r="C18" s="28">
        <v>29741989</v>
      </c>
      <c r="D18" s="28">
        <v>30830374</v>
      </c>
      <c r="E18" s="28">
        <v>2564514.4400000009</v>
      </c>
      <c r="F18" s="23">
        <f t="shared" si="0"/>
        <v>8.3181424915571928E-2</v>
      </c>
    </row>
    <row r="19" spans="2:6" x14ac:dyDescent="0.25">
      <c r="B19" s="13" t="s">
        <v>31</v>
      </c>
      <c r="C19" s="28">
        <v>32677120</v>
      </c>
      <c r="D19" s="28">
        <v>33921986</v>
      </c>
      <c r="E19" s="28">
        <v>3189896.3</v>
      </c>
      <c r="F19" s="23">
        <f t="shared" si="0"/>
        <v>9.4036248349374352E-2</v>
      </c>
    </row>
    <row r="20" spans="2:6" x14ac:dyDescent="0.25">
      <c r="B20" s="13" t="s">
        <v>32</v>
      </c>
      <c r="C20" s="28">
        <v>1592997158</v>
      </c>
      <c r="D20" s="28">
        <v>1588216736</v>
      </c>
      <c r="E20" s="28">
        <v>72943303.379999951</v>
      </c>
      <c r="F20" s="23">
        <f t="shared" si="0"/>
        <v>4.5927801745567272E-2</v>
      </c>
    </row>
    <row r="21" spans="2:6" x14ac:dyDescent="0.25">
      <c r="B21" s="13" t="s">
        <v>33</v>
      </c>
      <c r="C21" s="28">
        <v>650431507</v>
      </c>
      <c r="D21" s="28">
        <v>635735582</v>
      </c>
      <c r="E21" s="28">
        <v>59683030.959999964</v>
      </c>
      <c r="F21" s="23">
        <f t="shared" si="0"/>
        <v>9.3880274519540674E-2</v>
      </c>
    </row>
    <row r="22" spans="2:6" x14ac:dyDescent="0.25">
      <c r="B22" s="45" t="s">
        <v>19</v>
      </c>
      <c r="C22" s="46">
        <f>SUM(C23:C31)</f>
        <v>186272115</v>
      </c>
      <c r="D22" s="46">
        <f>SUM(D23:D31)</f>
        <v>189418155</v>
      </c>
      <c r="E22" s="46">
        <f>SUM(E23:E31)</f>
        <v>16171181.169999998</v>
      </c>
      <c r="F22" s="47">
        <f t="shared" si="0"/>
        <v>8.5372920932526228E-2</v>
      </c>
    </row>
    <row r="23" spans="2:6" x14ac:dyDescent="0.25">
      <c r="B23" s="13" t="s">
        <v>32</v>
      </c>
      <c r="C23" s="28">
        <v>10628449</v>
      </c>
      <c r="D23" s="28">
        <v>10218449</v>
      </c>
      <c r="E23" s="28">
        <v>2586.41</v>
      </c>
      <c r="F23" s="23">
        <f t="shared" si="0"/>
        <v>2.5311179808207681E-4</v>
      </c>
    </row>
    <row r="24" spans="2:6" x14ac:dyDescent="0.25">
      <c r="B24" s="13" t="s">
        <v>33</v>
      </c>
      <c r="C24" s="28">
        <v>175643666</v>
      </c>
      <c r="D24" s="28">
        <v>179199706</v>
      </c>
      <c r="E24" s="28">
        <v>16168594.759999998</v>
      </c>
      <c r="F24" s="23">
        <f t="shared" si="0"/>
        <v>9.0226681287077545E-2</v>
      </c>
    </row>
    <row r="25" spans="2:6" hidden="1" x14ac:dyDescent="0.25">
      <c r="B25" s="13"/>
      <c r="C25" s="28"/>
      <c r="D25" s="28"/>
      <c r="E25" s="28"/>
      <c r="F25" s="23"/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1635122666</v>
      </c>
      <c r="D32" s="46">
        <f t="shared" ref="D32:E32" si="1">SUM(D33:D45)</f>
        <v>1627479560</v>
      </c>
      <c r="E32" s="46">
        <f t="shared" si="1"/>
        <v>54660184.820000008</v>
      </c>
      <c r="F32" s="47">
        <f t="shared" si="0"/>
        <v>3.3585788825513732E-2</v>
      </c>
    </row>
    <row r="33" spans="2:6" x14ac:dyDescent="0.25">
      <c r="B33" s="38" t="s">
        <v>22</v>
      </c>
      <c r="C33" s="12">
        <v>116932459</v>
      </c>
      <c r="D33" s="12">
        <v>130551082</v>
      </c>
      <c r="E33" s="12">
        <v>2441162.9000000008</v>
      </c>
      <c r="F33" s="33">
        <f t="shared" si="0"/>
        <v>1.8698909749365392E-2</v>
      </c>
    </row>
    <row r="34" spans="2:6" x14ac:dyDescent="0.25">
      <c r="B34" s="39" t="s">
        <v>23</v>
      </c>
      <c r="C34" s="40">
        <v>89878430</v>
      </c>
      <c r="D34" s="40">
        <v>93873224</v>
      </c>
      <c r="E34" s="40">
        <v>2586295.4799999977</v>
      </c>
      <c r="F34" s="23">
        <f t="shared" si="0"/>
        <v>2.7550939126155905E-2</v>
      </c>
    </row>
    <row r="35" spans="2:6" x14ac:dyDescent="0.25">
      <c r="B35" s="39" t="s">
        <v>24</v>
      </c>
      <c r="C35" s="40">
        <v>168879486</v>
      </c>
      <c r="D35" s="40">
        <v>169207541</v>
      </c>
      <c r="E35" s="40">
        <v>1177759.2400000002</v>
      </c>
      <c r="F35" s="23">
        <f t="shared" si="0"/>
        <v>6.960441792603086E-3</v>
      </c>
    </row>
    <row r="36" spans="2:6" x14ac:dyDescent="0.25">
      <c r="B36" s="39" t="s">
        <v>25</v>
      </c>
      <c r="C36" s="40">
        <v>37579410</v>
      </c>
      <c r="D36" s="40">
        <v>37381913</v>
      </c>
      <c r="E36" s="40">
        <v>299005.15000000002</v>
      </c>
      <c r="F36" s="23">
        <f t="shared" si="0"/>
        <v>7.998658335115167E-3</v>
      </c>
    </row>
    <row r="37" spans="2:6" x14ac:dyDescent="0.25">
      <c r="B37" s="39" t="s">
        <v>26</v>
      </c>
      <c r="C37" s="40">
        <v>47504130</v>
      </c>
      <c r="D37" s="40">
        <v>49456676</v>
      </c>
      <c r="E37" s="40">
        <v>1164387.7100000004</v>
      </c>
      <c r="F37" s="23">
        <f t="shared" si="0"/>
        <v>2.3543590151509586E-2</v>
      </c>
    </row>
    <row r="38" spans="2:6" x14ac:dyDescent="0.25">
      <c r="B38" s="39" t="s">
        <v>27</v>
      </c>
      <c r="C38" s="40">
        <v>75373095</v>
      </c>
      <c r="D38" s="40">
        <v>78884803</v>
      </c>
      <c r="E38" s="40">
        <v>958189.65</v>
      </c>
      <c r="F38" s="23">
        <f t="shared" si="0"/>
        <v>1.2146695099181525E-2</v>
      </c>
    </row>
    <row r="39" spans="2:6" x14ac:dyDescent="0.25">
      <c r="B39" s="39" t="s">
        <v>28</v>
      </c>
      <c r="C39" s="40">
        <v>31159155</v>
      </c>
      <c r="D39" s="40">
        <v>24166299</v>
      </c>
      <c r="E39" s="40">
        <v>377478.73</v>
      </c>
      <c r="F39" s="23">
        <f t="shared" si="0"/>
        <v>1.5620047157407098E-2</v>
      </c>
    </row>
    <row r="40" spans="2:6" x14ac:dyDescent="0.25">
      <c r="B40" s="39" t="s">
        <v>44</v>
      </c>
      <c r="C40" s="40">
        <v>11608000</v>
      </c>
      <c r="D40" s="40">
        <v>1013111</v>
      </c>
      <c r="E40" s="40">
        <v>0</v>
      </c>
      <c r="F40" s="23" t="str">
        <f t="shared" si="0"/>
        <v>%</v>
      </c>
    </row>
    <row r="41" spans="2:6" x14ac:dyDescent="0.25">
      <c r="B41" s="39" t="s">
        <v>29</v>
      </c>
      <c r="C41" s="40">
        <v>54407118</v>
      </c>
      <c r="D41" s="40">
        <v>64261557</v>
      </c>
      <c r="E41" s="40">
        <v>3802022.0799999996</v>
      </c>
      <c r="F41" s="23">
        <f t="shared" si="0"/>
        <v>5.9164798636920667E-2</v>
      </c>
    </row>
    <row r="42" spans="2:6" x14ac:dyDescent="0.25">
      <c r="B42" s="39" t="s">
        <v>30</v>
      </c>
      <c r="C42" s="40">
        <v>14308699</v>
      </c>
      <c r="D42" s="40">
        <v>16156788</v>
      </c>
      <c r="E42" s="40">
        <v>797436.26</v>
      </c>
      <c r="F42" s="23">
        <f t="shared" si="0"/>
        <v>4.935611335619431E-2</v>
      </c>
    </row>
    <row r="43" spans="2:6" x14ac:dyDescent="0.25">
      <c r="B43" s="39" t="s">
        <v>31</v>
      </c>
      <c r="C43" s="40">
        <v>56147026</v>
      </c>
      <c r="D43" s="40">
        <v>58339171</v>
      </c>
      <c r="E43" s="40">
        <v>941357.21</v>
      </c>
      <c r="F43" s="23">
        <f t="shared" si="0"/>
        <v>1.6135937379021036E-2</v>
      </c>
    </row>
    <row r="44" spans="2:6" x14ac:dyDescent="0.25">
      <c r="B44" s="39" t="s">
        <v>32</v>
      </c>
      <c r="C44" s="40">
        <v>456784382</v>
      </c>
      <c r="D44" s="40">
        <v>418489171</v>
      </c>
      <c r="E44" s="40">
        <v>20995483.810000014</v>
      </c>
      <c r="F44" s="23">
        <f t="shared" si="0"/>
        <v>5.0169718274502291E-2</v>
      </c>
    </row>
    <row r="45" spans="2:6" x14ac:dyDescent="0.25">
      <c r="B45" s="41" t="s">
        <v>33</v>
      </c>
      <c r="C45" s="15">
        <v>474561276</v>
      </c>
      <c r="D45" s="15">
        <v>485698224</v>
      </c>
      <c r="E45" s="15">
        <v>19119606.599999994</v>
      </c>
      <c r="F45" s="34">
        <f t="shared" si="0"/>
        <v>3.9365197678795698E-2</v>
      </c>
    </row>
    <row r="46" spans="2:6" x14ac:dyDescent="0.25">
      <c r="B46" s="45" t="s">
        <v>17</v>
      </c>
      <c r="C46" s="46">
        <f>SUM(C47:C57)</f>
        <v>915128904</v>
      </c>
      <c r="D46" s="46">
        <f>SUM(D47:D57)</f>
        <v>682289345</v>
      </c>
      <c r="E46" s="46">
        <f>SUM(E47:E57)</f>
        <v>0</v>
      </c>
      <c r="F46" s="47" t="str">
        <f t="shared" si="0"/>
        <v>%</v>
      </c>
    </row>
    <row r="47" spans="2:6" x14ac:dyDescent="0.25">
      <c r="B47" s="13" t="s">
        <v>22</v>
      </c>
      <c r="C47" s="28">
        <v>334273631</v>
      </c>
      <c r="D47" s="28">
        <v>274273631</v>
      </c>
      <c r="E47" s="28">
        <v>0</v>
      </c>
      <c r="F47" s="23" t="str">
        <f t="shared" si="0"/>
        <v>%</v>
      </c>
    </row>
    <row r="48" spans="2:6" x14ac:dyDescent="0.25">
      <c r="B48" s="13" t="s">
        <v>23</v>
      </c>
      <c r="C48" s="28">
        <v>17389327</v>
      </c>
      <c r="D48" s="28">
        <v>17389327</v>
      </c>
      <c r="E48" s="28">
        <v>0</v>
      </c>
      <c r="F48" s="23" t="str">
        <f t="shared" si="0"/>
        <v>%</v>
      </c>
    </row>
    <row r="49" spans="2:6" x14ac:dyDescent="0.25">
      <c r="B49" s="13" t="s">
        <v>24</v>
      </c>
      <c r="C49" s="28">
        <v>15000000</v>
      </c>
      <c r="D49" s="28">
        <v>15000000</v>
      </c>
      <c r="E49" s="28">
        <v>0</v>
      </c>
      <c r="F49" s="23" t="str">
        <f t="shared" si="0"/>
        <v>%</v>
      </c>
    </row>
    <row r="50" spans="2:6" x14ac:dyDescent="0.25">
      <c r="B50" s="13" t="s">
        <v>25</v>
      </c>
      <c r="C50" s="28">
        <v>39548966</v>
      </c>
      <c r="D50" s="28">
        <v>43830395</v>
      </c>
      <c r="E50" s="28">
        <v>0</v>
      </c>
      <c r="F50" s="23" t="str">
        <f t="shared" si="0"/>
        <v>%</v>
      </c>
    </row>
    <row r="51" spans="2:6" x14ac:dyDescent="0.25">
      <c r="B51" s="13" t="s">
        <v>26</v>
      </c>
      <c r="C51" s="28">
        <v>15000000</v>
      </c>
      <c r="D51" s="28">
        <v>15000000</v>
      </c>
      <c r="E51" s="28">
        <v>0</v>
      </c>
      <c r="F51" s="23" t="str">
        <f t="shared" si="0"/>
        <v>%</v>
      </c>
    </row>
    <row r="52" spans="2:6" x14ac:dyDescent="0.25">
      <c r="B52" s="13" t="s">
        <v>27</v>
      </c>
      <c r="C52" s="28">
        <v>37178706</v>
      </c>
      <c r="D52" s="28">
        <v>37178706</v>
      </c>
      <c r="E52" s="28">
        <v>0</v>
      </c>
      <c r="F52" s="23" t="str">
        <f t="shared" si="0"/>
        <v>%</v>
      </c>
    </row>
    <row r="53" spans="2:6" x14ac:dyDescent="0.25">
      <c r="B53" s="13" t="s">
        <v>44</v>
      </c>
      <c r="C53" s="28">
        <v>20892000</v>
      </c>
      <c r="D53" s="28">
        <v>1043039</v>
      </c>
      <c r="E53" s="28">
        <v>0</v>
      </c>
      <c r="F53" s="23" t="str">
        <f t="shared" si="0"/>
        <v>%</v>
      </c>
    </row>
    <row r="54" spans="2:6" x14ac:dyDescent="0.25">
      <c r="B54" s="13" t="s">
        <v>29</v>
      </c>
      <c r="C54" s="28">
        <v>5000000</v>
      </c>
      <c r="D54" s="28">
        <v>5000000</v>
      </c>
      <c r="E54" s="28">
        <v>0</v>
      </c>
      <c r="F54" s="23" t="str">
        <f t="shared" si="0"/>
        <v>%</v>
      </c>
    </row>
    <row r="55" spans="2:6" x14ac:dyDescent="0.25">
      <c r="B55" s="13" t="s">
        <v>31</v>
      </c>
      <c r="C55" s="28">
        <v>73000000</v>
      </c>
      <c r="D55" s="28">
        <v>73000000</v>
      </c>
      <c r="E55" s="28">
        <v>0</v>
      </c>
      <c r="F55" s="23" t="str">
        <f t="shared" si="0"/>
        <v>%</v>
      </c>
    </row>
    <row r="56" spans="2:6" x14ac:dyDescent="0.25">
      <c r="B56" s="13" t="s">
        <v>32</v>
      </c>
      <c r="C56" s="28">
        <v>0</v>
      </c>
      <c r="D56" s="28">
        <v>1249569</v>
      </c>
      <c r="E56" s="28">
        <v>0</v>
      </c>
      <c r="F56" s="23" t="str">
        <f t="shared" si="0"/>
        <v>%</v>
      </c>
    </row>
    <row r="57" spans="2:6" x14ac:dyDescent="0.25">
      <c r="B57" s="13" t="s">
        <v>33</v>
      </c>
      <c r="C57" s="28">
        <v>357846274</v>
      </c>
      <c r="D57" s="28">
        <v>199324678</v>
      </c>
      <c r="E57" s="28">
        <v>0</v>
      </c>
      <c r="F57" s="23" t="str">
        <f t="shared" si="0"/>
        <v>%</v>
      </c>
    </row>
    <row r="58" spans="2:6" x14ac:dyDescent="0.25">
      <c r="B58" s="45" t="s">
        <v>16</v>
      </c>
      <c r="C58" s="46">
        <f>+SUM(C59:C68)</f>
        <v>81970636</v>
      </c>
      <c r="D58" s="46">
        <f t="shared" ref="D58:E58" si="2">+SUM(D59:D68)</f>
        <v>72432429</v>
      </c>
      <c r="E58" s="46">
        <f t="shared" si="2"/>
        <v>7941561.0599999996</v>
      </c>
      <c r="F58" s="47">
        <f t="shared" si="0"/>
        <v>0.10964096012850819</v>
      </c>
    </row>
    <row r="59" spans="2:6" x14ac:dyDescent="0.25">
      <c r="B59" s="11" t="s">
        <v>22</v>
      </c>
      <c r="C59" s="27">
        <v>42237783</v>
      </c>
      <c r="D59" s="27">
        <v>42237783</v>
      </c>
      <c r="E59" s="27">
        <v>6872116</v>
      </c>
      <c r="F59" s="33">
        <f t="shared" si="0"/>
        <v>0.16270067962610632</v>
      </c>
    </row>
    <row r="60" spans="2:6" x14ac:dyDescent="0.25">
      <c r="B60" s="13" t="s">
        <v>23</v>
      </c>
      <c r="C60" s="28">
        <v>40000</v>
      </c>
      <c r="D60" s="28">
        <v>718906</v>
      </c>
      <c r="E60" s="28">
        <v>0</v>
      </c>
      <c r="F60" s="23" t="str">
        <f t="shared" si="0"/>
        <v>%</v>
      </c>
    </row>
    <row r="61" spans="2:6" x14ac:dyDescent="0.25">
      <c r="B61" s="13" t="s">
        <v>24</v>
      </c>
      <c r="C61" s="28">
        <v>2400000</v>
      </c>
      <c r="D61" s="28">
        <v>2427535</v>
      </c>
      <c r="E61" s="28">
        <v>0</v>
      </c>
      <c r="F61" s="23" t="str">
        <f t="shared" si="0"/>
        <v>%</v>
      </c>
    </row>
    <row r="62" spans="2:6" x14ac:dyDescent="0.25">
      <c r="B62" s="13" t="s">
        <v>25</v>
      </c>
      <c r="C62" s="28">
        <v>1741000</v>
      </c>
      <c r="D62" s="28">
        <v>1541000</v>
      </c>
      <c r="E62" s="28">
        <v>693843</v>
      </c>
      <c r="F62" s="23">
        <f t="shared" ref="F62" si="3">IF(E62=0,"%",E62/D62)</f>
        <v>0.45025502920181698</v>
      </c>
    </row>
    <row r="63" spans="2:6" x14ac:dyDescent="0.25">
      <c r="B63" s="13" t="s">
        <v>26</v>
      </c>
      <c r="C63" s="28">
        <v>0</v>
      </c>
      <c r="D63" s="28">
        <v>8575</v>
      </c>
      <c r="E63" s="28">
        <v>0</v>
      </c>
      <c r="F63" s="23" t="str">
        <f t="shared" si="0"/>
        <v>%</v>
      </c>
    </row>
    <row r="64" spans="2:6" x14ac:dyDescent="0.25">
      <c r="B64" s="13" t="s">
        <v>27</v>
      </c>
      <c r="C64" s="28">
        <v>1602665</v>
      </c>
      <c r="D64" s="28">
        <v>1602665</v>
      </c>
      <c r="E64" s="28">
        <v>0</v>
      </c>
      <c r="F64" s="23" t="str">
        <f t="shared" si="0"/>
        <v>%</v>
      </c>
    </row>
    <row r="65" spans="2:6" x14ac:dyDescent="0.25">
      <c r="B65" s="13" t="s">
        <v>29</v>
      </c>
      <c r="C65" s="28">
        <v>0</v>
      </c>
      <c r="D65" s="28">
        <v>420</v>
      </c>
      <c r="E65" s="28">
        <v>0</v>
      </c>
      <c r="F65" s="23" t="str">
        <f t="shared" si="0"/>
        <v>%</v>
      </c>
    </row>
    <row r="66" spans="2:6" x14ac:dyDescent="0.25">
      <c r="B66" s="13" t="s">
        <v>31</v>
      </c>
      <c r="C66" s="28">
        <v>0</v>
      </c>
      <c r="D66" s="28">
        <v>68285</v>
      </c>
      <c r="E66" s="28">
        <v>0</v>
      </c>
      <c r="F66" s="23" t="str">
        <f t="shared" ref="F66:F67" si="4">IF(E66=0,"%",E66/D66)</f>
        <v>%</v>
      </c>
    </row>
    <row r="67" spans="2:6" x14ac:dyDescent="0.25">
      <c r="B67" s="13" t="s">
        <v>32</v>
      </c>
      <c r="C67" s="28">
        <v>2587479</v>
      </c>
      <c r="D67" s="28">
        <v>2387175</v>
      </c>
      <c r="E67" s="28">
        <v>244377.46000000002</v>
      </c>
      <c r="F67" s="23">
        <f t="shared" si="4"/>
        <v>0.10237098662645178</v>
      </c>
    </row>
    <row r="68" spans="2:6" ht="16.5" customHeight="1" x14ac:dyDescent="0.25">
      <c r="B68" s="13" t="s">
        <v>33</v>
      </c>
      <c r="C68" s="28">
        <v>31361709</v>
      </c>
      <c r="D68" s="28">
        <v>21440085</v>
      </c>
      <c r="E68" s="28">
        <v>131224.6</v>
      </c>
      <c r="F68" s="23">
        <f t="shared" si="0"/>
        <v>6.1205261079888447E-3</v>
      </c>
    </row>
    <row r="69" spans="2:6" hidden="1" x14ac:dyDescent="0.25">
      <c r="B69" s="45" t="s">
        <v>35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+SUM(C72:C83)</f>
        <v>694709619</v>
      </c>
      <c r="D71" s="46">
        <f>+SUM(D72:D83)</f>
        <v>735324255</v>
      </c>
      <c r="E71" s="46">
        <f>+SUM(E72:E83)</f>
        <v>21830826.829999998</v>
      </c>
      <c r="F71" s="47">
        <f t="shared" si="0"/>
        <v>2.9688707643677547E-2</v>
      </c>
    </row>
    <row r="72" spans="2:6" x14ac:dyDescent="0.25">
      <c r="B72" s="11" t="s">
        <v>22</v>
      </c>
      <c r="C72" s="27">
        <v>10000000</v>
      </c>
      <c r="D72" s="27">
        <v>10009400</v>
      </c>
      <c r="E72" s="27">
        <v>0</v>
      </c>
      <c r="F72" s="33" t="str">
        <f t="shared" si="0"/>
        <v>%</v>
      </c>
    </row>
    <row r="73" spans="2:6" x14ac:dyDescent="0.25">
      <c r="B73" s="13" t="s">
        <v>23</v>
      </c>
      <c r="C73" s="28">
        <v>255338481</v>
      </c>
      <c r="D73" s="28">
        <v>255340849</v>
      </c>
      <c r="E73" s="28">
        <v>17659559.32</v>
      </c>
      <c r="F73" s="23">
        <f t="shared" si="0"/>
        <v>6.9160729233731025E-2</v>
      </c>
    </row>
    <row r="74" spans="2:6" x14ac:dyDescent="0.25">
      <c r="B74" s="13" t="s">
        <v>24</v>
      </c>
      <c r="C74" s="28">
        <v>10000000</v>
      </c>
      <c r="D74" s="28">
        <v>10013670</v>
      </c>
      <c r="E74" s="28">
        <v>0</v>
      </c>
      <c r="F74" s="23" t="str">
        <f t="shared" si="0"/>
        <v>%</v>
      </c>
    </row>
    <row r="75" spans="2:6" x14ac:dyDescent="0.25">
      <c r="B75" s="13" t="s">
        <v>25</v>
      </c>
      <c r="C75" s="28">
        <v>7000000</v>
      </c>
      <c r="D75" s="28">
        <v>7000000</v>
      </c>
      <c r="E75" s="28">
        <v>0</v>
      </c>
      <c r="F75" s="23" t="str">
        <f t="shared" si="0"/>
        <v>%</v>
      </c>
    </row>
    <row r="76" spans="2:6" x14ac:dyDescent="0.25">
      <c r="B76" s="13" t="s">
        <v>26</v>
      </c>
      <c r="C76" s="28">
        <v>10000000</v>
      </c>
      <c r="D76" s="28">
        <v>10124000</v>
      </c>
      <c r="E76" s="28">
        <v>0</v>
      </c>
      <c r="F76" s="23" t="str">
        <f t="shared" si="0"/>
        <v>%</v>
      </c>
    </row>
    <row r="77" spans="2:6" x14ac:dyDescent="0.25">
      <c r="B77" s="13" t="s">
        <v>27</v>
      </c>
      <c r="C77" s="28">
        <v>3000000</v>
      </c>
      <c r="D77" s="28">
        <v>3000000</v>
      </c>
      <c r="E77" s="28">
        <v>0</v>
      </c>
      <c r="F77" s="23" t="str">
        <f t="shared" si="0"/>
        <v>%</v>
      </c>
    </row>
    <row r="78" spans="2:6" x14ac:dyDescent="0.25">
      <c r="B78" s="13" t="s">
        <v>28</v>
      </c>
      <c r="C78" s="28">
        <v>47599705</v>
      </c>
      <c r="D78" s="28">
        <v>56562535</v>
      </c>
      <c r="E78" s="28">
        <v>0</v>
      </c>
      <c r="F78" s="23" t="str">
        <f t="shared" si="0"/>
        <v>%</v>
      </c>
    </row>
    <row r="79" spans="2:6" x14ac:dyDescent="0.25">
      <c r="B79" s="13" t="s">
        <v>29</v>
      </c>
      <c r="C79" s="28">
        <v>0</v>
      </c>
      <c r="D79" s="28">
        <v>1050000</v>
      </c>
      <c r="E79" s="28">
        <v>0</v>
      </c>
      <c r="F79" s="23" t="str">
        <f t="shared" si="0"/>
        <v>%</v>
      </c>
    </row>
    <row r="80" spans="2:6" x14ac:dyDescent="0.25">
      <c r="B80" s="13" t="s">
        <v>32</v>
      </c>
      <c r="C80" s="28">
        <v>0</v>
      </c>
      <c r="D80" s="28">
        <v>1176225</v>
      </c>
      <c r="E80" s="28">
        <v>0</v>
      </c>
      <c r="F80" s="23" t="str">
        <f t="shared" si="0"/>
        <v>%</v>
      </c>
    </row>
    <row r="81" spans="2:6" x14ac:dyDescent="0.25">
      <c r="B81" s="13" t="s">
        <v>33</v>
      </c>
      <c r="C81" s="28">
        <v>351771433</v>
      </c>
      <c r="D81" s="28">
        <v>381047576</v>
      </c>
      <c r="E81" s="28">
        <v>4171267.51</v>
      </c>
      <c r="F81" s="23">
        <f t="shared" si="0"/>
        <v>1.0946841740308039E-2</v>
      </c>
    </row>
    <row r="82" spans="2:6" hidden="1" x14ac:dyDescent="0.25">
      <c r="B82" s="13"/>
      <c r="C82" s="28"/>
      <c r="D82" s="28"/>
      <c r="E82" s="28"/>
      <c r="F82" s="23" t="str">
        <f t="shared" si="0"/>
        <v>%</v>
      </c>
    </row>
    <row r="83" spans="2:6" hidden="1" x14ac:dyDescent="0.25">
      <c r="B83" s="13"/>
      <c r="C83" s="28"/>
      <c r="D83" s="28"/>
      <c r="E83" s="28"/>
      <c r="F83" s="23" t="str">
        <f t="shared" si="0"/>
        <v>%</v>
      </c>
    </row>
    <row r="84" spans="2:6" x14ac:dyDescent="0.25">
      <c r="B84" s="48" t="s">
        <v>3</v>
      </c>
      <c r="C84" s="49">
        <f>+C71+C69+C58+C46+C32+C22+C9</f>
        <v>6690187221</v>
      </c>
      <c r="D84" s="49">
        <f t="shared" ref="D84:E84" si="6">+D71+D69+D58+D46+D32+D22+D9</f>
        <v>6484102900</v>
      </c>
      <c r="E84" s="49">
        <f t="shared" si="6"/>
        <v>324329333.02999991</v>
      </c>
      <c r="F84" s="50">
        <f t="shared" si="0"/>
        <v>5.0019152692656978E-2</v>
      </c>
    </row>
    <row r="85" spans="2:6" x14ac:dyDescent="0.2">
      <c r="B85" s="37" t="s">
        <v>42</v>
      </c>
      <c r="C85" s="9"/>
      <c r="D85" s="9"/>
      <c r="E85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7"/>
  <sheetViews>
    <sheetView showGridLines="0" zoomScale="120" zoomScaleNormal="120" workbookViewId="0">
      <selection activeCell="F7" sqref="F7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6" t="s">
        <v>38</v>
      </c>
      <c r="C5" s="66"/>
      <c r="D5" s="66"/>
      <c r="E5" s="66"/>
      <c r="F5" s="66"/>
    </row>
    <row r="7" spans="2:6" x14ac:dyDescent="0.25">
      <c r="E7" s="64"/>
      <c r="F7" s="68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43</v>
      </c>
      <c r="F8" s="53" t="s">
        <v>5</v>
      </c>
    </row>
    <row r="9" spans="2:6" x14ac:dyDescent="0.25">
      <c r="B9" s="45" t="s">
        <v>20</v>
      </c>
      <c r="C9" s="46">
        <f>SUM(C10:C13)</f>
        <v>791722</v>
      </c>
      <c r="D9" s="46">
        <f>SUM(D10:D13)</f>
        <v>4953651</v>
      </c>
      <c r="E9" s="46">
        <f>SUM(E10:E13)</f>
        <v>89418</v>
      </c>
      <c r="F9" s="47">
        <f>IF(D9=0,"%",E9/D9)</f>
        <v>1.8050928496981318E-2</v>
      </c>
    </row>
    <row r="10" spans="2:6" x14ac:dyDescent="0.25">
      <c r="B10" s="13" t="s">
        <v>23</v>
      </c>
      <c r="C10" s="28">
        <v>56903</v>
      </c>
      <c r="D10" s="28">
        <v>56903</v>
      </c>
      <c r="E10" s="28">
        <v>0</v>
      </c>
      <c r="F10" s="35">
        <f t="shared" ref="F10:F46" si="0">IF(D10=0,"%",E10/D10)</f>
        <v>0</v>
      </c>
    </row>
    <row r="11" spans="2:6" x14ac:dyDescent="0.25">
      <c r="B11" s="13" t="s">
        <v>29</v>
      </c>
      <c r="C11" s="28">
        <v>581028</v>
      </c>
      <c r="D11" s="28">
        <v>581028</v>
      </c>
      <c r="E11" s="28">
        <v>89418</v>
      </c>
      <c r="F11" s="35">
        <f t="shared" si="0"/>
        <v>0.15389619777360128</v>
      </c>
    </row>
    <row r="12" spans="2:6" x14ac:dyDescent="0.25">
      <c r="B12" s="13" t="s">
        <v>32</v>
      </c>
      <c r="C12" s="28"/>
      <c r="D12" s="28">
        <v>3955919</v>
      </c>
      <c r="E12" s="28">
        <v>0</v>
      </c>
      <c r="F12" s="35">
        <f t="shared" si="0"/>
        <v>0</v>
      </c>
    </row>
    <row r="13" spans="2:6" x14ac:dyDescent="0.25">
      <c r="B13" s="13" t="s">
        <v>33</v>
      </c>
      <c r="C13" s="28">
        <v>153791</v>
      </c>
      <c r="D13" s="28">
        <v>359801</v>
      </c>
      <c r="E13" s="28">
        <v>0</v>
      </c>
      <c r="F13" s="35">
        <f t="shared" si="0"/>
        <v>0</v>
      </c>
    </row>
    <row r="14" spans="2:6" x14ac:dyDescent="0.25">
      <c r="B14" s="45" t="s">
        <v>19</v>
      </c>
      <c r="C14" s="46">
        <f>SUM(C15:C15)</f>
        <v>429633</v>
      </c>
      <c r="D14" s="46">
        <f>SUM(D15:D15)</f>
        <v>429633</v>
      </c>
      <c r="E14" s="46">
        <f>SUM(E15:E15)</f>
        <v>0</v>
      </c>
      <c r="F14" s="47">
        <f t="shared" si="0"/>
        <v>0</v>
      </c>
    </row>
    <row r="15" spans="2:6" x14ac:dyDescent="0.25">
      <c r="B15" s="22" t="s">
        <v>33</v>
      </c>
      <c r="C15" s="27">
        <v>429633</v>
      </c>
      <c r="D15" s="27">
        <v>429633</v>
      </c>
      <c r="E15" s="27">
        <v>0</v>
      </c>
      <c r="F15" s="24">
        <f t="shared" si="0"/>
        <v>0</v>
      </c>
    </row>
    <row r="16" spans="2:6" x14ac:dyDescent="0.25">
      <c r="B16" s="45" t="s">
        <v>18</v>
      </c>
      <c r="C16" s="46">
        <f>+SUM(C17:C28)</f>
        <v>311579356</v>
      </c>
      <c r="D16" s="46">
        <f>+SUM(D17:D28)</f>
        <v>352510856</v>
      </c>
      <c r="E16" s="46">
        <f>+SUM(E17:E28)</f>
        <v>4810111.9499999993</v>
      </c>
      <c r="F16" s="47">
        <f t="shared" si="0"/>
        <v>1.364528742343186E-2</v>
      </c>
    </row>
    <row r="17" spans="2:6" x14ac:dyDescent="0.25">
      <c r="B17" s="11" t="s">
        <v>22</v>
      </c>
      <c r="C17" s="27">
        <v>809392</v>
      </c>
      <c r="D17" s="27">
        <v>3035992</v>
      </c>
      <c r="E17" s="27">
        <v>55310</v>
      </c>
      <c r="F17" s="24">
        <f t="shared" si="0"/>
        <v>1.8218098071404669E-2</v>
      </c>
    </row>
    <row r="18" spans="2:6" x14ac:dyDescent="0.25">
      <c r="B18" s="13" t="s">
        <v>23</v>
      </c>
      <c r="C18" s="28">
        <v>76135</v>
      </c>
      <c r="D18" s="28">
        <v>3712055</v>
      </c>
      <c r="E18" s="28">
        <v>11048</v>
      </c>
      <c r="F18" s="35">
        <f t="shared" si="0"/>
        <v>2.976249004931231E-3</v>
      </c>
    </row>
    <row r="19" spans="2:6" x14ac:dyDescent="0.25">
      <c r="B19" s="13" t="s">
        <v>24</v>
      </c>
      <c r="C19" s="28">
        <v>326608</v>
      </c>
      <c r="D19" s="28">
        <v>351665</v>
      </c>
      <c r="E19" s="28">
        <v>0</v>
      </c>
      <c r="F19" s="35">
        <f t="shared" si="0"/>
        <v>0</v>
      </c>
    </row>
    <row r="20" spans="2:6" x14ac:dyDescent="0.25">
      <c r="B20" s="13" t="s">
        <v>25</v>
      </c>
      <c r="C20" s="28">
        <v>134087</v>
      </c>
      <c r="D20" s="28">
        <v>134087</v>
      </c>
      <c r="E20" s="28">
        <v>0</v>
      </c>
      <c r="F20" s="35">
        <f t="shared" si="0"/>
        <v>0</v>
      </c>
    </row>
    <row r="21" spans="2:6" x14ac:dyDescent="0.25">
      <c r="B21" s="13" t="s">
        <v>26</v>
      </c>
      <c r="C21" s="28">
        <v>24500</v>
      </c>
      <c r="D21" s="28">
        <v>2092280</v>
      </c>
      <c r="E21" s="28">
        <v>0</v>
      </c>
      <c r="F21" s="35">
        <f t="shared" si="0"/>
        <v>0</v>
      </c>
    </row>
    <row r="22" spans="2:6" x14ac:dyDescent="0.25">
      <c r="B22" s="13" t="s">
        <v>27</v>
      </c>
      <c r="C22" s="28">
        <v>17098</v>
      </c>
      <c r="D22" s="28">
        <v>28658</v>
      </c>
      <c r="E22" s="28">
        <v>0</v>
      </c>
      <c r="F22" s="35">
        <f t="shared" si="0"/>
        <v>0</v>
      </c>
    </row>
    <row r="23" spans="2:6" x14ac:dyDescent="0.25">
      <c r="B23" s="13" t="s">
        <v>28</v>
      </c>
      <c r="C23" s="28"/>
      <c r="D23" s="28">
        <v>8000</v>
      </c>
      <c r="E23" s="28">
        <v>0</v>
      </c>
      <c r="F23" s="35">
        <f t="shared" si="0"/>
        <v>0</v>
      </c>
    </row>
    <row r="24" spans="2:6" x14ac:dyDescent="0.25">
      <c r="B24" s="13" t="s">
        <v>29</v>
      </c>
      <c r="C24" s="28">
        <v>330000</v>
      </c>
      <c r="D24" s="28">
        <v>1331670</v>
      </c>
      <c r="E24" s="28">
        <v>0</v>
      </c>
      <c r="F24" s="35">
        <f t="shared" si="0"/>
        <v>0</v>
      </c>
    </row>
    <row r="25" spans="2:6" x14ac:dyDescent="0.25">
      <c r="B25" s="13" t="s">
        <v>30</v>
      </c>
      <c r="C25" s="28">
        <v>0</v>
      </c>
      <c r="D25" s="28">
        <v>9063</v>
      </c>
      <c r="E25" s="28">
        <v>0</v>
      </c>
      <c r="F25" s="35">
        <f t="shared" si="0"/>
        <v>0</v>
      </c>
    </row>
    <row r="26" spans="2:6" x14ac:dyDescent="0.25">
      <c r="B26" s="13" t="s">
        <v>31</v>
      </c>
      <c r="C26" s="28">
        <v>0</v>
      </c>
      <c r="D26" s="28">
        <v>139938</v>
      </c>
      <c r="E26" s="28">
        <v>0</v>
      </c>
      <c r="F26" s="35">
        <f t="shared" si="0"/>
        <v>0</v>
      </c>
    </row>
    <row r="27" spans="2:6" x14ac:dyDescent="0.25">
      <c r="B27" s="13" t="s">
        <v>32</v>
      </c>
      <c r="C27" s="28">
        <v>128448570</v>
      </c>
      <c r="D27" s="28">
        <v>130892016</v>
      </c>
      <c r="E27" s="28">
        <v>3205531.9099999997</v>
      </c>
      <c r="F27" s="35">
        <f t="shared" si="0"/>
        <v>2.4489896389096794E-2</v>
      </c>
    </row>
    <row r="28" spans="2:6" x14ac:dyDescent="0.25">
      <c r="B28" s="13" t="s">
        <v>33</v>
      </c>
      <c r="C28" s="28">
        <v>181412966</v>
      </c>
      <c r="D28" s="28">
        <v>210775432</v>
      </c>
      <c r="E28" s="28">
        <v>1538222.04</v>
      </c>
      <c r="F28" s="35">
        <f t="shared" si="0"/>
        <v>7.297919047794906E-3</v>
      </c>
    </row>
    <row r="29" spans="2:6" hidden="1" x14ac:dyDescent="0.25">
      <c r="B29" s="45" t="s">
        <v>17</v>
      </c>
      <c r="C29" s="46">
        <f>+SUM(C30:C33)</f>
        <v>0</v>
      </c>
      <c r="D29" s="46">
        <f t="shared" ref="D29:E29" si="1">+SUM(D30:D33)</f>
        <v>0</v>
      </c>
      <c r="E29" s="46">
        <f t="shared" si="1"/>
        <v>0</v>
      </c>
      <c r="F29" s="47" t="str">
        <f t="shared" ref="F29:F33" si="2">IF(D29=0,"%",E29/D29)</f>
        <v>%</v>
      </c>
    </row>
    <row r="30" spans="2:6" hidden="1" x14ac:dyDescent="0.25">
      <c r="B30" s="13"/>
      <c r="C30" s="28">
        <v>0</v>
      </c>
      <c r="D30" s="28">
        <v>0</v>
      </c>
      <c r="E30" s="28">
        <v>0</v>
      </c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+SUM(C35:C36)</f>
        <v>0</v>
      </c>
      <c r="D34" s="46">
        <f>+SUM(D35:D36)</f>
        <v>2379466</v>
      </c>
      <c r="E34" s="46">
        <f>+SUM(E35:E36)</f>
        <v>1550</v>
      </c>
      <c r="F34" s="47">
        <f t="shared" si="0"/>
        <v>6.5140666014979831E-4</v>
      </c>
    </row>
    <row r="35" spans="2:6" x14ac:dyDescent="0.25">
      <c r="B35" s="11" t="s">
        <v>32</v>
      </c>
      <c r="C35" s="27">
        <v>0</v>
      </c>
      <c r="D35" s="27">
        <v>314239</v>
      </c>
      <c r="E35" s="27">
        <v>1050</v>
      </c>
      <c r="F35" s="24">
        <f t="shared" si="0"/>
        <v>3.3414057453085072E-3</v>
      </c>
    </row>
    <row r="36" spans="2:6" x14ac:dyDescent="0.25">
      <c r="B36" s="42" t="s">
        <v>33</v>
      </c>
      <c r="C36" s="43">
        <v>0</v>
      </c>
      <c r="D36" s="43">
        <v>2065227</v>
      </c>
      <c r="E36" s="43">
        <v>500</v>
      </c>
      <c r="F36" s="44">
        <f t="shared" si="0"/>
        <v>2.4210413673654275E-4</v>
      </c>
    </row>
    <row r="37" spans="2:6" x14ac:dyDescent="0.25">
      <c r="B37" s="45" t="s">
        <v>15</v>
      </c>
      <c r="C37" s="46">
        <f>+SUM(C38:C45)</f>
        <v>0</v>
      </c>
      <c r="D37" s="46">
        <f>+SUM(D38:D45)</f>
        <v>2619423</v>
      </c>
      <c r="E37" s="46">
        <f>+SUM(E38:E45)</f>
        <v>0</v>
      </c>
      <c r="F37" s="47">
        <f t="shared" si="0"/>
        <v>0</v>
      </c>
    </row>
    <row r="38" spans="2:6" x14ac:dyDescent="0.25">
      <c r="B38" s="13" t="s">
        <v>23</v>
      </c>
      <c r="C38" s="28">
        <v>0</v>
      </c>
      <c r="D38" s="28">
        <v>5692</v>
      </c>
      <c r="E38" s="28">
        <v>0</v>
      </c>
      <c r="F38" s="35">
        <f t="shared" si="0"/>
        <v>0</v>
      </c>
    </row>
    <row r="39" spans="2:6" x14ac:dyDescent="0.25">
      <c r="B39" s="13" t="s">
        <v>29</v>
      </c>
      <c r="C39" s="28">
        <v>0</v>
      </c>
      <c r="D39" s="28">
        <v>1870</v>
      </c>
      <c r="E39" s="28">
        <v>0</v>
      </c>
      <c r="F39" s="35">
        <f t="shared" si="0"/>
        <v>0</v>
      </c>
    </row>
    <row r="40" spans="2:6" x14ac:dyDescent="0.25">
      <c r="B40" s="13" t="s">
        <v>32</v>
      </c>
      <c r="C40" s="28">
        <v>0</v>
      </c>
      <c r="D40" s="28">
        <v>992082</v>
      </c>
      <c r="E40" s="28">
        <v>0</v>
      </c>
      <c r="F40" s="35">
        <f t="shared" ref="F40:F42" si="3">IF(D40=0,"%",E40/D40)</f>
        <v>0</v>
      </c>
    </row>
    <row r="41" spans="2:6" x14ac:dyDescent="0.25">
      <c r="B41" s="13" t="s">
        <v>33</v>
      </c>
      <c r="C41" s="28">
        <v>0</v>
      </c>
      <c r="D41" s="28">
        <v>1619779</v>
      </c>
      <c r="E41" s="28">
        <v>0</v>
      </c>
      <c r="F41" s="35">
        <f t="shared" si="3"/>
        <v>0</v>
      </c>
    </row>
    <row r="42" spans="2:6" hidden="1" x14ac:dyDescent="0.25">
      <c r="B42" s="13"/>
      <c r="C42" s="28"/>
      <c r="D42" s="28"/>
      <c r="E42" s="28"/>
      <c r="F42" s="35" t="str">
        <f t="shared" si="3"/>
        <v>%</v>
      </c>
    </row>
    <row r="43" spans="2:6" hidden="1" x14ac:dyDescent="0.25">
      <c r="B43" s="13"/>
      <c r="C43" s="28"/>
      <c r="D43" s="28"/>
      <c r="E43" s="28"/>
      <c r="F43" s="35" t="str">
        <f t="shared" si="0"/>
        <v>%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idden="1" x14ac:dyDescent="0.25">
      <c r="B45" s="13"/>
      <c r="C45" s="28"/>
      <c r="D45" s="28"/>
      <c r="E45" s="28"/>
      <c r="F45" s="35" t="str">
        <f t="shared" si="0"/>
        <v>%</v>
      </c>
    </row>
    <row r="46" spans="2:6" x14ac:dyDescent="0.25">
      <c r="B46" s="48" t="s">
        <v>3</v>
      </c>
      <c r="C46" s="49">
        <f>+C37+C34+C29+C16+C14+C9</f>
        <v>312800711</v>
      </c>
      <c r="D46" s="49">
        <f t="shared" ref="D46:E46" si="4">+D37+D34+D29+D16+D14+D9</f>
        <v>362893029</v>
      </c>
      <c r="E46" s="49">
        <f t="shared" si="4"/>
        <v>4901079.9499999993</v>
      </c>
      <c r="F46" s="50">
        <f t="shared" si="0"/>
        <v>1.3505577562362045E-2</v>
      </c>
    </row>
    <row r="47" spans="2:6" x14ac:dyDescent="0.25">
      <c r="B47" s="37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4"/>
  <sheetViews>
    <sheetView showGridLines="0" zoomScale="120" zoomScaleNormal="120" workbookViewId="0">
      <selection activeCell="F7" sqref="F7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75" customHeight="1" x14ac:dyDescent="0.25">
      <c r="B5" s="66" t="s">
        <v>39</v>
      </c>
      <c r="C5" s="66"/>
      <c r="D5" s="66"/>
      <c r="E5" s="66"/>
      <c r="F5" s="66"/>
    </row>
    <row r="7" spans="2:6" x14ac:dyDescent="0.25">
      <c r="E7" s="64"/>
      <c r="F7" s="68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43</v>
      </c>
      <c r="F8" s="53" t="s">
        <v>5</v>
      </c>
    </row>
    <row r="9" spans="2:6" x14ac:dyDescent="0.25">
      <c r="B9" s="45" t="s">
        <v>15</v>
      </c>
      <c r="C9" s="46">
        <f>SUM(C10:C13)</f>
        <v>153071449</v>
      </c>
      <c r="D9" s="46">
        <f t="shared" ref="D9:E9" si="0">SUM(D10:D13)</f>
        <v>193254746</v>
      </c>
      <c r="E9" s="46">
        <f t="shared" si="0"/>
        <v>0</v>
      </c>
      <c r="F9" s="47" t="str">
        <f t="shared" ref="F9:F13" si="1">IF(E9=0,"%",E9/D9)</f>
        <v>%</v>
      </c>
    </row>
    <row r="10" spans="2:6" x14ac:dyDescent="0.25">
      <c r="B10" s="11" t="s">
        <v>33</v>
      </c>
      <c r="C10" s="27">
        <v>153071449</v>
      </c>
      <c r="D10" s="27">
        <v>193254746</v>
      </c>
      <c r="E10" s="27">
        <v>0</v>
      </c>
      <c r="F10" s="24" t="str">
        <f t="shared" si="1"/>
        <v>%</v>
      </c>
    </row>
    <row r="11" spans="2:6" hidden="1" x14ac:dyDescent="0.25">
      <c r="B11" s="13"/>
      <c r="C11" s="28"/>
      <c r="D11" s="28"/>
      <c r="E11" s="28"/>
      <c r="F11" s="35" t="str">
        <f t="shared" si="1"/>
        <v>%</v>
      </c>
    </row>
    <row r="12" spans="2:6" hidden="1" x14ac:dyDescent="0.25">
      <c r="B12" s="13"/>
      <c r="C12" s="28"/>
      <c r="D12" s="28"/>
      <c r="E12" s="28"/>
      <c r="F12" s="35" t="str">
        <f t="shared" si="1"/>
        <v>%</v>
      </c>
    </row>
    <row r="13" spans="2:6" hidden="1" x14ac:dyDescent="0.25">
      <c r="B13" s="14"/>
      <c r="C13" s="29"/>
      <c r="D13" s="29"/>
      <c r="E13" s="29"/>
      <c r="F13" s="36" t="str">
        <f t="shared" si="1"/>
        <v>%</v>
      </c>
    </row>
    <row r="14" spans="2:6" x14ac:dyDescent="0.25">
      <c r="B14" s="37" t="s">
        <v>42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6" t="s">
        <v>8</v>
      </c>
      <c r="C2" s="66"/>
      <c r="D2" s="66"/>
      <c r="E2" s="66"/>
      <c r="F2" s="66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5"/>
  <sheetViews>
    <sheetView showGridLines="0" zoomScale="120" zoomScaleNormal="120" workbookViewId="0">
      <selection activeCell="F7" sqref="F7"/>
    </sheetView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5" spans="2:6" ht="60" customHeight="1" x14ac:dyDescent="0.25">
      <c r="B5" s="66" t="s">
        <v>40</v>
      </c>
      <c r="C5" s="66"/>
      <c r="D5" s="66"/>
      <c r="E5" s="66"/>
      <c r="F5" s="66"/>
    </row>
    <row r="7" spans="2:6" x14ac:dyDescent="0.25">
      <c r="E7" s="64"/>
      <c r="F7" s="68" t="s">
        <v>34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43</v>
      </c>
      <c r="F8" s="53" t="s">
        <v>5</v>
      </c>
    </row>
    <row r="9" spans="2:6" hidden="1" x14ac:dyDescent="0.25">
      <c r="B9" s="45" t="s">
        <v>20</v>
      </c>
      <c r="C9" s="46">
        <f>+C10</f>
        <v>0</v>
      </c>
      <c r="D9" s="46">
        <f t="shared" ref="D9:E9" si="0">+D10</f>
        <v>0</v>
      </c>
      <c r="E9" s="46">
        <f t="shared" si="0"/>
        <v>0</v>
      </c>
      <c r="F9" s="47" t="str">
        <f t="shared" ref="F9:F34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5" t="s">
        <v>18</v>
      </c>
      <c r="C11" s="46">
        <f>+SUM(C12:C22)</f>
        <v>0</v>
      </c>
      <c r="D11" s="46">
        <f t="shared" ref="D11:E11" si="2">+SUM(D12:D22)</f>
        <v>430613544</v>
      </c>
      <c r="E11" s="46">
        <f t="shared" si="2"/>
        <v>0</v>
      </c>
      <c r="F11" s="47" t="str">
        <f t="shared" ref="F11:F12" si="3">IF(E11=0,"%",E11/D11)</f>
        <v>%</v>
      </c>
    </row>
    <row r="12" spans="2:6" x14ac:dyDescent="0.25">
      <c r="B12" s="26" t="s">
        <v>22</v>
      </c>
      <c r="C12" s="27">
        <v>0</v>
      </c>
      <c r="D12" s="27">
        <v>22160850</v>
      </c>
      <c r="E12" s="27">
        <v>0</v>
      </c>
      <c r="F12" s="24" t="str">
        <f t="shared" si="3"/>
        <v>%</v>
      </c>
    </row>
    <row r="13" spans="2:6" x14ac:dyDescent="0.25">
      <c r="B13" s="25" t="s">
        <v>23</v>
      </c>
      <c r="C13" s="28">
        <v>0</v>
      </c>
      <c r="D13" s="28">
        <v>54932037</v>
      </c>
      <c r="E13" s="28">
        <v>0</v>
      </c>
      <c r="F13" s="35" t="str">
        <f t="shared" si="1"/>
        <v>%</v>
      </c>
    </row>
    <row r="14" spans="2:6" x14ac:dyDescent="0.25">
      <c r="B14" s="25" t="s">
        <v>24</v>
      </c>
      <c r="C14" s="28">
        <v>0</v>
      </c>
      <c r="D14" s="28">
        <v>5606965</v>
      </c>
      <c r="E14" s="28">
        <v>0</v>
      </c>
      <c r="F14" s="35" t="str">
        <f t="shared" si="1"/>
        <v>%</v>
      </c>
    </row>
    <row r="15" spans="2:6" x14ac:dyDescent="0.25">
      <c r="B15" s="25" t="s">
        <v>25</v>
      </c>
      <c r="C15" s="28">
        <v>0</v>
      </c>
      <c r="D15" s="28">
        <v>261366</v>
      </c>
      <c r="E15" s="28">
        <v>0</v>
      </c>
      <c r="F15" s="35" t="str">
        <f t="shared" si="1"/>
        <v>%</v>
      </c>
    </row>
    <row r="16" spans="2:6" x14ac:dyDescent="0.25">
      <c r="B16" s="25" t="s">
        <v>26</v>
      </c>
      <c r="C16" s="28">
        <v>0</v>
      </c>
      <c r="D16" s="28">
        <v>44910008</v>
      </c>
      <c r="E16" s="28">
        <v>0</v>
      </c>
      <c r="F16" s="35" t="str">
        <f t="shared" si="1"/>
        <v>%</v>
      </c>
    </row>
    <row r="17" spans="2:6" x14ac:dyDescent="0.25">
      <c r="B17" s="25" t="s">
        <v>27</v>
      </c>
      <c r="C17" s="28">
        <v>0</v>
      </c>
      <c r="D17" s="28">
        <v>15560620</v>
      </c>
      <c r="E17" s="28">
        <v>0</v>
      </c>
      <c r="F17" s="35" t="str">
        <f t="shared" si="1"/>
        <v>%</v>
      </c>
    </row>
    <row r="18" spans="2:6" x14ac:dyDescent="0.25">
      <c r="B18" s="25" t="s">
        <v>29</v>
      </c>
      <c r="C18" s="28">
        <v>0</v>
      </c>
      <c r="D18" s="28">
        <v>1302565</v>
      </c>
      <c r="E18" s="28">
        <v>0</v>
      </c>
      <c r="F18" s="35" t="str">
        <f t="shared" si="1"/>
        <v>%</v>
      </c>
    </row>
    <row r="19" spans="2:6" x14ac:dyDescent="0.25">
      <c r="B19" s="25" t="s">
        <v>30</v>
      </c>
      <c r="C19" s="28">
        <v>0</v>
      </c>
      <c r="D19" s="28">
        <v>608768</v>
      </c>
      <c r="E19" s="28">
        <v>0</v>
      </c>
      <c r="F19" s="35" t="str">
        <f t="shared" si="1"/>
        <v>%</v>
      </c>
    </row>
    <row r="20" spans="2:6" x14ac:dyDescent="0.25">
      <c r="B20" s="25" t="s">
        <v>31</v>
      </c>
      <c r="C20" s="28">
        <v>0</v>
      </c>
      <c r="D20" s="28">
        <v>6266486</v>
      </c>
      <c r="E20" s="28">
        <v>0</v>
      </c>
      <c r="F20" s="35" t="str">
        <f t="shared" si="1"/>
        <v>%</v>
      </c>
    </row>
    <row r="21" spans="2:6" x14ac:dyDescent="0.25">
      <c r="B21" s="25" t="s">
        <v>32</v>
      </c>
      <c r="C21" s="28">
        <v>0</v>
      </c>
      <c r="D21" s="28">
        <v>2767468</v>
      </c>
      <c r="E21" s="28">
        <v>0</v>
      </c>
      <c r="F21" s="35" t="str">
        <f t="shared" si="1"/>
        <v>%</v>
      </c>
    </row>
    <row r="22" spans="2:6" x14ac:dyDescent="0.25">
      <c r="B22" s="25" t="s">
        <v>33</v>
      </c>
      <c r="C22" s="28">
        <v>0</v>
      </c>
      <c r="D22" s="28">
        <v>276236411</v>
      </c>
      <c r="E22" s="28">
        <v>0</v>
      </c>
      <c r="F22" s="35" t="str">
        <f t="shared" si="1"/>
        <v>%</v>
      </c>
    </row>
    <row r="23" spans="2:6" x14ac:dyDescent="0.25">
      <c r="B23" s="45" t="s">
        <v>16</v>
      </c>
      <c r="C23" s="46">
        <f>+C24</f>
        <v>0</v>
      </c>
      <c r="D23" s="46">
        <f t="shared" ref="D23:E23" si="4">+D24</f>
        <v>5250</v>
      </c>
      <c r="E23" s="46">
        <f t="shared" si="4"/>
        <v>0</v>
      </c>
      <c r="F23" s="47" t="str">
        <f t="shared" si="1"/>
        <v>%</v>
      </c>
    </row>
    <row r="24" spans="2:6" x14ac:dyDescent="0.25">
      <c r="B24" s="25" t="s">
        <v>33</v>
      </c>
      <c r="C24" s="28"/>
      <c r="D24" s="28">
        <v>5250</v>
      </c>
      <c r="E24" s="28">
        <v>0</v>
      </c>
      <c r="F24" s="35" t="str">
        <f t="shared" si="1"/>
        <v>%</v>
      </c>
    </row>
    <row r="25" spans="2:6" x14ac:dyDescent="0.25">
      <c r="B25" s="45" t="s">
        <v>15</v>
      </c>
      <c r="C25" s="46">
        <f>+SUM(C26:C33)</f>
        <v>0</v>
      </c>
      <c r="D25" s="46">
        <f>+SUM(D26:D33)</f>
        <v>9952008</v>
      </c>
      <c r="E25" s="46">
        <f>+SUM(E26:E33)</f>
        <v>0</v>
      </c>
      <c r="F25" s="47" t="str">
        <f t="shared" si="1"/>
        <v>%</v>
      </c>
    </row>
    <row r="26" spans="2:6" x14ac:dyDescent="0.25">
      <c r="B26" s="26" t="s">
        <v>22</v>
      </c>
      <c r="C26" s="27"/>
      <c r="D26" s="27">
        <v>1322400</v>
      </c>
      <c r="E26" s="27">
        <v>0</v>
      </c>
      <c r="F26" s="24" t="str">
        <f t="shared" si="1"/>
        <v>%</v>
      </c>
    </row>
    <row r="27" spans="2:6" x14ac:dyDescent="0.25">
      <c r="B27" s="25" t="s">
        <v>23</v>
      </c>
      <c r="C27" s="28">
        <v>0</v>
      </c>
      <c r="D27" s="28">
        <v>947500</v>
      </c>
      <c r="E27" s="28">
        <v>0</v>
      </c>
      <c r="F27" s="35" t="str">
        <f>IF(E27=0,"%",E27/D27)</f>
        <v>%</v>
      </c>
    </row>
    <row r="28" spans="2:6" x14ac:dyDescent="0.25">
      <c r="B28" s="25" t="s">
        <v>24</v>
      </c>
      <c r="C28" s="28"/>
      <c r="D28" s="28">
        <v>363050</v>
      </c>
      <c r="E28" s="28">
        <v>0</v>
      </c>
      <c r="F28" s="35" t="str">
        <f t="shared" ref="F28" si="5">IF(E28=0,"%",E28/D28)</f>
        <v>%</v>
      </c>
    </row>
    <row r="29" spans="2:6" x14ac:dyDescent="0.25">
      <c r="B29" s="25" t="s">
        <v>25</v>
      </c>
      <c r="C29" s="28"/>
      <c r="D29" s="28">
        <v>30000</v>
      </c>
      <c r="E29" s="28">
        <v>0</v>
      </c>
      <c r="F29" s="35" t="str">
        <f t="shared" si="1"/>
        <v>%</v>
      </c>
    </row>
    <row r="30" spans="2:6" x14ac:dyDescent="0.25">
      <c r="B30" s="25" t="s">
        <v>26</v>
      </c>
      <c r="C30" s="28"/>
      <c r="D30" s="28">
        <v>1865816</v>
      </c>
      <c r="E30" s="28">
        <v>0</v>
      </c>
      <c r="F30" s="35" t="str">
        <f t="shared" si="1"/>
        <v>%</v>
      </c>
    </row>
    <row r="31" spans="2:6" x14ac:dyDescent="0.25">
      <c r="B31" s="25" t="s">
        <v>27</v>
      </c>
      <c r="C31" s="28"/>
      <c r="D31" s="28">
        <v>10427</v>
      </c>
      <c r="E31" s="28">
        <v>0</v>
      </c>
      <c r="F31" s="35" t="str">
        <f t="shared" si="1"/>
        <v>%</v>
      </c>
    </row>
    <row r="32" spans="2:6" x14ac:dyDescent="0.25">
      <c r="B32" s="25" t="s">
        <v>33</v>
      </c>
      <c r="C32" s="28">
        <v>0</v>
      </c>
      <c r="D32" s="28">
        <v>5412815</v>
      </c>
      <c r="E32" s="28">
        <v>0</v>
      </c>
      <c r="F32" s="35" t="str">
        <f t="shared" si="1"/>
        <v>%</v>
      </c>
    </row>
    <row r="33" spans="2:6" hidden="1" x14ac:dyDescent="0.25">
      <c r="B33" s="25"/>
      <c r="C33" s="28"/>
      <c r="D33" s="28"/>
      <c r="E33" s="28"/>
      <c r="F33" s="35" t="str">
        <f t="shared" si="1"/>
        <v>%</v>
      </c>
    </row>
    <row r="34" spans="2:6" x14ac:dyDescent="0.25">
      <c r="B34" s="48" t="s">
        <v>3</v>
      </c>
      <c r="C34" s="49">
        <f>+C25+C23+C11+C9</f>
        <v>0</v>
      </c>
      <c r="D34" s="49">
        <f t="shared" ref="D34:E34" si="6">+D25+D23+D11+D9</f>
        <v>440570802</v>
      </c>
      <c r="E34" s="49">
        <f t="shared" si="6"/>
        <v>0</v>
      </c>
      <c r="F34" s="50" t="str">
        <f t="shared" si="1"/>
        <v>%</v>
      </c>
    </row>
    <row r="35" spans="2:6" x14ac:dyDescent="0.25">
      <c r="B35" s="37" t="s">
        <v>42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41</v>
      </c>
      <c r="C5" s="67"/>
      <c r="D5" s="67"/>
      <c r="E5" s="67"/>
      <c r="F5" s="67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43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0</v>
      </c>
      <c r="E9" s="46">
        <f t="shared" si="0"/>
        <v>0</v>
      </c>
      <c r="F9" s="47" t="str">
        <f t="shared" ref="F9:F15" si="1">IF(E9=0,"%",E9/D9)</f>
        <v>%</v>
      </c>
    </row>
    <row r="10" spans="2:6" x14ac:dyDescent="0.25">
      <c r="B10" s="25" t="s">
        <v>22</v>
      </c>
      <c r="C10" s="28"/>
      <c r="D10" s="28"/>
      <c r="E10" s="28"/>
      <c r="F10" s="35" t="str">
        <f t="shared" si="1"/>
        <v>%</v>
      </c>
    </row>
    <row r="11" spans="2:6" x14ac:dyDescent="0.25">
      <c r="B11" s="55" t="s">
        <v>23</v>
      </c>
      <c r="C11" s="29"/>
      <c r="D11" s="29"/>
      <c r="E11" s="29"/>
      <c r="F11" s="36" t="str">
        <f t="shared" si="1"/>
        <v>%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0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22</v>
      </c>
      <c r="C13" s="28"/>
      <c r="D13" s="28"/>
      <c r="E13" s="28"/>
      <c r="F13" s="35" t="str">
        <f t="shared" si="1"/>
        <v>%</v>
      </c>
    </row>
    <row r="14" spans="2:6" x14ac:dyDescent="0.25">
      <c r="B14" s="55" t="s">
        <v>23</v>
      </c>
      <c r="C14" s="29"/>
      <c r="D14" s="29"/>
      <c r="E14" s="29"/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0</v>
      </c>
      <c r="E15" s="49">
        <f t="shared" si="3"/>
        <v>0</v>
      </c>
      <c r="F15" s="50" t="str">
        <f t="shared" si="1"/>
        <v>%</v>
      </c>
    </row>
    <row r="16" spans="2:6" x14ac:dyDescent="0.25">
      <c r="B16" s="37" t="s">
        <v>42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Usuario</cp:lastModifiedBy>
  <cp:lastPrinted>2014-05-15T18:05:16Z</cp:lastPrinted>
  <dcterms:created xsi:type="dcterms:W3CDTF">2013-07-12T22:51:31Z</dcterms:created>
  <dcterms:modified xsi:type="dcterms:W3CDTF">2020-05-12T02:31:51Z</dcterms:modified>
</cp:coreProperties>
</file>