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.- Informacion Portal MINSA - Transparencia\PpR - Pliego MINSA\Febrero - 2020\"/>
    </mc:Choice>
  </mc:AlternateContent>
  <bookViews>
    <workbookView xWindow="0" yWindow="0" windowWidth="28800" windowHeight="12300"/>
  </bookViews>
  <sheets>
    <sheet name="TODA FUENTE" sheetId="1" r:id="rId1"/>
    <sheet name="RO" sheetId="2" r:id="rId2"/>
    <sheet name="RDR" sheetId="3" r:id="rId3"/>
    <sheet name="ROCC" sheetId="8" r:id="rId4"/>
    <sheet name="ROOC" sheetId="4" state="hidden" r:id="rId5"/>
    <sheet name="DYT" sheetId="5" r:id="rId6"/>
    <sheet name="RD" sheetId="7" state="hidden" r:id="rId7"/>
  </sheets>
  <definedNames>
    <definedName name="_xlnm.Print_Area" localSheetId="2">RDR!$B$5:$F$47</definedName>
    <definedName name="_xlnm.Print_Area" localSheetId="1">RO!$B$5:$F$85</definedName>
    <definedName name="_xlnm.Print_Area" localSheetId="3">ROCC!$B$5:$F$14</definedName>
    <definedName name="_xlnm.Print_Area" localSheetId="4">ROOC!$B$2:$F$10</definedName>
    <definedName name="_xlnm.Print_Area" localSheetId="0">'TODA FUENTE'!$B$5:$F$76</definedName>
  </definedNames>
  <calcPr calcId="162913"/>
</workbook>
</file>

<file path=xl/calcChain.xml><?xml version="1.0" encoding="utf-8"?>
<calcChain xmlns="http://schemas.openxmlformats.org/spreadsheetml/2006/main">
  <c r="F11" i="3" l="1"/>
  <c r="F51" i="2"/>
  <c r="F50" i="2"/>
  <c r="F49" i="2"/>
  <c r="F48" i="2"/>
  <c r="F36" i="2"/>
  <c r="C46" i="2"/>
  <c r="D46" i="2"/>
  <c r="E46" i="2"/>
  <c r="F47" i="1"/>
  <c r="F46" i="1"/>
  <c r="F45" i="1"/>
  <c r="F44" i="1"/>
  <c r="F43" i="1"/>
  <c r="F42" i="1"/>
  <c r="F32" i="1"/>
  <c r="C39" i="1"/>
  <c r="D39" i="1"/>
  <c r="E39" i="1"/>
  <c r="F14" i="7" l="1"/>
  <c r="F13" i="7"/>
  <c r="E12" i="7"/>
  <c r="F12" i="7" s="1"/>
  <c r="D12" i="7"/>
  <c r="C12" i="7"/>
  <c r="E23" i="5"/>
  <c r="D23" i="5"/>
  <c r="C23" i="5"/>
  <c r="C34" i="3"/>
  <c r="D34" i="3"/>
  <c r="E34" i="3"/>
  <c r="F70" i="2"/>
  <c r="E69" i="2"/>
  <c r="F69" i="2" s="1"/>
  <c r="D69" i="2"/>
  <c r="C69" i="2"/>
  <c r="E62" i="1"/>
  <c r="F62" i="1" s="1"/>
  <c r="D62" i="1"/>
  <c r="C62" i="1"/>
  <c r="F63" i="1"/>
  <c r="F32" i="3" l="1"/>
  <c r="F24" i="1"/>
  <c r="F23" i="1"/>
  <c r="F29" i="5" l="1"/>
  <c r="F27" i="5"/>
  <c r="F24" i="5"/>
  <c r="F23" i="5"/>
  <c r="F22" i="5"/>
  <c r="C32" i="2"/>
  <c r="D32" i="2"/>
  <c r="E32" i="2"/>
  <c r="C25" i="1"/>
  <c r="D25" i="1"/>
  <c r="E25" i="1"/>
  <c r="E11" i="5" l="1"/>
  <c r="D11" i="5"/>
  <c r="C11" i="5"/>
  <c r="E9" i="5"/>
  <c r="D9" i="5"/>
  <c r="C9" i="5"/>
  <c r="E58" i="2"/>
  <c r="D58" i="2"/>
  <c r="C58" i="2"/>
  <c r="E51" i="1"/>
  <c r="D51" i="1"/>
  <c r="C51" i="1"/>
  <c r="F58" i="1"/>
  <c r="F57" i="1"/>
  <c r="F56" i="1"/>
  <c r="C64" i="1"/>
  <c r="D64" i="1"/>
  <c r="E64" i="1"/>
  <c r="F15" i="5" l="1"/>
  <c r="F14" i="5"/>
  <c r="F13" i="5"/>
  <c r="F12" i="5"/>
  <c r="F11" i="5"/>
  <c r="F41" i="3"/>
  <c r="F33" i="3" l="1"/>
  <c r="E29" i="3"/>
  <c r="D29" i="3"/>
  <c r="C29" i="3"/>
  <c r="F42" i="3" l="1"/>
  <c r="E9" i="7" l="1"/>
  <c r="D9" i="7"/>
  <c r="C9" i="7"/>
  <c r="F40" i="3"/>
  <c r="F30" i="3"/>
  <c r="F45" i="3"/>
  <c r="F44" i="3"/>
  <c r="F43" i="3"/>
  <c r="F39" i="3"/>
  <c r="F38" i="3"/>
  <c r="F36" i="3"/>
  <c r="F35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28" i="5" l="1"/>
  <c r="F62" i="2"/>
  <c r="F53" i="2"/>
  <c r="F52" i="2"/>
  <c r="F47" i="2"/>
  <c r="F55" i="1"/>
  <c r="F41" i="1"/>
  <c r="F79" i="2" l="1"/>
  <c r="F70" i="1"/>
  <c r="F50" i="1"/>
  <c r="F49" i="1"/>
  <c r="F48" i="1"/>
  <c r="F29" i="3" l="1"/>
  <c r="F34" i="3"/>
  <c r="E9" i="8"/>
  <c r="D9" i="8"/>
  <c r="C9" i="8"/>
  <c r="F67" i="2"/>
  <c r="F66" i="2"/>
  <c r="C71" i="2"/>
  <c r="D71" i="2"/>
  <c r="E71" i="2"/>
  <c r="F11" i="7"/>
  <c r="F10" i="7"/>
  <c r="F13" i="8" l="1"/>
  <c r="F12" i="8"/>
  <c r="F68" i="2"/>
  <c r="F61" i="1"/>
  <c r="F60" i="1"/>
  <c r="F64" i="2" l="1"/>
  <c r="F63" i="2"/>
  <c r="F61" i="2"/>
  <c r="F54" i="1"/>
  <c r="F24" i="2" l="1"/>
  <c r="F23" i="2"/>
  <c r="F57" i="2" l="1"/>
  <c r="F56" i="2"/>
  <c r="F55" i="2"/>
  <c r="F54" i="2"/>
  <c r="F40" i="1"/>
  <c r="F33" i="5" l="1"/>
  <c r="C25" i="5" l="1"/>
  <c r="C34" i="5" s="1"/>
  <c r="D25" i="5"/>
  <c r="D34" i="5" s="1"/>
  <c r="E25" i="5"/>
  <c r="E34" i="5" s="1"/>
  <c r="F32" i="5" l="1"/>
  <c r="F21" i="5" l="1"/>
  <c r="F11" i="8" l="1"/>
  <c r="F10" i="8"/>
  <c r="F31" i="5" l="1"/>
  <c r="F30" i="5"/>
  <c r="F26" i="5"/>
  <c r="F20" i="5"/>
  <c r="F19" i="5"/>
  <c r="F18" i="5"/>
  <c r="F17" i="5"/>
  <c r="F16" i="5"/>
  <c r="F10" i="5"/>
  <c r="F83" i="2"/>
  <c r="F82" i="2"/>
  <c r="F81" i="2"/>
  <c r="F80" i="2"/>
  <c r="F78" i="2"/>
  <c r="F77" i="2"/>
  <c r="F76" i="2"/>
  <c r="F75" i="2"/>
  <c r="F74" i="2"/>
  <c r="F73" i="2"/>
  <c r="F72" i="2"/>
  <c r="F65" i="2"/>
  <c r="F60" i="2"/>
  <c r="F59" i="2"/>
  <c r="F45" i="2"/>
  <c r="F44" i="2"/>
  <c r="F43" i="2"/>
  <c r="F42" i="2"/>
  <c r="F41" i="2"/>
  <c r="F40" i="2"/>
  <c r="F39" i="2"/>
  <c r="F38" i="2"/>
  <c r="F37" i="2"/>
  <c r="F35" i="2"/>
  <c r="F34" i="2"/>
  <c r="F33" i="2"/>
  <c r="F21" i="2"/>
  <c r="F20" i="2"/>
  <c r="F19" i="2"/>
  <c r="F18" i="2"/>
  <c r="F17" i="2"/>
  <c r="F16" i="2"/>
  <c r="F15" i="2"/>
  <c r="F14" i="2"/>
  <c r="F13" i="2"/>
  <c r="F12" i="2"/>
  <c r="F11" i="2"/>
  <c r="F10" i="2"/>
  <c r="F74" i="1"/>
  <c r="F73" i="1"/>
  <c r="F72" i="1"/>
  <c r="F71" i="1"/>
  <c r="F69" i="1"/>
  <c r="F68" i="1"/>
  <c r="F67" i="1"/>
  <c r="F66" i="1"/>
  <c r="F65" i="1"/>
  <c r="F59" i="1"/>
  <c r="F53" i="1"/>
  <c r="F52" i="1"/>
  <c r="F38" i="1"/>
  <c r="F37" i="1"/>
  <c r="F36" i="1"/>
  <c r="F35" i="1"/>
  <c r="F34" i="1"/>
  <c r="F33" i="1"/>
  <c r="F31" i="1"/>
  <c r="F30" i="1"/>
  <c r="F29" i="1"/>
  <c r="F28" i="1"/>
  <c r="F27" i="1"/>
  <c r="F26" i="1"/>
  <c r="F21" i="1"/>
  <c r="F20" i="1"/>
  <c r="F19" i="1"/>
  <c r="F18" i="1"/>
  <c r="F17" i="1"/>
  <c r="F16" i="1"/>
  <c r="F15" i="1"/>
  <c r="F14" i="1"/>
  <c r="F13" i="1"/>
  <c r="F12" i="1"/>
  <c r="F11" i="1"/>
  <c r="F10" i="1"/>
  <c r="F64" i="1" l="1"/>
  <c r="F71" i="2"/>
  <c r="E9" i="3"/>
  <c r="D9" i="3"/>
  <c r="C9" i="3"/>
  <c r="C22" i="1"/>
  <c r="D22" i="1"/>
  <c r="E22" i="1"/>
  <c r="F9" i="3" l="1"/>
  <c r="F9" i="5"/>
  <c r="F39" i="1"/>
  <c r="F22" i="1"/>
  <c r="F9" i="8"/>
  <c r="F25" i="5"/>
  <c r="F34" i="5"/>
  <c r="F46" i="2"/>
  <c r="E14" i="3"/>
  <c r="D14" i="3"/>
  <c r="F14" i="3" s="1"/>
  <c r="C14" i="3"/>
  <c r="E15" i="7" l="1"/>
  <c r="D15" i="7"/>
  <c r="F15" i="7" l="1"/>
  <c r="F9" i="7"/>
  <c r="E6" i="4"/>
  <c r="E9" i="4" s="1"/>
  <c r="D6" i="4"/>
  <c r="D9" i="4" s="1"/>
  <c r="C6" i="4"/>
  <c r="C9" i="4" s="1"/>
  <c r="E37" i="3"/>
  <c r="D37" i="3"/>
  <c r="C37" i="3"/>
  <c r="E16" i="3"/>
  <c r="D16" i="3"/>
  <c r="C16" i="3"/>
  <c r="E22" i="2"/>
  <c r="D22" i="2"/>
  <c r="C22" i="2"/>
  <c r="E9" i="2"/>
  <c r="D9" i="2"/>
  <c r="C9" i="2"/>
  <c r="E9" i="1"/>
  <c r="E75" i="1" s="1"/>
  <c r="D9" i="1"/>
  <c r="D75" i="1" s="1"/>
  <c r="C9" i="1"/>
  <c r="C75" i="1" s="1"/>
  <c r="C84" i="2" l="1"/>
  <c r="D84" i="2"/>
  <c r="E84" i="2"/>
  <c r="F75" i="1"/>
  <c r="C46" i="3"/>
  <c r="D46" i="3"/>
  <c r="E46" i="3"/>
  <c r="F16" i="3"/>
  <c r="F37" i="3"/>
  <c r="F32" i="2"/>
  <c r="F22" i="2"/>
  <c r="F25" i="1"/>
  <c r="F58" i="2"/>
  <c r="F51" i="1"/>
  <c r="F9" i="2"/>
  <c r="F9" i="1"/>
  <c r="F9" i="4"/>
  <c r="F8" i="4"/>
  <c r="F7" i="4"/>
  <c r="F6" i="4"/>
  <c r="F46" i="3" l="1"/>
  <c r="F84" i="2"/>
  <c r="C15" i="7" l="1"/>
</calcChain>
</file>

<file path=xl/sharedStrings.xml><?xml version="1.0" encoding="utf-8"?>
<sst xmlns="http://schemas.openxmlformats.org/spreadsheetml/2006/main" count="251" uniqueCount="47">
  <si>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</si>
  <si>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</si>
  <si>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</si>
  <si>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</si>
  <si>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</si>
  <si>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</si>
  <si>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</si>
  <si>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</si>
  <si>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</si>
  <si>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</si>
  <si>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</si>
  <si>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</si>
  <si>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</si>
  <si>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</si>
  <si>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</si>
  <si>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</si>
  <si>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</si>
  <si>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</si>
  <si>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</si>
  <si>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</si>
  <si>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</si>
  <si>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</si>
  <si>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</si>
  <si>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</si>
  <si>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</si>
  <si>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</si>
  <si>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</si>
  <si>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</si>
  <si>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</si>
  <si>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</si>
  <si>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0129  PREVENCION Y MANEJO DE CONDICIONES SECUNDARIAS DE SALUD EN PERSONAS CON DISCAPACIDAD</t>
  </si>
  <si>
    <t>0131  CONTROL Y PREVENCION EN SALUD MENTAL</t>
  </si>
  <si>
    <t>9001  ACCIONES CENTRALES</t>
  </si>
  <si>
    <t>9002  ASIGNACIONES PRESUPUESTARIAS QUE NO RESULTAN EN PRODUCTOS</t>
  </si>
  <si>
    <t>(EN SOLES)</t>
  </si>
  <si>
    <t>6-24: DONACIONES Y TRANSFERENCIAS</t>
  </si>
  <si>
    <t>EJECUCION DE LOS PROGRAMAS PRESUPUESTALES AL MES DE ENERO
DEL AÑO FISCAL 2020 DEL PLIEGO 011 MINSA - RECURSOS DETERMINADOS</t>
  </si>
  <si>
    <t>Fuente: SIAF, Consulta Amigable y Base de Datos al 31 de Enero del 2020</t>
  </si>
  <si>
    <t>DEVENGADO
AL 31.01.20</t>
  </si>
  <si>
    <t>0080  LUCHA CONTRA LA VIOLENCIA FAMILIAR</t>
  </si>
  <si>
    <t>EJECUCION DE LOS PROGRAMAS PRESUPUESTALES AL MES DE FEBRERO
DEL AÑO FISCAL 2020 DEL PLIEGO 011 MINSA - TODA FUENTE</t>
  </si>
  <si>
    <t>Fuente: SIAF, Consulta Amigable y Base de Datos al 29 de Febrero del 2020</t>
  </si>
  <si>
    <t>DEVENGADO
AL 29.02.20</t>
  </si>
  <si>
    <t>EJECUCION DE LOS PROGRAMAS PRESUPUESTALES AL MES DE FEBRERO
DEL AÑO FISCAL 2020 DEL PLIEGO 011 MINSA - RECURSOS ORDINARIOS</t>
  </si>
  <si>
    <t>EJECUCION DE LOS PROGRAMAS PRESUPUESTALES AL MES DE FEBRERO
DEL AÑO FISCAL 2020 DEL PLIEGO 011 MINSA - RECURSOS DIRECTAMENTE RECAUDADOS</t>
  </si>
  <si>
    <t>EJECUCION DE LOS PROGRAMAS PRESUPUESTALES AL MES DE FEBRERO
DEL AÑO FISCAL 2020 DEL PLIEGO 011 MINSA - ROOC</t>
  </si>
  <si>
    <t>EJECUCION DE LOS PROGRAMAS PRESUPUESTALES AL MES DE FEBRERO
DEL AÑO FISCAL 2020 DEL PLIEGO 011 MINSA - DONACIONES Y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</si>
</sst>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165" fontId="0" fillId="0" borderId="7" xfId="1" applyNumberFormat="1" applyFont="1" applyBorder="1" applyAlignment="1">
      <alignment horizontal="right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79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4.140625" style="1" customWidth="1"/>
    <col min="5" max="5" width="15.7109375" style="1" customWidth="1"/>
    <col min="6" max="6" width="12.28515625" style="57" customWidth="1"/>
    <col min="7" max="16384" width="11.42578125" style="1"/>
  </cols>
  <sheetData>
    <row r="5" spans="2:6" ht="51.75" customHeight="1" x14ac:dyDescent="0.25">
      <c r="B5" s="67" t="s">
        <v>40</v>
      </c>
      <c r="C5" s="67"/>
      <c r="D5" s="67"/>
      <c r="E5" s="67"/>
      <c r="F5" s="67"/>
    </row>
    <row r="7" spans="2:6" x14ac:dyDescent="0.25">
      <c r="F7" s="66" t="s">
        <v>34</v>
      </c>
    </row>
    <row r="8" spans="2:6" ht="38.25" x14ac:dyDescent="0.25">
      <c r="B8" s="51" t="s">
        <v>4</v>
      </c>
      <c r="C8" s="52" t="s">
        <v>1</v>
      </c>
      <c r="D8" s="52" t="s">
        <v>2</v>
      </c>
      <c r="E8" s="53" t="s">
        <v>42</v>
      </c>
      <c r="F8" s="54" t="s">
        <v>5</v>
      </c>
    </row>
    <row r="9" spans="2:6" x14ac:dyDescent="0.25">
      <c r="B9" s="45" t="s">
        <v>14</v>
      </c>
      <c r="C9" s="46">
        <f>SUM(C10:C21)</f>
        <v>3177775003</v>
      </c>
      <c r="D9" s="46">
        <f>SUM(D10:D21)</f>
        <v>3182112807</v>
      </c>
      <c r="E9" s="46">
        <f>SUM(E10:E21)</f>
        <v>206024257.65999982</v>
      </c>
      <c r="F9" s="58">
        <f t="shared" ref="F9:F75" si="0">IF(E9=0,"%",E9/D9)</f>
        <v>6.4744485866996423E-2</v>
      </c>
    </row>
    <row r="10" spans="2:6" x14ac:dyDescent="0.25">
      <c r="B10" s="16" t="s">
        <v>22</v>
      </c>
      <c r="C10" s="30">
        <v>131842118</v>
      </c>
      <c r="D10" s="30">
        <v>132939139</v>
      </c>
      <c r="E10" s="30">
        <v>13376066.020000001</v>
      </c>
      <c r="F10" s="59">
        <f t="shared" si="0"/>
        <v>0.10061796789582036</v>
      </c>
    </row>
    <row r="11" spans="2:6" x14ac:dyDescent="0.25">
      <c r="B11" s="17" t="s">
        <v>23</v>
      </c>
      <c r="C11" s="31">
        <v>225220527</v>
      </c>
      <c r="D11" s="31">
        <v>227997538</v>
      </c>
      <c r="E11" s="31">
        <v>19808701.500000011</v>
      </c>
      <c r="F11" s="60">
        <f t="shared" si="0"/>
        <v>8.6881207901464322E-2</v>
      </c>
    </row>
    <row r="12" spans="2:6" x14ac:dyDescent="0.25">
      <c r="B12" s="17" t="s">
        <v>24</v>
      </c>
      <c r="C12" s="31">
        <v>90645971</v>
      </c>
      <c r="D12" s="31">
        <v>92293623</v>
      </c>
      <c r="E12" s="31">
        <v>8066246.6599999992</v>
      </c>
      <c r="F12" s="60">
        <f t="shared" si="0"/>
        <v>8.7397659749471529E-2</v>
      </c>
    </row>
    <row r="13" spans="2:6" x14ac:dyDescent="0.25">
      <c r="B13" s="17" t="s">
        <v>25</v>
      </c>
      <c r="C13" s="31">
        <v>36683342</v>
      </c>
      <c r="D13" s="31">
        <v>36525587</v>
      </c>
      <c r="E13" s="31">
        <v>3799707.7599999993</v>
      </c>
      <c r="F13" s="60">
        <f t="shared" si="0"/>
        <v>0.10402865695217983</v>
      </c>
    </row>
    <row r="14" spans="2:6" x14ac:dyDescent="0.25">
      <c r="B14" s="17" t="s">
        <v>26</v>
      </c>
      <c r="C14" s="31">
        <v>104259463</v>
      </c>
      <c r="D14" s="31">
        <v>106514933</v>
      </c>
      <c r="E14" s="31">
        <v>9103866.0100000035</v>
      </c>
      <c r="F14" s="60">
        <f t="shared" si="0"/>
        <v>8.5470325649080622E-2</v>
      </c>
    </row>
    <row r="15" spans="2:6" x14ac:dyDescent="0.25">
      <c r="B15" s="17" t="s">
        <v>27</v>
      </c>
      <c r="C15" s="31">
        <v>55105007</v>
      </c>
      <c r="D15" s="31">
        <v>56009061</v>
      </c>
      <c r="E15" s="31">
        <v>4468711.3900000006</v>
      </c>
      <c r="F15" s="60">
        <f t="shared" si="0"/>
        <v>7.9785508098412866E-2</v>
      </c>
    </row>
    <row r="16" spans="2:6" x14ac:dyDescent="0.25">
      <c r="B16" s="17" t="s">
        <v>28</v>
      </c>
      <c r="C16" s="31">
        <v>7548123</v>
      </c>
      <c r="D16" s="31">
        <v>7641953</v>
      </c>
      <c r="E16" s="31">
        <v>613565.16</v>
      </c>
      <c r="F16" s="60">
        <f t="shared" si="0"/>
        <v>8.0289051764647082E-2</v>
      </c>
    </row>
    <row r="17" spans="2:6" x14ac:dyDescent="0.25">
      <c r="B17" s="17" t="s">
        <v>29</v>
      </c>
      <c r="C17" s="31">
        <v>220468887</v>
      </c>
      <c r="D17" s="31">
        <v>229170575</v>
      </c>
      <c r="E17" s="31">
        <v>20544236.680000003</v>
      </c>
      <c r="F17" s="60">
        <f t="shared" si="0"/>
        <v>8.964604936737626E-2</v>
      </c>
    </row>
    <row r="18" spans="2:6" x14ac:dyDescent="0.25">
      <c r="B18" s="17" t="s">
        <v>30</v>
      </c>
      <c r="C18" s="31">
        <v>29741989</v>
      </c>
      <c r="D18" s="31">
        <v>30830374</v>
      </c>
      <c r="E18" s="31">
        <v>2325593.6800000002</v>
      </c>
      <c r="F18" s="60">
        <f t="shared" si="0"/>
        <v>7.5431899723305343E-2</v>
      </c>
    </row>
    <row r="19" spans="2:6" x14ac:dyDescent="0.25">
      <c r="B19" s="17" t="s">
        <v>31</v>
      </c>
      <c r="C19" s="31">
        <v>32677120</v>
      </c>
      <c r="D19" s="31">
        <v>33921986</v>
      </c>
      <c r="E19" s="31">
        <v>2994203.4400000018</v>
      </c>
      <c r="F19" s="60">
        <f t="shared" si="0"/>
        <v>8.8267339064405065E-2</v>
      </c>
    </row>
    <row r="20" spans="2:6" x14ac:dyDescent="0.25">
      <c r="B20" s="17" t="s">
        <v>32</v>
      </c>
      <c r="C20" s="31">
        <v>1592997158</v>
      </c>
      <c r="D20" s="31">
        <v>1592172655</v>
      </c>
      <c r="E20" s="31">
        <v>67820757.049999967</v>
      </c>
      <c r="F20" s="60">
        <f t="shared" si="0"/>
        <v>4.2596358401846793E-2</v>
      </c>
    </row>
    <row r="21" spans="2:6" x14ac:dyDescent="0.25">
      <c r="B21" s="17" t="s">
        <v>33</v>
      </c>
      <c r="C21" s="31">
        <v>650585298</v>
      </c>
      <c r="D21" s="31">
        <v>636095383</v>
      </c>
      <c r="E21" s="31">
        <v>53102602.309999861</v>
      </c>
      <c r="F21" s="60">
        <f t="shared" si="0"/>
        <v>8.3482137630921716E-2</v>
      </c>
    </row>
    <row r="22" spans="2:6" x14ac:dyDescent="0.25">
      <c r="B22" s="45" t="s">
        <v>13</v>
      </c>
      <c r="C22" s="46">
        <f>SUM(C23:C24)</f>
        <v>186701748</v>
      </c>
      <c r="D22" s="46">
        <f>SUM(D23:D24)</f>
        <v>189847788</v>
      </c>
      <c r="E22" s="46">
        <f>SUM(E23:E24)</f>
        <v>13050839.000000002</v>
      </c>
      <c r="F22" s="58">
        <f t="shared" si="0"/>
        <v>6.8743697977666204E-2</v>
      </c>
    </row>
    <row r="23" spans="2:6" x14ac:dyDescent="0.25">
      <c r="B23" s="17" t="s">
        <v>32</v>
      </c>
      <c r="C23" s="31">
        <v>10628449</v>
      </c>
      <c r="D23" s="31">
        <v>10218449</v>
      </c>
      <c r="E23" s="31">
        <v>1015.41</v>
      </c>
      <c r="F23" s="60">
        <f t="shared" si="0"/>
        <v>9.9370266466075231E-5</v>
      </c>
    </row>
    <row r="24" spans="2:6" x14ac:dyDescent="0.25">
      <c r="B24" s="17" t="s">
        <v>33</v>
      </c>
      <c r="C24" s="31">
        <v>176073299</v>
      </c>
      <c r="D24" s="31">
        <v>179629339</v>
      </c>
      <c r="E24" s="31">
        <v>13049823.590000002</v>
      </c>
      <c r="F24" s="60">
        <f t="shared" si="0"/>
        <v>7.2648620000767258E-2</v>
      </c>
    </row>
    <row r="25" spans="2:6" x14ac:dyDescent="0.25">
      <c r="B25" s="45" t="s">
        <v>12</v>
      </c>
      <c r="C25" s="46">
        <f>SUM(C26:C38)</f>
        <v>1946702022</v>
      </c>
      <c r="D25" s="46">
        <f t="shared" ref="D25:E25" si="1">SUM(D26:D38)</f>
        <v>2410603960</v>
      </c>
      <c r="E25" s="46">
        <f t="shared" si="1"/>
        <v>140766242.94</v>
      </c>
      <c r="F25" s="58">
        <f t="shared" si="0"/>
        <v>5.839459541085297E-2</v>
      </c>
    </row>
    <row r="26" spans="2:6" x14ac:dyDescent="0.25">
      <c r="B26" s="16" t="s">
        <v>22</v>
      </c>
      <c r="C26" s="30">
        <v>117741851</v>
      </c>
      <c r="D26" s="30">
        <v>155747924</v>
      </c>
      <c r="E26" s="30">
        <v>5091699.620000001</v>
      </c>
      <c r="F26" s="59">
        <f t="shared" si="0"/>
        <v>3.269192608949318E-2</v>
      </c>
    </row>
    <row r="27" spans="2:6" x14ac:dyDescent="0.25">
      <c r="B27" s="17" t="s">
        <v>23</v>
      </c>
      <c r="C27" s="31">
        <v>89954565</v>
      </c>
      <c r="D27" s="31">
        <v>152517316</v>
      </c>
      <c r="E27" s="31">
        <v>6235622.0299999965</v>
      </c>
      <c r="F27" s="60">
        <f t="shared" si="0"/>
        <v>4.0884682431731205E-2</v>
      </c>
    </row>
    <row r="28" spans="2:6" x14ac:dyDescent="0.25">
      <c r="B28" s="17" t="s">
        <v>24</v>
      </c>
      <c r="C28" s="31">
        <v>169206094</v>
      </c>
      <c r="D28" s="31">
        <v>175166171</v>
      </c>
      <c r="E28" s="31">
        <v>5344624.4699999988</v>
      </c>
      <c r="F28" s="60">
        <f t="shared" si="0"/>
        <v>3.0511738879078421E-2</v>
      </c>
    </row>
    <row r="29" spans="2:6" x14ac:dyDescent="0.25">
      <c r="B29" s="17" t="s">
        <v>25</v>
      </c>
      <c r="C29" s="31">
        <v>37713497</v>
      </c>
      <c r="D29" s="31">
        <v>37777366</v>
      </c>
      <c r="E29" s="31">
        <v>571629.65999999992</v>
      </c>
      <c r="F29" s="60">
        <f t="shared" si="0"/>
        <v>1.5131538286708499E-2</v>
      </c>
    </row>
    <row r="30" spans="2:6" x14ac:dyDescent="0.25">
      <c r="B30" s="17" t="s">
        <v>26</v>
      </c>
      <c r="C30" s="31">
        <v>47528630</v>
      </c>
      <c r="D30" s="31">
        <v>96458964</v>
      </c>
      <c r="E30" s="31">
        <v>2570080.2599999974</v>
      </c>
      <c r="F30" s="60">
        <f t="shared" si="0"/>
        <v>2.6644286372389376E-2</v>
      </c>
    </row>
    <row r="31" spans="2:6" x14ac:dyDescent="0.25">
      <c r="B31" s="17" t="s">
        <v>27</v>
      </c>
      <c r="C31" s="31">
        <v>75390193</v>
      </c>
      <c r="D31" s="31">
        <v>94474081</v>
      </c>
      <c r="E31" s="31">
        <v>13584452.559999995</v>
      </c>
      <c r="F31" s="60">
        <f t="shared" si="0"/>
        <v>0.14379025883300198</v>
      </c>
    </row>
    <row r="32" spans="2:6" x14ac:dyDescent="0.25">
      <c r="B32" s="17" t="s">
        <v>28</v>
      </c>
      <c r="C32" s="31">
        <v>31159155</v>
      </c>
      <c r="D32" s="31">
        <v>24174299</v>
      </c>
      <c r="E32" s="31">
        <v>823242.83000000019</v>
      </c>
      <c r="F32" s="60">
        <f t="shared" si="0"/>
        <v>3.4054465446960849E-2</v>
      </c>
    </row>
    <row r="33" spans="2:6" x14ac:dyDescent="0.25">
      <c r="B33" s="17" t="s">
        <v>39</v>
      </c>
      <c r="C33" s="31">
        <v>11608000</v>
      </c>
      <c r="D33" s="31">
        <v>1013111</v>
      </c>
      <c r="E33" s="31">
        <v>0</v>
      </c>
      <c r="F33" s="60" t="str">
        <f t="shared" si="0"/>
        <v>%</v>
      </c>
    </row>
    <row r="34" spans="2:6" x14ac:dyDescent="0.25">
      <c r="B34" s="17" t="s">
        <v>29</v>
      </c>
      <c r="C34" s="31">
        <v>54737118</v>
      </c>
      <c r="D34" s="31">
        <v>66895792</v>
      </c>
      <c r="E34" s="31">
        <v>6538875.2799999984</v>
      </c>
      <c r="F34" s="60">
        <f t="shared" si="0"/>
        <v>9.7747183858739553E-2</v>
      </c>
    </row>
    <row r="35" spans="2:6" x14ac:dyDescent="0.25">
      <c r="B35" s="17" t="s">
        <v>30</v>
      </c>
      <c r="C35" s="31">
        <v>14308699</v>
      </c>
      <c r="D35" s="31">
        <v>16774619</v>
      </c>
      <c r="E35" s="31">
        <v>1364402.2999999996</v>
      </c>
      <c r="F35" s="60">
        <f t="shared" si="0"/>
        <v>8.1337304889011169E-2</v>
      </c>
    </row>
    <row r="36" spans="2:6" x14ac:dyDescent="0.25">
      <c r="B36" s="17" t="s">
        <v>31</v>
      </c>
      <c r="C36" s="31">
        <v>56147026</v>
      </c>
      <c r="D36" s="31">
        <v>64745595</v>
      </c>
      <c r="E36" s="31">
        <v>2428258.0299999993</v>
      </c>
      <c r="F36" s="60">
        <f t="shared" si="0"/>
        <v>3.7504605989025191E-2</v>
      </c>
    </row>
    <row r="37" spans="2:6" x14ac:dyDescent="0.25">
      <c r="B37" s="17" t="s">
        <v>32</v>
      </c>
      <c r="C37" s="31">
        <v>585232952</v>
      </c>
      <c r="D37" s="31">
        <v>552148655</v>
      </c>
      <c r="E37" s="31">
        <v>36899850.29999999</v>
      </c>
      <c r="F37" s="60">
        <f t="shared" si="0"/>
        <v>6.6829557521968411E-2</v>
      </c>
    </row>
    <row r="38" spans="2:6" x14ac:dyDescent="0.25">
      <c r="B38" s="18" t="s">
        <v>33</v>
      </c>
      <c r="C38" s="32">
        <v>655974242</v>
      </c>
      <c r="D38" s="32">
        <v>972710067</v>
      </c>
      <c r="E38" s="32">
        <v>59313505.600000009</v>
      </c>
      <c r="F38" s="61">
        <f t="shared" si="0"/>
        <v>6.0977579663519625E-2</v>
      </c>
    </row>
    <row r="39" spans="2:6" x14ac:dyDescent="0.25">
      <c r="B39" s="45" t="s">
        <v>11</v>
      </c>
      <c r="C39" s="46">
        <f>SUM(C40:C50)</f>
        <v>915128904</v>
      </c>
      <c r="D39" s="46">
        <f>SUM(D40:D50)</f>
        <v>682289345</v>
      </c>
      <c r="E39" s="46">
        <f>SUM(E40:E50)</f>
        <v>4281429</v>
      </c>
      <c r="F39" s="58">
        <f t="shared" si="0"/>
        <v>6.275092864010649E-3</v>
      </c>
    </row>
    <row r="40" spans="2:6" x14ac:dyDescent="0.25">
      <c r="B40" s="17" t="s">
        <v>22</v>
      </c>
      <c r="C40" s="31">
        <v>334273631</v>
      </c>
      <c r="D40" s="31">
        <v>274273631</v>
      </c>
      <c r="E40" s="31">
        <v>0</v>
      </c>
      <c r="F40" s="60" t="str">
        <f t="shared" si="0"/>
        <v>%</v>
      </c>
    </row>
    <row r="41" spans="2:6" x14ac:dyDescent="0.25">
      <c r="B41" s="17" t="s">
        <v>23</v>
      </c>
      <c r="C41" s="31">
        <v>17389327</v>
      </c>
      <c r="D41" s="31">
        <v>17389327</v>
      </c>
      <c r="E41" s="31">
        <v>0</v>
      </c>
      <c r="F41" s="60" t="str">
        <f t="shared" ref="F41:F47" si="2">IF(E41=0,"%",E41/D41)</f>
        <v>%</v>
      </c>
    </row>
    <row r="42" spans="2:6" x14ac:dyDescent="0.25">
      <c r="B42" s="17" t="s">
        <v>24</v>
      </c>
      <c r="C42" s="31">
        <v>15000000</v>
      </c>
      <c r="D42" s="31">
        <v>15000000</v>
      </c>
      <c r="E42" s="31">
        <v>0</v>
      </c>
      <c r="F42" s="60" t="str">
        <f t="shared" si="2"/>
        <v>%</v>
      </c>
    </row>
    <row r="43" spans="2:6" x14ac:dyDescent="0.25">
      <c r="B43" s="17" t="s">
        <v>25</v>
      </c>
      <c r="C43" s="31">
        <v>39548966</v>
      </c>
      <c r="D43" s="31">
        <v>43830395</v>
      </c>
      <c r="E43" s="31">
        <v>4281429</v>
      </c>
      <c r="F43" s="60">
        <f t="shared" si="2"/>
        <v>9.7681734330708175E-2</v>
      </c>
    </row>
    <row r="44" spans="2:6" x14ac:dyDescent="0.25">
      <c r="B44" s="17" t="s">
        <v>26</v>
      </c>
      <c r="C44" s="31">
        <v>15000000</v>
      </c>
      <c r="D44" s="31">
        <v>15000000</v>
      </c>
      <c r="E44" s="31">
        <v>0</v>
      </c>
      <c r="F44" s="60" t="str">
        <f t="shared" si="2"/>
        <v>%</v>
      </c>
    </row>
    <row r="45" spans="2:6" x14ac:dyDescent="0.25">
      <c r="B45" s="17" t="s">
        <v>27</v>
      </c>
      <c r="C45" s="31">
        <v>37178706</v>
      </c>
      <c r="D45" s="31">
        <v>37178706</v>
      </c>
      <c r="E45" s="31">
        <v>0</v>
      </c>
      <c r="F45" s="60" t="str">
        <f t="shared" si="2"/>
        <v>%</v>
      </c>
    </row>
    <row r="46" spans="2:6" x14ac:dyDescent="0.25">
      <c r="B46" s="17" t="s">
        <v>39</v>
      </c>
      <c r="C46" s="31">
        <v>20892000</v>
      </c>
      <c r="D46" s="31">
        <v>1043039</v>
      </c>
      <c r="E46" s="31">
        <v>0</v>
      </c>
      <c r="F46" s="60" t="str">
        <f t="shared" si="2"/>
        <v>%</v>
      </c>
    </row>
    <row r="47" spans="2:6" x14ac:dyDescent="0.25">
      <c r="B47" s="17" t="s">
        <v>29</v>
      </c>
      <c r="C47" s="31">
        <v>5000000</v>
      </c>
      <c r="D47" s="31">
        <v>5000000</v>
      </c>
      <c r="E47" s="31">
        <v>0</v>
      </c>
      <c r="F47" s="60" t="str">
        <f t="shared" si="2"/>
        <v>%</v>
      </c>
    </row>
    <row r="48" spans="2:6" x14ac:dyDescent="0.25">
      <c r="B48" s="17" t="s">
        <v>31</v>
      </c>
      <c r="C48" s="31">
        <v>73000000</v>
      </c>
      <c r="D48" s="31">
        <v>73000000</v>
      </c>
      <c r="E48" s="31">
        <v>0</v>
      </c>
      <c r="F48" s="60" t="str">
        <f t="shared" si="0"/>
        <v>%</v>
      </c>
    </row>
    <row r="49" spans="2:6" x14ac:dyDescent="0.25">
      <c r="B49" s="17" t="s">
        <v>32</v>
      </c>
      <c r="C49" s="31">
        <v>0</v>
      </c>
      <c r="D49" s="31">
        <v>1249569</v>
      </c>
      <c r="E49" s="31">
        <v>0</v>
      </c>
      <c r="F49" s="60" t="str">
        <f t="shared" si="0"/>
        <v>%</v>
      </c>
    </row>
    <row r="50" spans="2:6" x14ac:dyDescent="0.25">
      <c r="B50" s="17" t="s">
        <v>33</v>
      </c>
      <c r="C50" s="31">
        <v>357846274</v>
      </c>
      <c r="D50" s="31">
        <v>199324678</v>
      </c>
      <c r="E50" s="31">
        <v>0</v>
      </c>
      <c r="F50" s="60" t="str">
        <f t="shared" si="0"/>
        <v>%</v>
      </c>
    </row>
    <row r="51" spans="2:6" x14ac:dyDescent="0.25">
      <c r="B51" s="45" t="s">
        <v>10</v>
      </c>
      <c r="C51" s="46">
        <f>+SUM(C52:C61)</f>
        <v>81970636</v>
      </c>
      <c r="D51" s="46">
        <f t="shared" ref="D51:E51" si="3">+SUM(D52:D61)</f>
        <v>74817145</v>
      </c>
      <c r="E51" s="46">
        <f t="shared" si="3"/>
        <v>8815710.2100000009</v>
      </c>
      <c r="F51" s="58">
        <f t="shared" si="0"/>
        <v>0.11783008039133278</v>
      </c>
    </row>
    <row r="52" spans="2:6" x14ac:dyDescent="0.25">
      <c r="B52" s="16" t="s">
        <v>22</v>
      </c>
      <c r="C52" s="30">
        <v>42237783</v>
      </c>
      <c r="D52" s="30">
        <v>42237783</v>
      </c>
      <c r="E52" s="30">
        <v>3502765</v>
      </c>
      <c r="F52" s="59">
        <f t="shared" si="0"/>
        <v>8.2929660394344087E-2</v>
      </c>
    </row>
    <row r="53" spans="2:6" x14ac:dyDescent="0.25">
      <c r="B53" s="17" t="s">
        <v>23</v>
      </c>
      <c r="C53" s="31">
        <v>40000</v>
      </c>
      <c r="D53" s="31">
        <v>718906</v>
      </c>
      <c r="E53" s="31">
        <v>219227</v>
      </c>
      <c r="F53" s="60">
        <f t="shared" si="0"/>
        <v>0.30494529187404196</v>
      </c>
    </row>
    <row r="54" spans="2:6" x14ac:dyDescent="0.25">
      <c r="B54" s="17" t="s">
        <v>24</v>
      </c>
      <c r="C54" s="31">
        <v>2400000</v>
      </c>
      <c r="D54" s="31">
        <v>2427535</v>
      </c>
      <c r="E54" s="31">
        <v>26791</v>
      </c>
      <c r="F54" s="60">
        <f t="shared" si="0"/>
        <v>1.1036298137822935E-2</v>
      </c>
    </row>
    <row r="55" spans="2:6" x14ac:dyDescent="0.25">
      <c r="B55" s="17" t="s">
        <v>25</v>
      </c>
      <c r="C55" s="31">
        <v>1741000</v>
      </c>
      <c r="D55" s="31">
        <v>1541000</v>
      </c>
      <c r="E55" s="31">
        <v>0</v>
      </c>
      <c r="F55" s="60" t="str">
        <f t="shared" ref="F55" si="4">IF(E55=0,"%",E55/D55)</f>
        <v>%</v>
      </c>
    </row>
    <row r="56" spans="2:6" x14ac:dyDescent="0.25">
      <c r="B56" s="17" t="s">
        <v>26</v>
      </c>
      <c r="C56" s="31">
        <v>0</v>
      </c>
      <c r="D56" s="31">
        <v>8575</v>
      </c>
      <c r="E56" s="31">
        <v>0</v>
      </c>
      <c r="F56" s="60" t="str">
        <f t="shared" si="0"/>
        <v>%</v>
      </c>
    </row>
    <row r="57" spans="2:6" x14ac:dyDescent="0.25">
      <c r="B57" s="17" t="s">
        <v>27</v>
      </c>
      <c r="C57" s="31">
        <v>1602665</v>
      </c>
      <c r="D57" s="31">
        <v>1602665</v>
      </c>
      <c r="E57" s="31">
        <v>0</v>
      </c>
      <c r="F57" s="60" t="str">
        <f t="shared" si="0"/>
        <v>%</v>
      </c>
    </row>
    <row r="58" spans="2:6" x14ac:dyDescent="0.25">
      <c r="B58" s="17" t="s">
        <v>29</v>
      </c>
      <c r="C58" s="31">
        <v>0</v>
      </c>
      <c r="D58" s="31">
        <v>420</v>
      </c>
      <c r="E58" s="31">
        <v>0</v>
      </c>
      <c r="F58" s="60" t="str">
        <f t="shared" si="0"/>
        <v>%</v>
      </c>
    </row>
    <row r="59" spans="2:6" x14ac:dyDescent="0.25">
      <c r="B59" s="17" t="s">
        <v>31</v>
      </c>
      <c r="C59" s="31">
        <v>0</v>
      </c>
      <c r="D59" s="31">
        <v>68285</v>
      </c>
      <c r="E59" s="31">
        <v>0</v>
      </c>
      <c r="F59" s="60" t="str">
        <f t="shared" si="0"/>
        <v>%</v>
      </c>
    </row>
    <row r="60" spans="2:6" x14ac:dyDescent="0.25">
      <c r="B60" s="17" t="s">
        <v>32</v>
      </c>
      <c r="C60" s="31">
        <v>2587479</v>
      </c>
      <c r="D60" s="31">
        <v>2701414</v>
      </c>
      <c r="E60" s="31">
        <v>1230840.2100000002</v>
      </c>
      <c r="F60" s="60">
        <f t="shared" si="0"/>
        <v>0.45562813030509214</v>
      </c>
    </row>
    <row r="61" spans="2:6" x14ac:dyDescent="0.25">
      <c r="B61" s="17" t="s">
        <v>33</v>
      </c>
      <c r="C61" s="31">
        <v>31361709</v>
      </c>
      <c r="D61" s="31">
        <v>23510562</v>
      </c>
      <c r="E61" s="31">
        <v>3836087</v>
      </c>
      <c r="F61" s="60">
        <f t="shared" si="0"/>
        <v>0.16316441095708389</v>
      </c>
    </row>
    <row r="62" spans="2:6" hidden="1" x14ac:dyDescent="0.25">
      <c r="B62" s="45" t="s">
        <v>35</v>
      </c>
      <c r="C62" s="46">
        <f>+C63</f>
        <v>0</v>
      </c>
      <c r="D62" s="46">
        <f t="shared" ref="D62:E62" si="5">+D63</f>
        <v>0</v>
      </c>
      <c r="E62" s="46">
        <f t="shared" si="5"/>
        <v>0</v>
      </c>
      <c r="F62" s="58" t="str">
        <f t="shared" ref="F62:F63" si="6">IF(E62=0,"%",E62/D62)</f>
        <v>%</v>
      </c>
    </row>
    <row r="63" spans="2:6" hidden="1" x14ac:dyDescent="0.25">
      <c r="B63" s="17"/>
      <c r="C63" s="30"/>
      <c r="D63" s="30"/>
      <c r="E63" s="30"/>
      <c r="F63" s="59" t="str">
        <f t="shared" si="6"/>
        <v>%</v>
      </c>
    </row>
    <row r="64" spans="2:6" x14ac:dyDescent="0.25">
      <c r="B64" s="45" t="s">
        <v>9</v>
      </c>
      <c r="C64" s="46">
        <f>SUM(C65:C74)</f>
        <v>847781068</v>
      </c>
      <c r="D64" s="46">
        <f>SUM(D65:D74)</f>
        <v>941150432</v>
      </c>
      <c r="E64" s="46">
        <f>SUM(E65:E74)</f>
        <v>34091821.020000003</v>
      </c>
      <c r="F64" s="58">
        <f t="shared" si="0"/>
        <v>3.6223561994816154E-2</v>
      </c>
    </row>
    <row r="65" spans="2:6" x14ac:dyDescent="0.25">
      <c r="B65" s="16" t="s">
        <v>22</v>
      </c>
      <c r="C65" s="30">
        <v>10000000</v>
      </c>
      <c r="D65" s="30">
        <v>11331800</v>
      </c>
      <c r="E65" s="30">
        <v>0</v>
      </c>
      <c r="F65" s="59" t="str">
        <f t="shared" si="0"/>
        <v>%</v>
      </c>
    </row>
    <row r="66" spans="2:6" x14ac:dyDescent="0.25">
      <c r="B66" s="17" t="s">
        <v>23</v>
      </c>
      <c r="C66" s="31">
        <v>255338481</v>
      </c>
      <c r="D66" s="31">
        <v>256294041</v>
      </c>
      <c r="E66" s="31">
        <v>2355291.6500000004</v>
      </c>
      <c r="F66" s="60">
        <f t="shared" si="0"/>
        <v>9.1898026220594044E-3</v>
      </c>
    </row>
    <row r="67" spans="2:6" x14ac:dyDescent="0.25">
      <c r="B67" s="17" t="s">
        <v>24</v>
      </c>
      <c r="C67" s="31">
        <v>10000000</v>
      </c>
      <c r="D67" s="31">
        <v>10376720</v>
      </c>
      <c r="E67" s="31">
        <v>0</v>
      </c>
      <c r="F67" s="60" t="str">
        <f t="shared" si="0"/>
        <v>%</v>
      </c>
    </row>
    <row r="68" spans="2:6" x14ac:dyDescent="0.25">
      <c r="B68" s="17" t="s">
        <v>25</v>
      </c>
      <c r="C68" s="31">
        <v>7000000</v>
      </c>
      <c r="D68" s="31">
        <v>7030000</v>
      </c>
      <c r="E68" s="31">
        <v>0</v>
      </c>
      <c r="F68" s="60" t="str">
        <f t="shared" si="0"/>
        <v>%</v>
      </c>
    </row>
    <row r="69" spans="2:6" x14ac:dyDescent="0.25">
      <c r="B69" s="17" t="s">
        <v>26</v>
      </c>
      <c r="C69" s="31">
        <v>10000000</v>
      </c>
      <c r="D69" s="31">
        <v>11989816</v>
      </c>
      <c r="E69" s="31">
        <v>0</v>
      </c>
      <c r="F69" s="60" t="str">
        <f t="shared" si="0"/>
        <v>%</v>
      </c>
    </row>
    <row r="70" spans="2:6" x14ac:dyDescent="0.25">
      <c r="B70" s="17" t="s">
        <v>27</v>
      </c>
      <c r="C70" s="31">
        <v>3000000</v>
      </c>
      <c r="D70" s="31">
        <v>3010427</v>
      </c>
      <c r="E70" s="31">
        <v>0</v>
      </c>
      <c r="F70" s="60" t="str">
        <f t="shared" si="0"/>
        <v>%</v>
      </c>
    </row>
    <row r="71" spans="2:6" x14ac:dyDescent="0.25">
      <c r="B71" s="17" t="s">
        <v>28</v>
      </c>
      <c r="C71" s="31">
        <v>47599705</v>
      </c>
      <c r="D71" s="31">
        <v>56562535</v>
      </c>
      <c r="E71" s="31">
        <v>0</v>
      </c>
      <c r="F71" s="60" t="str">
        <f t="shared" si="0"/>
        <v>%</v>
      </c>
    </row>
    <row r="72" spans="2:6" x14ac:dyDescent="0.25">
      <c r="B72" s="17" t="s">
        <v>29</v>
      </c>
      <c r="C72" s="31">
        <v>0</v>
      </c>
      <c r="D72" s="31">
        <v>1051870</v>
      </c>
      <c r="E72" s="31">
        <v>0</v>
      </c>
      <c r="F72" s="60" t="str">
        <f t="shared" si="0"/>
        <v>%</v>
      </c>
    </row>
    <row r="73" spans="2:6" x14ac:dyDescent="0.25">
      <c r="B73" s="17" t="s">
        <v>32</v>
      </c>
      <c r="C73" s="31">
        <v>0</v>
      </c>
      <c r="D73" s="31">
        <v>2168307</v>
      </c>
      <c r="E73" s="31">
        <v>58459.630000000005</v>
      </c>
      <c r="F73" s="60">
        <f t="shared" si="0"/>
        <v>2.6960956174563844E-2</v>
      </c>
    </row>
    <row r="74" spans="2:6" x14ac:dyDescent="0.25">
      <c r="B74" s="17" t="s">
        <v>33</v>
      </c>
      <c r="C74" s="31">
        <v>504842882</v>
      </c>
      <c r="D74" s="31">
        <v>581334916</v>
      </c>
      <c r="E74" s="31">
        <v>31678069.740000002</v>
      </c>
      <c r="F74" s="60">
        <f t="shared" si="0"/>
        <v>5.4491944089592584E-2</v>
      </c>
    </row>
    <row r="75" spans="2:6" x14ac:dyDescent="0.25">
      <c r="B75" s="48" t="s">
        <v>3</v>
      </c>
      <c r="C75" s="49">
        <f>+C64+C62+C51+C39+C25+C22+C9</f>
        <v>7156059381</v>
      </c>
      <c r="D75" s="49">
        <f>+D64+D62+D51+D39+D25+D22+D9</f>
        <v>7480821477</v>
      </c>
      <c r="E75" s="49">
        <f>+E64+E62+E51+E39+E25+E22+E9</f>
        <v>407030299.8299998</v>
      </c>
      <c r="F75" s="62">
        <f t="shared" si="0"/>
        <v>5.4409840026449788E-2</v>
      </c>
    </row>
    <row r="76" spans="2:6" x14ac:dyDescent="0.2">
      <c r="B76" s="37" t="s">
        <v>41</v>
      </c>
      <c r="C76" s="21"/>
      <c r="D76" s="21"/>
      <c r="E76" s="21"/>
    </row>
    <row r="77" spans="2:6" x14ac:dyDescent="0.25">
      <c r="C77" s="21"/>
      <c r="D77" s="21"/>
      <c r="E77" s="21"/>
      <c r="F77" s="63"/>
    </row>
    <row r="78" spans="2:6" x14ac:dyDescent="0.25">
      <c r="C78" s="21"/>
      <c r="D78" s="21"/>
      <c r="E78" s="21"/>
    </row>
    <row r="79" spans="2:6" x14ac:dyDescent="0.25">
      <c r="D79" s="21"/>
      <c r="E79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5"/>
  <sheetViews>
    <sheetView showGridLines="0" zoomScale="115" zoomScaleNormal="115" workbookViewId="0">
      <selection activeCell="C84" sqref="C84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7" t="s">
        <v>43</v>
      </c>
      <c r="C5" s="67"/>
      <c r="D5" s="67"/>
      <c r="E5" s="67"/>
      <c r="F5" s="67"/>
    </row>
    <row r="7" spans="2:6" x14ac:dyDescent="0.25">
      <c r="E7" s="65"/>
      <c r="F7" s="66" t="s">
        <v>34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42</v>
      </c>
      <c r="F8" s="53" t="s">
        <v>5</v>
      </c>
    </row>
    <row r="9" spans="2:6" x14ac:dyDescent="0.25">
      <c r="B9" s="45" t="s">
        <v>20</v>
      </c>
      <c r="C9" s="46">
        <f>SUM(C10:C21)</f>
        <v>3176983281</v>
      </c>
      <c r="D9" s="46">
        <f>SUM(D10:D21)</f>
        <v>3177159156</v>
      </c>
      <c r="E9" s="46">
        <f>SUM(E10:E21)</f>
        <v>206024257.65999982</v>
      </c>
      <c r="F9" s="47">
        <f t="shared" ref="F9:F84" si="0">IF(E9=0,"%",E9/D9)</f>
        <v>6.4845431891860761E-2</v>
      </c>
    </row>
    <row r="10" spans="2:6" x14ac:dyDescent="0.25">
      <c r="B10" s="11" t="s">
        <v>22</v>
      </c>
      <c r="C10" s="27">
        <v>131842118</v>
      </c>
      <c r="D10" s="27">
        <v>132939139</v>
      </c>
      <c r="E10" s="27">
        <v>13376066.020000001</v>
      </c>
      <c r="F10" s="33">
        <f t="shared" si="0"/>
        <v>0.10061796789582036</v>
      </c>
    </row>
    <row r="11" spans="2:6" x14ac:dyDescent="0.25">
      <c r="B11" s="13" t="s">
        <v>23</v>
      </c>
      <c r="C11" s="28">
        <v>225163624</v>
      </c>
      <c r="D11" s="28">
        <v>227940635</v>
      </c>
      <c r="E11" s="28">
        <v>19808701.499999993</v>
      </c>
      <c r="F11" s="23">
        <f t="shared" si="0"/>
        <v>8.6902896888042772E-2</v>
      </c>
    </row>
    <row r="12" spans="2:6" x14ac:dyDescent="0.25">
      <c r="B12" s="13" t="s">
        <v>24</v>
      </c>
      <c r="C12" s="28">
        <v>90645971</v>
      </c>
      <c r="D12" s="28">
        <v>92293623</v>
      </c>
      <c r="E12" s="28">
        <v>8066246.6599999964</v>
      </c>
      <c r="F12" s="23">
        <f t="shared" si="0"/>
        <v>8.7397659749471487E-2</v>
      </c>
    </row>
    <row r="13" spans="2:6" x14ac:dyDescent="0.25">
      <c r="B13" s="13" t="s">
        <v>25</v>
      </c>
      <c r="C13" s="28">
        <v>36683342</v>
      </c>
      <c r="D13" s="28">
        <v>36525587</v>
      </c>
      <c r="E13" s="28">
        <v>3799707.7599999993</v>
      </c>
      <c r="F13" s="23">
        <f t="shared" si="0"/>
        <v>0.10402865695217983</v>
      </c>
    </row>
    <row r="14" spans="2:6" x14ac:dyDescent="0.25">
      <c r="B14" s="13" t="s">
        <v>26</v>
      </c>
      <c r="C14" s="28">
        <v>104259463</v>
      </c>
      <c r="D14" s="28">
        <v>106514933</v>
      </c>
      <c r="E14" s="28">
        <v>9103866.0099999998</v>
      </c>
      <c r="F14" s="23">
        <f t="shared" si="0"/>
        <v>8.5470325649080581E-2</v>
      </c>
    </row>
    <row r="15" spans="2:6" x14ac:dyDescent="0.25">
      <c r="B15" s="13" t="s">
        <v>27</v>
      </c>
      <c r="C15" s="28">
        <v>55105007</v>
      </c>
      <c r="D15" s="28">
        <v>56009061</v>
      </c>
      <c r="E15" s="28">
        <v>4468711.3900000006</v>
      </c>
      <c r="F15" s="23">
        <f t="shared" si="0"/>
        <v>7.9785508098412866E-2</v>
      </c>
    </row>
    <row r="16" spans="2:6" x14ac:dyDescent="0.25">
      <c r="B16" s="13" t="s">
        <v>28</v>
      </c>
      <c r="C16" s="28">
        <v>7548123</v>
      </c>
      <c r="D16" s="28">
        <v>7641953</v>
      </c>
      <c r="E16" s="28">
        <v>613565.15999999992</v>
      </c>
      <c r="F16" s="23">
        <f t="shared" si="0"/>
        <v>8.0289051764647068E-2</v>
      </c>
    </row>
    <row r="17" spans="2:6" x14ac:dyDescent="0.25">
      <c r="B17" s="13" t="s">
        <v>29</v>
      </c>
      <c r="C17" s="28">
        <v>219887859</v>
      </c>
      <c r="D17" s="28">
        <v>228589547</v>
      </c>
      <c r="E17" s="28">
        <v>20544236.679999996</v>
      </c>
      <c r="F17" s="23">
        <f t="shared" si="0"/>
        <v>8.9873911338561763E-2</v>
      </c>
    </row>
    <row r="18" spans="2:6" x14ac:dyDescent="0.25">
      <c r="B18" s="13" t="s">
        <v>30</v>
      </c>
      <c r="C18" s="28">
        <v>29741989</v>
      </c>
      <c r="D18" s="28">
        <v>30830374</v>
      </c>
      <c r="E18" s="28">
        <v>2325593.6800000016</v>
      </c>
      <c r="F18" s="23">
        <f t="shared" si="0"/>
        <v>7.5431899723305385E-2</v>
      </c>
    </row>
    <row r="19" spans="2:6" x14ac:dyDescent="0.25">
      <c r="B19" s="13" t="s">
        <v>31</v>
      </c>
      <c r="C19" s="28">
        <v>32677120</v>
      </c>
      <c r="D19" s="28">
        <v>33921986</v>
      </c>
      <c r="E19" s="28">
        <v>2994203.439999999</v>
      </c>
      <c r="F19" s="23">
        <f t="shared" si="0"/>
        <v>8.8267339064404982E-2</v>
      </c>
    </row>
    <row r="20" spans="2:6" x14ac:dyDescent="0.25">
      <c r="B20" s="13" t="s">
        <v>32</v>
      </c>
      <c r="C20" s="28">
        <v>1592997158</v>
      </c>
      <c r="D20" s="28">
        <v>1588216736</v>
      </c>
      <c r="E20" s="28">
        <v>67820757.049999952</v>
      </c>
      <c r="F20" s="23">
        <f t="shared" si="0"/>
        <v>4.2702457109732882E-2</v>
      </c>
    </row>
    <row r="21" spans="2:6" x14ac:dyDescent="0.25">
      <c r="B21" s="13" t="s">
        <v>33</v>
      </c>
      <c r="C21" s="28">
        <v>650431507</v>
      </c>
      <c r="D21" s="28">
        <v>635735582</v>
      </c>
      <c r="E21" s="28">
        <v>53102602.309999883</v>
      </c>
      <c r="F21" s="23">
        <f t="shared" si="0"/>
        <v>8.3529385193355246E-2</v>
      </c>
    </row>
    <row r="22" spans="2:6" x14ac:dyDescent="0.25">
      <c r="B22" s="45" t="s">
        <v>19</v>
      </c>
      <c r="C22" s="46">
        <f>SUM(C23:C31)</f>
        <v>186272115</v>
      </c>
      <c r="D22" s="46">
        <f>SUM(D23:D31)</f>
        <v>189418155</v>
      </c>
      <c r="E22" s="46">
        <f>SUM(E23:E31)</f>
        <v>13050839.000000004</v>
      </c>
      <c r="F22" s="47">
        <f t="shared" si="0"/>
        <v>6.889962052475912E-2</v>
      </c>
    </row>
    <row r="23" spans="2:6" x14ac:dyDescent="0.25">
      <c r="B23" s="13" t="s">
        <v>32</v>
      </c>
      <c r="C23" s="28">
        <v>10628449</v>
      </c>
      <c r="D23" s="28">
        <v>10218449</v>
      </c>
      <c r="E23" s="28">
        <v>1015.41</v>
      </c>
      <c r="F23" s="23">
        <f t="shared" si="0"/>
        <v>9.9370266466075231E-5</v>
      </c>
    </row>
    <row r="24" spans="2:6" x14ac:dyDescent="0.25">
      <c r="B24" s="13" t="s">
        <v>33</v>
      </c>
      <c r="C24" s="28">
        <v>175643666</v>
      </c>
      <c r="D24" s="28">
        <v>179199706</v>
      </c>
      <c r="E24" s="28">
        <v>13049823.590000004</v>
      </c>
      <c r="F24" s="23">
        <f t="shared" si="0"/>
        <v>7.2822795758381451E-2</v>
      </c>
    </row>
    <row r="25" spans="2:6" hidden="1" x14ac:dyDescent="0.25">
      <c r="B25" s="13"/>
      <c r="C25" s="28"/>
      <c r="D25" s="28"/>
      <c r="E25" s="28"/>
      <c r="F25" s="23"/>
    </row>
    <row r="26" spans="2:6" hidden="1" x14ac:dyDescent="0.25">
      <c r="B26" s="13"/>
      <c r="C26" s="28"/>
      <c r="D26" s="28"/>
      <c r="E26" s="28"/>
      <c r="F26" s="23"/>
    </row>
    <row r="27" spans="2:6" hidden="1" x14ac:dyDescent="0.25">
      <c r="B27" s="13"/>
      <c r="C27" s="28"/>
      <c r="D27" s="28"/>
      <c r="E27" s="28"/>
      <c r="F27" s="23"/>
    </row>
    <row r="28" spans="2:6" hidden="1" x14ac:dyDescent="0.25">
      <c r="B28" s="13"/>
      <c r="C28" s="28"/>
      <c r="D28" s="28"/>
      <c r="E28" s="28"/>
      <c r="F28" s="23"/>
    </row>
    <row r="29" spans="2:6" hidden="1" x14ac:dyDescent="0.25">
      <c r="B29" s="13"/>
      <c r="C29" s="28"/>
      <c r="D29" s="28"/>
      <c r="E29" s="28"/>
      <c r="F29" s="23"/>
    </row>
    <row r="30" spans="2:6" hidden="1" x14ac:dyDescent="0.25">
      <c r="B30" s="13"/>
      <c r="C30" s="28"/>
      <c r="D30" s="28"/>
      <c r="E30" s="28"/>
      <c r="F30" s="23"/>
    </row>
    <row r="31" spans="2:6" hidden="1" x14ac:dyDescent="0.25">
      <c r="B31" s="13"/>
      <c r="C31" s="28"/>
      <c r="D31" s="28"/>
      <c r="E31" s="28"/>
      <c r="F31" s="23"/>
    </row>
    <row r="32" spans="2:6" x14ac:dyDescent="0.25">
      <c r="B32" s="45" t="s">
        <v>18</v>
      </c>
      <c r="C32" s="46">
        <f>SUM(C33:C45)</f>
        <v>1635122666</v>
      </c>
      <c r="D32" s="46">
        <f t="shared" ref="D32:E32" si="1">SUM(D33:D45)</f>
        <v>1627479560</v>
      </c>
      <c r="E32" s="46">
        <f t="shared" si="1"/>
        <v>124230496.56999998</v>
      </c>
      <c r="F32" s="47">
        <f t="shared" si="0"/>
        <v>7.6333061024741827E-2</v>
      </c>
    </row>
    <row r="33" spans="2:6" x14ac:dyDescent="0.25">
      <c r="B33" s="38" t="s">
        <v>22</v>
      </c>
      <c r="C33" s="12">
        <v>116932459</v>
      </c>
      <c r="D33" s="12">
        <v>130551082</v>
      </c>
      <c r="E33" s="12">
        <v>5014914.5599999987</v>
      </c>
      <c r="F33" s="33">
        <f t="shared" si="0"/>
        <v>3.84134277799398E-2</v>
      </c>
    </row>
    <row r="34" spans="2:6" x14ac:dyDescent="0.25">
      <c r="B34" s="39" t="s">
        <v>23</v>
      </c>
      <c r="C34" s="40">
        <v>89878430</v>
      </c>
      <c r="D34" s="40">
        <v>93873224</v>
      </c>
      <c r="E34" s="40">
        <v>5977850.929999996</v>
      </c>
      <c r="F34" s="23">
        <f t="shared" si="0"/>
        <v>6.3680042884220064E-2</v>
      </c>
    </row>
    <row r="35" spans="2:6" x14ac:dyDescent="0.25">
      <c r="B35" s="39" t="s">
        <v>24</v>
      </c>
      <c r="C35" s="40">
        <v>168879486</v>
      </c>
      <c r="D35" s="40">
        <v>169207541</v>
      </c>
      <c r="E35" s="40">
        <v>5344057.4999999981</v>
      </c>
      <c r="F35" s="23">
        <f t="shared" si="0"/>
        <v>3.158285658202431E-2</v>
      </c>
    </row>
    <row r="36" spans="2:6" x14ac:dyDescent="0.25">
      <c r="B36" s="39" t="s">
        <v>25</v>
      </c>
      <c r="C36" s="40">
        <v>37579410</v>
      </c>
      <c r="D36" s="40">
        <v>37381913</v>
      </c>
      <c r="E36" s="40">
        <v>571629.66</v>
      </c>
      <c r="F36" s="23">
        <f t="shared" si="0"/>
        <v>1.5291610678137313E-2</v>
      </c>
    </row>
    <row r="37" spans="2:6" x14ac:dyDescent="0.25">
      <c r="B37" s="39" t="s">
        <v>26</v>
      </c>
      <c r="C37" s="40">
        <v>47504130</v>
      </c>
      <c r="D37" s="40">
        <v>49456676</v>
      </c>
      <c r="E37" s="40">
        <v>2570080.2599999956</v>
      </c>
      <c r="F37" s="23">
        <f t="shared" si="0"/>
        <v>5.1966295915236917E-2</v>
      </c>
    </row>
    <row r="38" spans="2:6" x14ac:dyDescent="0.25">
      <c r="B38" s="39" t="s">
        <v>27</v>
      </c>
      <c r="C38" s="40">
        <v>75373095</v>
      </c>
      <c r="D38" s="40">
        <v>78884803</v>
      </c>
      <c r="E38" s="40">
        <v>13547757.559999995</v>
      </c>
      <c r="F38" s="23">
        <f t="shared" si="0"/>
        <v>0.17174103306057562</v>
      </c>
    </row>
    <row r="39" spans="2:6" x14ac:dyDescent="0.25">
      <c r="B39" s="39" t="s">
        <v>28</v>
      </c>
      <c r="C39" s="40">
        <v>31159155</v>
      </c>
      <c r="D39" s="40">
        <v>24166299</v>
      </c>
      <c r="E39" s="40">
        <v>823242.83000000019</v>
      </c>
      <c r="F39" s="23">
        <f t="shared" si="0"/>
        <v>3.4065738820826481E-2</v>
      </c>
    </row>
    <row r="40" spans="2:6" x14ac:dyDescent="0.25">
      <c r="B40" s="39" t="s">
        <v>39</v>
      </c>
      <c r="C40" s="40">
        <v>11608000</v>
      </c>
      <c r="D40" s="40">
        <v>1013111</v>
      </c>
      <c r="E40" s="40">
        <v>0</v>
      </c>
      <c r="F40" s="23" t="str">
        <f t="shared" si="0"/>
        <v>%</v>
      </c>
    </row>
    <row r="41" spans="2:6" x14ac:dyDescent="0.25">
      <c r="B41" s="39" t="s">
        <v>29</v>
      </c>
      <c r="C41" s="40">
        <v>54407118</v>
      </c>
      <c r="D41" s="40">
        <v>64261557</v>
      </c>
      <c r="E41" s="40">
        <v>6166357.2799999975</v>
      </c>
      <c r="F41" s="23">
        <f t="shared" si="0"/>
        <v>9.5957172030550042E-2</v>
      </c>
    </row>
    <row r="42" spans="2:6" x14ac:dyDescent="0.25">
      <c r="B42" s="39" t="s">
        <v>30</v>
      </c>
      <c r="C42" s="40">
        <v>14308699</v>
      </c>
      <c r="D42" s="40">
        <v>16156788</v>
      </c>
      <c r="E42" s="40">
        <v>1364402.2999999996</v>
      </c>
      <c r="F42" s="23">
        <f t="shared" si="0"/>
        <v>8.4447620405739041E-2</v>
      </c>
    </row>
    <row r="43" spans="2:6" x14ac:dyDescent="0.25">
      <c r="B43" s="39" t="s">
        <v>31</v>
      </c>
      <c r="C43" s="40">
        <v>56147026</v>
      </c>
      <c r="D43" s="40">
        <v>58339171</v>
      </c>
      <c r="E43" s="40">
        <v>2428258.0299999993</v>
      </c>
      <c r="F43" s="23">
        <f t="shared" si="0"/>
        <v>4.162311511077179E-2</v>
      </c>
    </row>
    <row r="44" spans="2:6" x14ac:dyDescent="0.25">
      <c r="B44" s="39" t="s">
        <v>32</v>
      </c>
      <c r="C44" s="40">
        <v>456784382</v>
      </c>
      <c r="D44" s="40">
        <v>418489171</v>
      </c>
      <c r="E44" s="40">
        <v>33138988.929999985</v>
      </c>
      <c r="F44" s="23">
        <f t="shared" si="0"/>
        <v>7.9187207761703307E-2</v>
      </c>
    </row>
    <row r="45" spans="2:6" x14ac:dyDescent="0.25">
      <c r="B45" s="41" t="s">
        <v>33</v>
      </c>
      <c r="C45" s="15">
        <v>474561276</v>
      </c>
      <c r="D45" s="15">
        <v>485698224</v>
      </c>
      <c r="E45" s="15">
        <v>47282956.730000004</v>
      </c>
      <c r="F45" s="34">
        <f t="shared" si="0"/>
        <v>9.7350483064562343E-2</v>
      </c>
    </row>
    <row r="46" spans="2:6" x14ac:dyDescent="0.25">
      <c r="B46" s="45" t="s">
        <v>17</v>
      </c>
      <c r="C46" s="46">
        <f>SUM(C47:C57)</f>
        <v>915128904</v>
      </c>
      <c r="D46" s="46">
        <f>SUM(D47:D57)</f>
        <v>682289345</v>
      </c>
      <c r="E46" s="46">
        <f>SUM(E47:E57)</f>
        <v>4281429</v>
      </c>
      <c r="F46" s="47">
        <f t="shared" si="0"/>
        <v>6.275092864010649E-3</v>
      </c>
    </row>
    <row r="47" spans="2:6" x14ac:dyDescent="0.25">
      <c r="B47" s="13" t="s">
        <v>22</v>
      </c>
      <c r="C47" s="28">
        <v>334273631</v>
      </c>
      <c r="D47" s="28">
        <v>274273631</v>
      </c>
      <c r="E47" s="28">
        <v>0</v>
      </c>
      <c r="F47" s="23" t="str">
        <f t="shared" si="0"/>
        <v>%</v>
      </c>
    </row>
    <row r="48" spans="2:6" x14ac:dyDescent="0.25">
      <c r="B48" s="13" t="s">
        <v>23</v>
      </c>
      <c r="C48" s="28">
        <v>17389327</v>
      </c>
      <c r="D48" s="28">
        <v>17389327</v>
      </c>
      <c r="E48" s="28">
        <v>0</v>
      </c>
      <c r="F48" s="23" t="str">
        <f t="shared" si="0"/>
        <v>%</v>
      </c>
    </row>
    <row r="49" spans="2:6" x14ac:dyDescent="0.25">
      <c r="B49" s="13" t="s">
        <v>24</v>
      </c>
      <c r="C49" s="28">
        <v>15000000</v>
      </c>
      <c r="D49" s="28">
        <v>15000000</v>
      </c>
      <c r="E49" s="28">
        <v>0</v>
      </c>
      <c r="F49" s="23" t="str">
        <f t="shared" si="0"/>
        <v>%</v>
      </c>
    </row>
    <row r="50" spans="2:6" x14ac:dyDescent="0.25">
      <c r="B50" s="13" t="s">
        <v>25</v>
      </c>
      <c r="C50" s="28">
        <v>39548966</v>
      </c>
      <c r="D50" s="28">
        <v>43830395</v>
      </c>
      <c r="E50" s="28">
        <v>4281429</v>
      </c>
      <c r="F50" s="23">
        <f t="shared" si="0"/>
        <v>9.7681734330708175E-2</v>
      </c>
    </row>
    <row r="51" spans="2:6" x14ac:dyDescent="0.25">
      <c r="B51" s="13" t="s">
        <v>26</v>
      </c>
      <c r="C51" s="28">
        <v>15000000</v>
      </c>
      <c r="D51" s="28">
        <v>15000000</v>
      </c>
      <c r="E51" s="28">
        <v>0</v>
      </c>
      <c r="F51" s="23" t="str">
        <f t="shared" si="0"/>
        <v>%</v>
      </c>
    </row>
    <row r="52" spans="2:6" x14ac:dyDescent="0.25">
      <c r="B52" s="13" t="s">
        <v>27</v>
      </c>
      <c r="C52" s="28">
        <v>37178706</v>
      </c>
      <c r="D52" s="28">
        <v>37178706</v>
      </c>
      <c r="E52" s="28">
        <v>0</v>
      </c>
      <c r="F52" s="23" t="str">
        <f t="shared" si="0"/>
        <v>%</v>
      </c>
    </row>
    <row r="53" spans="2:6" x14ac:dyDescent="0.25">
      <c r="B53" s="13" t="s">
        <v>39</v>
      </c>
      <c r="C53" s="28">
        <v>20892000</v>
      </c>
      <c r="D53" s="28">
        <v>1043039</v>
      </c>
      <c r="E53" s="28">
        <v>0</v>
      </c>
      <c r="F53" s="23" t="str">
        <f t="shared" si="0"/>
        <v>%</v>
      </c>
    </row>
    <row r="54" spans="2:6" x14ac:dyDescent="0.25">
      <c r="B54" s="13" t="s">
        <v>29</v>
      </c>
      <c r="C54" s="28">
        <v>5000000</v>
      </c>
      <c r="D54" s="28">
        <v>5000000</v>
      </c>
      <c r="E54" s="28">
        <v>0</v>
      </c>
      <c r="F54" s="23" t="str">
        <f t="shared" si="0"/>
        <v>%</v>
      </c>
    </row>
    <row r="55" spans="2:6" x14ac:dyDescent="0.25">
      <c r="B55" s="13" t="s">
        <v>31</v>
      </c>
      <c r="C55" s="28">
        <v>73000000</v>
      </c>
      <c r="D55" s="28">
        <v>73000000</v>
      </c>
      <c r="E55" s="28">
        <v>0</v>
      </c>
      <c r="F55" s="23" t="str">
        <f t="shared" si="0"/>
        <v>%</v>
      </c>
    </row>
    <row r="56" spans="2:6" x14ac:dyDescent="0.25">
      <c r="B56" s="13" t="s">
        <v>32</v>
      </c>
      <c r="C56" s="28">
        <v>0</v>
      </c>
      <c r="D56" s="28">
        <v>1249569</v>
      </c>
      <c r="E56" s="28">
        <v>0</v>
      </c>
      <c r="F56" s="23" t="str">
        <f t="shared" si="0"/>
        <v>%</v>
      </c>
    </row>
    <row r="57" spans="2:6" x14ac:dyDescent="0.25">
      <c r="B57" s="13" t="s">
        <v>33</v>
      </c>
      <c r="C57" s="28">
        <v>357846274</v>
      </c>
      <c r="D57" s="28">
        <v>199324678</v>
      </c>
      <c r="E57" s="28">
        <v>0</v>
      </c>
      <c r="F57" s="23" t="str">
        <f t="shared" si="0"/>
        <v>%</v>
      </c>
    </row>
    <row r="58" spans="2:6" x14ac:dyDescent="0.25">
      <c r="B58" s="45" t="s">
        <v>16</v>
      </c>
      <c r="C58" s="46">
        <f>+SUM(C59:C68)</f>
        <v>81970636</v>
      </c>
      <c r="D58" s="46">
        <f t="shared" ref="D58:E58" si="2">+SUM(D59:D68)</f>
        <v>72432429</v>
      </c>
      <c r="E58" s="46">
        <f t="shared" si="2"/>
        <v>8535328.9400000013</v>
      </c>
      <c r="F58" s="47">
        <f t="shared" si="0"/>
        <v>0.11783850214383948</v>
      </c>
    </row>
    <row r="59" spans="2:6" x14ac:dyDescent="0.25">
      <c r="B59" s="11" t="s">
        <v>22</v>
      </c>
      <c r="C59" s="27">
        <v>42237783</v>
      </c>
      <c r="D59" s="27">
        <v>42237783</v>
      </c>
      <c r="E59" s="27">
        <v>3502765</v>
      </c>
      <c r="F59" s="33">
        <f t="shared" si="0"/>
        <v>8.2929660394344087E-2</v>
      </c>
    </row>
    <row r="60" spans="2:6" x14ac:dyDescent="0.25">
      <c r="B60" s="13" t="s">
        <v>23</v>
      </c>
      <c r="C60" s="28">
        <v>40000</v>
      </c>
      <c r="D60" s="28">
        <v>718906</v>
      </c>
      <c r="E60" s="28">
        <v>219227</v>
      </c>
      <c r="F60" s="23">
        <f t="shared" si="0"/>
        <v>0.30494529187404196</v>
      </c>
    </row>
    <row r="61" spans="2:6" x14ac:dyDescent="0.25">
      <c r="B61" s="13" t="s">
        <v>24</v>
      </c>
      <c r="C61" s="28">
        <v>2400000</v>
      </c>
      <c r="D61" s="28">
        <v>2427535</v>
      </c>
      <c r="E61" s="28">
        <v>26791</v>
      </c>
      <c r="F61" s="23">
        <f t="shared" si="0"/>
        <v>1.1036298137822935E-2</v>
      </c>
    </row>
    <row r="62" spans="2:6" x14ac:dyDescent="0.25">
      <c r="B62" s="13" t="s">
        <v>25</v>
      </c>
      <c r="C62" s="28">
        <v>1741000</v>
      </c>
      <c r="D62" s="28">
        <v>1541000</v>
      </c>
      <c r="E62" s="28">
        <v>0</v>
      </c>
      <c r="F62" s="23" t="str">
        <f t="shared" ref="F62" si="3">IF(E62=0,"%",E62/D62)</f>
        <v>%</v>
      </c>
    </row>
    <row r="63" spans="2:6" x14ac:dyDescent="0.25">
      <c r="B63" s="13" t="s">
        <v>26</v>
      </c>
      <c r="C63" s="28">
        <v>0</v>
      </c>
      <c r="D63" s="28">
        <v>8575</v>
      </c>
      <c r="E63" s="28">
        <v>0</v>
      </c>
      <c r="F63" s="23" t="str">
        <f t="shared" si="0"/>
        <v>%</v>
      </c>
    </row>
    <row r="64" spans="2:6" x14ac:dyDescent="0.25">
      <c r="B64" s="13" t="s">
        <v>27</v>
      </c>
      <c r="C64" s="28">
        <v>1602665</v>
      </c>
      <c r="D64" s="28">
        <v>1602665</v>
      </c>
      <c r="E64" s="28">
        <v>0</v>
      </c>
      <c r="F64" s="23" t="str">
        <f t="shared" si="0"/>
        <v>%</v>
      </c>
    </row>
    <row r="65" spans="2:6" x14ac:dyDescent="0.25">
      <c r="B65" s="13" t="s">
        <v>29</v>
      </c>
      <c r="C65" s="28">
        <v>0</v>
      </c>
      <c r="D65" s="28">
        <v>420</v>
      </c>
      <c r="E65" s="28">
        <v>0</v>
      </c>
      <c r="F65" s="23" t="str">
        <f t="shared" si="0"/>
        <v>%</v>
      </c>
    </row>
    <row r="66" spans="2:6" x14ac:dyDescent="0.25">
      <c r="B66" s="13" t="s">
        <v>31</v>
      </c>
      <c r="C66" s="28">
        <v>0</v>
      </c>
      <c r="D66" s="28">
        <v>68285</v>
      </c>
      <c r="E66" s="28">
        <v>0</v>
      </c>
      <c r="F66" s="23" t="str">
        <f t="shared" ref="F66:F67" si="4">IF(E66=0,"%",E66/D66)</f>
        <v>%</v>
      </c>
    </row>
    <row r="67" spans="2:6" x14ac:dyDescent="0.25">
      <c r="B67" s="13" t="s">
        <v>32</v>
      </c>
      <c r="C67" s="28">
        <v>2587479</v>
      </c>
      <c r="D67" s="28">
        <v>2387175</v>
      </c>
      <c r="E67" s="28">
        <v>958463.94000000018</v>
      </c>
      <c r="F67" s="23">
        <f t="shared" si="4"/>
        <v>0.40150552012315821</v>
      </c>
    </row>
    <row r="68" spans="2:6" ht="16.5" customHeight="1" x14ac:dyDescent="0.25">
      <c r="B68" s="13" t="s">
        <v>33</v>
      </c>
      <c r="C68" s="28">
        <v>31361709</v>
      </c>
      <c r="D68" s="28">
        <v>21440085</v>
      </c>
      <c r="E68" s="28">
        <v>3828082</v>
      </c>
      <c r="F68" s="23">
        <f t="shared" si="0"/>
        <v>0.1785478928838202</v>
      </c>
    </row>
    <row r="69" spans="2:6" hidden="1" x14ac:dyDescent="0.25">
      <c r="B69" s="45" t="s">
        <v>35</v>
      </c>
      <c r="C69" s="46">
        <f>+C70</f>
        <v>0</v>
      </c>
      <c r="D69" s="46">
        <f t="shared" ref="D69:E69" si="5">+D70</f>
        <v>0</v>
      </c>
      <c r="E69" s="46">
        <f t="shared" si="5"/>
        <v>0</v>
      </c>
      <c r="F69" s="58" t="str">
        <f t="shared" si="0"/>
        <v>%</v>
      </c>
    </row>
    <row r="70" spans="2:6" hidden="1" x14ac:dyDescent="0.25">
      <c r="B70" s="17"/>
      <c r="C70" s="30"/>
      <c r="D70" s="30"/>
      <c r="E70" s="30"/>
      <c r="F70" s="59" t="str">
        <f t="shared" si="0"/>
        <v>%</v>
      </c>
    </row>
    <row r="71" spans="2:6" x14ac:dyDescent="0.25">
      <c r="B71" s="45" t="s">
        <v>15</v>
      </c>
      <c r="C71" s="46">
        <f>+SUM(C72:C83)</f>
        <v>694709619</v>
      </c>
      <c r="D71" s="46">
        <f>+SUM(D72:D83)</f>
        <v>735324255</v>
      </c>
      <c r="E71" s="46">
        <f>+SUM(E72:E83)</f>
        <v>33663805.870000005</v>
      </c>
      <c r="F71" s="47">
        <f t="shared" si="0"/>
        <v>4.5780899570625484E-2</v>
      </c>
    </row>
    <row r="72" spans="2:6" x14ac:dyDescent="0.25">
      <c r="B72" s="11" t="s">
        <v>22</v>
      </c>
      <c r="C72" s="27">
        <v>10000000</v>
      </c>
      <c r="D72" s="27">
        <v>10009400</v>
      </c>
      <c r="E72" s="27">
        <v>0</v>
      </c>
      <c r="F72" s="33" t="str">
        <f t="shared" si="0"/>
        <v>%</v>
      </c>
    </row>
    <row r="73" spans="2:6" x14ac:dyDescent="0.25">
      <c r="B73" s="13" t="s">
        <v>23</v>
      </c>
      <c r="C73" s="28">
        <v>255338481</v>
      </c>
      <c r="D73" s="28">
        <v>255340849</v>
      </c>
      <c r="E73" s="28">
        <v>2355291.65</v>
      </c>
      <c r="F73" s="23">
        <f t="shared" si="0"/>
        <v>9.2241083211875748E-3</v>
      </c>
    </row>
    <row r="74" spans="2:6" x14ac:dyDescent="0.25">
      <c r="B74" s="13" t="s">
        <v>24</v>
      </c>
      <c r="C74" s="28">
        <v>10000000</v>
      </c>
      <c r="D74" s="28">
        <v>10013670</v>
      </c>
      <c r="E74" s="28">
        <v>0</v>
      </c>
      <c r="F74" s="23" t="str">
        <f t="shared" si="0"/>
        <v>%</v>
      </c>
    </row>
    <row r="75" spans="2:6" x14ac:dyDescent="0.25">
      <c r="B75" s="13" t="s">
        <v>25</v>
      </c>
      <c r="C75" s="28">
        <v>7000000</v>
      </c>
      <c r="D75" s="28">
        <v>7000000</v>
      </c>
      <c r="E75" s="28">
        <v>0</v>
      </c>
      <c r="F75" s="23" t="str">
        <f t="shared" si="0"/>
        <v>%</v>
      </c>
    </row>
    <row r="76" spans="2:6" x14ac:dyDescent="0.25">
      <c r="B76" s="13" t="s">
        <v>26</v>
      </c>
      <c r="C76" s="28">
        <v>10000000</v>
      </c>
      <c r="D76" s="28">
        <v>10124000</v>
      </c>
      <c r="E76" s="28">
        <v>0</v>
      </c>
      <c r="F76" s="23" t="str">
        <f t="shared" si="0"/>
        <v>%</v>
      </c>
    </row>
    <row r="77" spans="2:6" x14ac:dyDescent="0.25">
      <c r="B77" s="13" t="s">
        <v>27</v>
      </c>
      <c r="C77" s="28">
        <v>3000000</v>
      </c>
      <c r="D77" s="28">
        <v>3000000</v>
      </c>
      <c r="E77" s="28">
        <v>0</v>
      </c>
      <c r="F77" s="23" t="str">
        <f t="shared" si="0"/>
        <v>%</v>
      </c>
    </row>
    <row r="78" spans="2:6" x14ac:dyDescent="0.25">
      <c r="B78" s="13" t="s">
        <v>28</v>
      </c>
      <c r="C78" s="28">
        <v>47599705</v>
      </c>
      <c r="D78" s="28">
        <v>56562535</v>
      </c>
      <c r="E78" s="28">
        <v>0</v>
      </c>
      <c r="F78" s="23" t="str">
        <f t="shared" si="0"/>
        <v>%</v>
      </c>
    </row>
    <row r="79" spans="2:6" x14ac:dyDescent="0.25">
      <c r="B79" s="13" t="s">
        <v>29</v>
      </c>
      <c r="C79" s="28">
        <v>0</v>
      </c>
      <c r="D79" s="28">
        <v>1050000</v>
      </c>
      <c r="E79" s="28">
        <v>0</v>
      </c>
      <c r="F79" s="23" t="str">
        <f t="shared" si="0"/>
        <v>%</v>
      </c>
    </row>
    <row r="80" spans="2:6" x14ac:dyDescent="0.25">
      <c r="B80" s="13" t="s">
        <v>32</v>
      </c>
      <c r="C80" s="28">
        <v>0</v>
      </c>
      <c r="D80" s="28">
        <v>1176225</v>
      </c>
      <c r="E80" s="28">
        <v>25555.33</v>
      </c>
      <c r="F80" s="23">
        <f t="shared" si="0"/>
        <v>2.1726565920635935E-2</v>
      </c>
    </row>
    <row r="81" spans="2:6" x14ac:dyDescent="0.25">
      <c r="B81" s="13" t="s">
        <v>33</v>
      </c>
      <c r="C81" s="28">
        <v>351771433</v>
      </c>
      <c r="D81" s="28">
        <v>381047576</v>
      </c>
      <c r="E81" s="28">
        <v>31282958.890000004</v>
      </c>
      <c r="F81" s="23">
        <f t="shared" si="0"/>
        <v>8.2097252050226943E-2</v>
      </c>
    </row>
    <row r="82" spans="2:6" hidden="1" x14ac:dyDescent="0.25">
      <c r="B82" s="13"/>
      <c r="C82" s="28"/>
      <c r="D82" s="28"/>
      <c r="E82" s="28"/>
      <c r="F82" s="23" t="str">
        <f t="shared" si="0"/>
        <v>%</v>
      </c>
    </row>
    <row r="83" spans="2:6" hidden="1" x14ac:dyDescent="0.25">
      <c r="B83" s="13"/>
      <c r="C83" s="28"/>
      <c r="D83" s="28"/>
      <c r="E83" s="28"/>
      <c r="F83" s="23" t="str">
        <f t="shared" si="0"/>
        <v>%</v>
      </c>
    </row>
    <row r="84" spans="2:6" x14ac:dyDescent="0.25">
      <c r="B84" s="48" t="s">
        <v>3</v>
      </c>
      <c r="C84" s="49">
        <f>+C71+C69+C58+C46+C32+C22+C9</f>
        <v>6690187221</v>
      </c>
      <c r="D84" s="49">
        <f t="shared" ref="D84:E84" si="6">+D71+D69+D58+D46+D32+D22+D9</f>
        <v>6484102900</v>
      </c>
      <c r="E84" s="49">
        <f t="shared" si="6"/>
        <v>389786157.03999984</v>
      </c>
      <c r="F84" s="50">
        <f t="shared" si="0"/>
        <v>6.0114122655271225E-2</v>
      </c>
    </row>
    <row r="85" spans="2:6" x14ac:dyDescent="0.2">
      <c r="B85" s="37" t="s">
        <v>41</v>
      </c>
      <c r="C85" s="9"/>
      <c r="D85" s="9"/>
      <c r="E85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7"/>
  <sheetViews>
    <sheetView showGridLines="0" zoomScale="120" zoomScaleNormal="120" workbookViewId="0">
      <selection activeCell="C46" sqref="C46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7" t="s">
        <v>44</v>
      </c>
      <c r="C5" s="67"/>
      <c r="D5" s="67"/>
      <c r="E5" s="67"/>
      <c r="F5" s="67"/>
    </row>
    <row r="7" spans="2:6" x14ac:dyDescent="0.25">
      <c r="E7" s="64"/>
      <c r="F7" s="66" t="s">
        <v>34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42</v>
      </c>
      <c r="F8" s="53" t="s">
        <v>5</v>
      </c>
    </row>
    <row r="9" spans="2:6" x14ac:dyDescent="0.25">
      <c r="B9" s="45" t="s">
        <v>20</v>
      </c>
      <c r="C9" s="46">
        <f>SUM(C10:C13)</f>
        <v>791722</v>
      </c>
      <c r="D9" s="46">
        <f>SUM(D10:D13)</f>
        <v>4953651</v>
      </c>
      <c r="E9" s="46">
        <f>SUM(E10:E13)</f>
        <v>0</v>
      </c>
      <c r="F9" s="47">
        <f>IF(D9=0,"%",E9/D9)</f>
        <v>0</v>
      </c>
    </row>
    <row r="10" spans="2:6" x14ac:dyDescent="0.25">
      <c r="B10" s="13" t="s">
        <v>23</v>
      </c>
      <c r="C10" s="28">
        <v>56903</v>
      </c>
      <c r="D10" s="28">
        <v>56903</v>
      </c>
      <c r="E10" s="28">
        <v>0</v>
      </c>
      <c r="F10" s="35">
        <f t="shared" ref="F10:F46" si="0">IF(D10=0,"%",E10/D10)</f>
        <v>0</v>
      </c>
    </row>
    <row r="11" spans="2:6" x14ac:dyDescent="0.25">
      <c r="B11" s="13" t="s">
        <v>29</v>
      </c>
      <c r="C11" s="28">
        <v>581028</v>
      </c>
      <c r="D11" s="28">
        <v>581028</v>
      </c>
      <c r="E11" s="28">
        <v>0</v>
      </c>
      <c r="F11" s="35">
        <f t="shared" si="0"/>
        <v>0</v>
      </c>
    </row>
    <row r="12" spans="2:6" x14ac:dyDescent="0.25">
      <c r="B12" s="13" t="s">
        <v>32</v>
      </c>
      <c r="C12" s="28"/>
      <c r="D12" s="28">
        <v>3955919</v>
      </c>
      <c r="E12" s="28">
        <v>0</v>
      </c>
      <c r="F12" s="35">
        <f t="shared" si="0"/>
        <v>0</v>
      </c>
    </row>
    <row r="13" spans="2:6" x14ac:dyDescent="0.25">
      <c r="B13" s="13" t="s">
        <v>33</v>
      </c>
      <c r="C13" s="28">
        <v>153791</v>
      </c>
      <c r="D13" s="28">
        <v>359801</v>
      </c>
      <c r="E13" s="28">
        <v>0</v>
      </c>
      <c r="F13" s="35">
        <f t="shared" si="0"/>
        <v>0</v>
      </c>
    </row>
    <row r="14" spans="2:6" x14ac:dyDescent="0.25">
      <c r="B14" s="45" t="s">
        <v>19</v>
      </c>
      <c r="C14" s="46">
        <f>SUM(C15:C15)</f>
        <v>429633</v>
      </c>
      <c r="D14" s="46">
        <f>SUM(D15:D15)</f>
        <v>429633</v>
      </c>
      <c r="E14" s="46">
        <f>SUM(E15:E15)</f>
        <v>0</v>
      </c>
      <c r="F14" s="47">
        <f t="shared" si="0"/>
        <v>0</v>
      </c>
    </row>
    <row r="15" spans="2:6" x14ac:dyDescent="0.25">
      <c r="B15" s="22" t="s">
        <v>33</v>
      </c>
      <c r="C15" s="27">
        <v>429633</v>
      </c>
      <c r="D15" s="27">
        <v>429633</v>
      </c>
      <c r="E15" s="27">
        <v>0</v>
      </c>
      <c r="F15" s="24">
        <f t="shared" si="0"/>
        <v>0</v>
      </c>
    </row>
    <row r="16" spans="2:6" x14ac:dyDescent="0.25">
      <c r="B16" s="45" t="s">
        <v>18</v>
      </c>
      <c r="C16" s="46">
        <f>+SUM(C17:C28)</f>
        <v>311579356</v>
      </c>
      <c r="D16" s="46">
        <f>+SUM(D17:D28)</f>
        <v>352510856</v>
      </c>
      <c r="E16" s="46">
        <f>+SUM(E17:E28)</f>
        <v>12997319.09</v>
      </c>
      <c r="F16" s="47">
        <f t="shared" si="0"/>
        <v>3.687069169296732E-2</v>
      </c>
    </row>
    <row r="17" spans="2:6" x14ac:dyDescent="0.25">
      <c r="B17" s="11" t="s">
        <v>22</v>
      </c>
      <c r="C17" s="27">
        <v>809392</v>
      </c>
      <c r="D17" s="27">
        <v>3035992</v>
      </c>
      <c r="E17" s="27">
        <v>76785.06</v>
      </c>
      <c r="F17" s="24">
        <f t="shared" si="0"/>
        <v>2.5291588383632102E-2</v>
      </c>
    </row>
    <row r="18" spans="2:6" x14ac:dyDescent="0.25">
      <c r="B18" s="13" t="s">
        <v>23</v>
      </c>
      <c r="C18" s="28">
        <v>76135</v>
      </c>
      <c r="D18" s="28">
        <v>3712055</v>
      </c>
      <c r="E18" s="28">
        <v>232971.1</v>
      </c>
      <c r="F18" s="35">
        <f t="shared" si="0"/>
        <v>6.2760681078270666E-2</v>
      </c>
    </row>
    <row r="19" spans="2:6" x14ac:dyDescent="0.25">
      <c r="B19" s="13" t="s">
        <v>24</v>
      </c>
      <c r="C19" s="28">
        <v>326608</v>
      </c>
      <c r="D19" s="28">
        <v>351665</v>
      </c>
      <c r="E19" s="28">
        <v>566.97</v>
      </c>
      <c r="F19" s="35">
        <f t="shared" si="0"/>
        <v>1.6122446077943499E-3</v>
      </c>
    </row>
    <row r="20" spans="2:6" x14ac:dyDescent="0.25">
      <c r="B20" s="13" t="s">
        <v>25</v>
      </c>
      <c r="C20" s="28">
        <v>134087</v>
      </c>
      <c r="D20" s="28">
        <v>134087</v>
      </c>
      <c r="E20" s="28">
        <v>0</v>
      </c>
      <c r="F20" s="35">
        <f t="shared" si="0"/>
        <v>0</v>
      </c>
    </row>
    <row r="21" spans="2:6" x14ac:dyDescent="0.25">
      <c r="B21" s="13" t="s">
        <v>26</v>
      </c>
      <c r="C21" s="28">
        <v>24500</v>
      </c>
      <c r="D21" s="28">
        <v>2092280</v>
      </c>
      <c r="E21" s="28">
        <v>0</v>
      </c>
      <c r="F21" s="35">
        <f t="shared" si="0"/>
        <v>0</v>
      </c>
    </row>
    <row r="22" spans="2:6" x14ac:dyDescent="0.25">
      <c r="B22" s="13" t="s">
        <v>27</v>
      </c>
      <c r="C22" s="28">
        <v>17098</v>
      </c>
      <c r="D22" s="28">
        <v>28658</v>
      </c>
      <c r="E22" s="28">
        <v>0</v>
      </c>
      <c r="F22" s="35">
        <f t="shared" si="0"/>
        <v>0</v>
      </c>
    </row>
    <row r="23" spans="2:6" x14ac:dyDescent="0.25">
      <c r="B23" s="13" t="s">
        <v>28</v>
      </c>
      <c r="C23" s="28"/>
      <c r="D23" s="28">
        <v>8000</v>
      </c>
      <c r="E23" s="28">
        <v>0</v>
      </c>
      <c r="F23" s="35">
        <f t="shared" si="0"/>
        <v>0</v>
      </c>
    </row>
    <row r="24" spans="2:6" x14ac:dyDescent="0.25">
      <c r="B24" s="13" t="s">
        <v>29</v>
      </c>
      <c r="C24" s="28">
        <v>330000</v>
      </c>
      <c r="D24" s="28">
        <v>1331670</v>
      </c>
      <c r="E24" s="28">
        <v>372518</v>
      </c>
      <c r="F24" s="35">
        <f t="shared" si="0"/>
        <v>0.27973747249693992</v>
      </c>
    </row>
    <row r="25" spans="2:6" x14ac:dyDescent="0.25">
      <c r="B25" s="13" t="s">
        <v>30</v>
      </c>
      <c r="C25" s="28">
        <v>0</v>
      </c>
      <c r="D25" s="28">
        <v>9063</v>
      </c>
      <c r="E25" s="28">
        <v>0</v>
      </c>
      <c r="F25" s="35">
        <f t="shared" si="0"/>
        <v>0</v>
      </c>
    </row>
    <row r="26" spans="2:6" x14ac:dyDescent="0.25">
      <c r="B26" s="13" t="s">
        <v>31</v>
      </c>
      <c r="C26" s="28">
        <v>0</v>
      </c>
      <c r="D26" s="28">
        <v>139938</v>
      </c>
      <c r="E26" s="28">
        <v>0</v>
      </c>
      <c r="F26" s="35">
        <f t="shared" si="0"/>
        <v>0</v>
      </c>
    </row>
    <row r="27" spans="2:6" x14ac:dyDescent="0.25">
      <c r="B27" s="13" t="s">
        <v>32</v>
      </c>
      <c r="C27" s="28">
        <v>128448570</v>
      </c>
      <c r="D27" s="28">
        <v>130892016</v>
      </c>
      <c r="E27" s="28">
        <v>3759361.3700000006</v>
      </c>
      <c r="F27" s="35">
        <f t="shared" si="0"/>
        <v>2.8721089986114973E-2</v>
      </c>
    </row>
    <row r="28" spans="2:6" x14ac:dyDescent="0.25">
      <c r="B28" s="13" t="s">
        <v>33</v>
      </c>
      <c r="C28" s="28">
        <v>181412966</v>
      </c>
      <c r="D28" s="28">
        <v>210775432</v>
      </c>
      <c r="E28" s="28">
        <v>8555116.5899999999</v>
      </c>
      <c r="F28" s="35">
        <f t="shared" si="0"/>
        <v>4.0588775023836746E-2</v>
      </c>
    </row>
    <row r="29" spans="2:6" hidden="1" x14ac:dyDescent="0.25">
      <c r="B29" s="45" t="s">
        <v>17</v>
      </c>
      <c r="C29" s="46">
        <f>+SUM(C30:C33)</f>
        <v>0</v>
      </c>
      <c r="D29" s="46">
        <f t="shared" ref="D29:E29" si="1">+SUM(D30:D33)</f>
        <v>0</v>
      </c>
      <c r="E29" s="46">
        <f t="shared" si="1"/>
        <v>0</v>
      </c>
      <c r="F29" s="47" t="str">
        <f t="shared" ref="F29:F33" si="2">IF(D29=0,"%",E29/D29)</f>
        <v>%</v>
      </c>
    </row>
    <row r="30" spans="2:6" hidden="1" x14ac:dyDescent="0.25">
      <c r="B30" s="13"/>
      <c r="C30" s="28">
        <v>0</v>
      </c>
      <c r="D30" s="28">
        <v>0</v>
      </c>
      <c r="E30" s="28">
        <v>0</v>
      </c>
      <c r="F30" s="35" t="str">
        <f t="shared" si="2"/>
        <v>%</v>
      </c>
    </row>
    <row r="31" spans="2:6" hidden="1" x14ac:dyDescent="0.25">
      <c r="B31" s="13"/>
      <c r="C31" s="28"/>
      <c r="D31" s="28"/>
      <c r="E31" s="28"/>
      <c r="F31" s="35"/>
    </row>
    <row r="32" spans="2:6" hidden="1" x14ac:dyDescent="0.25">
      <c r="B32" s="13"/>
      <c r="C32" s="28"/>
      <c r="D32" s="28"/>
      <c r="E32" s="28"/>
      <c r="F32" s="35" t="str">
        <f t="shared" si="2"/>
        <v>%</v>
      </c>
    </row>
    <row r="33" spans="2:6" hidden="1" x14ac:dyDescent="0.25">
      <c r="B33" s="14"/>
      <c r="C33" s="29"/>
      <c r="D33" s="29"/>
      <c r="E33" s="29"/>
      <c r="F33" s="36" t="str">
        <f t="shared" si="2"/>
        <v>%</v>
      </c>
    </row>
    <row r="34" spans="2:6" x14ac:dyDescent="0.25">
      <c r="B34" s="45" t="s">
        <v>16</v>
      </c>
      <c r="C34" s="46">
        <f>+SUM(C35:C36)</f>
        <v>0</v>
      </c>
      <c r="D34" s="46">
        <f>+SUM(D35:D36)</f>
        <v>2379466</v>
      </c>
      <c r="E34" s="46">
        <f>+SUM(E35:E36)</f>
        <v>280381.27</v>
      </c>
      <c r="F34" s="47">
        <f t="shared" si="0"/>
        <v>0.11783369461887667</v>
      </c>
    </row>
    <row r="35" spans="2:6" x14ac:dyDescent="0.25">
      <c r="B35" s="11" t="s">
        <v>32</v>
      </c>
      <c r="C35" s="27">
        <v>0</v>
      </c>
      <c r="D35" s="27">
        <v>314239</v>
      </c>
      <c r="E35" s="27">
        <v>272376.27</v>
      </c>
      <c r="F35" s="24">
        <f t="shared" si="0"/>
        <v>0.86678060329876305</v>
      </c>
    </row>
    <row r="36" spans="2:6" x14ac:dyDescent="0.25">
      <c r="B36" s="42" t="s">
        <v>33</v>
      </c>
      <c r="C36" s="43">
        <v>0</v>
      </c>
      <c r="D36" s="43">
        <v>2065227</v>
      </c>
      <c r="E36" s="43">
        <v>8005</v>
      </c>
      <c r="F36" s="44">
        <f t="shared" si="0"/>
        <v>3.8760872291520496E-3</v>
      </c>
    </row>
    <row r="37" spans="2:6" x14ac:dyDescent="0.25">
      <c r="B37" s="45" t="s">
        <v>15</v>
      </c>
      <c r="C37" s="46">
        <f>+SUM(C38:C45)</f>
        <v>0</v>
      </c>
      <c r="D37" s="46">
        <f>+SUM(D38:D45)</f>
        <v>2619423</v>
      </c>
      <c r="E37" s="46">
        <f>+SUM(E38:E45)</f>
        <v>63499.8</v>
      </c>
      <c r="F37" s="47">
        <f t="shared" si="0"/>
        <v>2.4241903655881469E-2</v>
      </c>
    </row>
    <row r="38" spans="2:6" x14ac:dyDescent="0.25">
      <c r="B38" s="13" t="s">
        <v>23</v>
      </c>
      <c r="C38" s="28">
        <v>0</v>
      </c>
      <c r="D38" s="28">
        <v>5692</v>
      </c>
      <c r="E38" s="28">
        <v>0</v>
      </c>
      <c r="F38" s="35">
        <f t="shared" si="0"/>
        <v>0</v>
      </c>
    </row>
    <row r="39" spans="2:6" x14ac:dyDescent="0.25">
      <c r="B39" s="13" t="s">
        <v>29</v>
      </c>
      <c r="C39" s="28">
        <v>0</v>
      </c>
      <c r="D39" s="28">
        <v>1870</v>
      </c>
      <c r="E39" s="28">
        <v>0</v>
      </c>
      <c r="F39" s="35">
        <f t="shared" si="0"/>
        <v>0</v>
      </c>
    </row>
    <row r="40" spans="2:6" x14ac:dyDescent="0.25">
      <c r="B40" s="13" t="s">
        <v>32</v>
      </c>
      <c r="C40" s="28">
        <v>0</v>
      </c>
      <c r="D40" s="28">
        <v>992082</v>
      </c>
      <c r="E40" s="28">
        <v>32904.300000000003</v>
      </c>
      <c r="F40" s="35">
        <f t="shared" ref="F40:F42" si="3">IF(D40=0,"%",E40/D40)</f>
        <v>3.3166915638021863E-2</v>
      </c>
    </row>
    <row r="41" spans="2:6" x14ac:dyDescent="0.25">
      <c r="B41" s="13" t="s">
        <v>33</v>
      </c>
      <c r="C41" s="28">
        <v>0</v>
      </c>
      <c r="D41" s="28">
        <v>1619779</v>
      </c>
      <c r="E41" s="28">
        <v>30595.5</v>
      </c>
      <c r="F41" s="35">
        <f t="shared" si="3"/>
        <v>1.8888687901250725E-2</v>
      </c>
    </row>
    <row r="42" spans="2:6" hidden="1" x14ac:dyDescent="0.25">
      <c r="B42" s="13"/>
      <c r="C42" s="28"/>
      <c r="D42" s="28"/>
      <c r="E42" s="28"/>
      <c r="F42" s="35" t="str">
        <f t="shared" si="3"/>
        <v>%</v>
      </c>
    </row>
    <row r="43" spans="2:6" hidden="1" x14ac:dyDescent="0.25">
      <c r="B43" s="13"/>
      <c r="C43" s="28"/>
      <c r="D43" s="28"/>
      <c r="E43" s="28"/>
      <c r="F43" s="35" t="str">
        <f t="shared" si="0"/>
        <v>%</v>
      </c>
    </row>
    <row r="44" spans="2:6" hidden="1" x14ac:dyDescent="0.25">
      <c r="B44" s="13"/>
      <c r="C44" s="28"/>
      <c r="D44" s="28"/>
      <c r="E44" s="28"/>
      <c r="F44" s="35" t="str">
        <f t="shared" si="0"/>
        <v>%</v>
      </c>
    </row>
    <row r="45" spans="2:6" hidden="1" x14ac:dyDescent="0.25">
      <c r="B45" s="13"/>
      <c r="C45" s="28"/>
      <c r="D45" s="28"/>
      <c r="E45" s="28"/>
      <c r="F45" s="35" t="str">
        <f t="shared" si="0"/>
        <v>%</v>
      </c>
    </row>
    <row r="46" spans="2:6" x14ac:dyDescent="0.25">
      <c r="B46" s="48" t="s">
        <v>3</v>
      </c>
      <c r="C46" s="49">
        <f>+C37+C34+C29+C16+C14+C9</f>
        <v>312800711</v>
      </c>
      <c r="D46" s="49">
        <f t="shared" ref="D46:E46" si="4">+D37+D34+D29+D16+D14+D9</f>
        <v>362893029</v>
      </c>
      <c r="E46" s="49">
        <f t="shared" si="4"/>
        <v>13341200.16</v>
      </c>
      <c r="F46" s="50">
        <f t="shared" si="0"/>
        <v>3.6763451193216501E-2</v>
      </c>
    </row>
    <row r="47" spans="2:6" x14ac:dyDescent="0.25">
      <c r="B47" s="37" t="s">
        <v>41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4"/>
  <sheetViews>
    <sheetView showGridLines="0" zoomScale="120" zoomScaleNormal="120" workbookViewId="0">
      <selection activeCell="D22" sqref="D22"/>
    </sheetView>
  </sheetViews>
  <sheetFormatPr baseColWidth="10" defaultRowHeight="15" x14ac:dyDescent="0.25"/>
  <cols>
    <col min="2" max="2" width="82.28515625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75" customHeight="1" x14ac:dyDescent="0.25">
      <c r="B5" s="67" t="s">
        <v>45</v>
      </c>
      <c r="C5" s="67"/>
      <c r="D5" s="67"/>
      <c r="E5" s="67"/>
      <c r="F5" s="67"/>
    </row>
    <row r="7" spans="2:6" x14ac:dyDescent="0.25">
      <c r="E7" s="64"/>
      <c r="F7" s="66" t="s">
        <v>34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42</v>
      </c>
      <c r="F8" s="53" t="s">
        <v>5</v>
      </c>
    </row>
    <row r="9" spans="2:6" x14ac:dyDescent="0.25">
      <c r="B9" s="45" t="s">
        <v>15</v>
      </c>
      <c r="C9" s="46">
        <f>SUM(C10:C13)</f>
        <v>153071449</v>
      </c>
      <c r="D9" s="46">
        <f t="shared" ref="D9:E9" si="0">SUM(D10:D13)</f>
        <v>193254746</v>
      </c>
      <c r="E9" s="46">
        <f t="shared" si="0"/>
        <v>364515.35</v>
      </c>
      <c r="F9" s="47">
        <f t="shared" ref="F9:F13" si="1">IF(E9=0,"%",E9/D9)</f>
        <v>1.8861909347364747E-3</v>
      </c>
    </row>
    <row r="10" spans="2:6" x14ac:dyDescent="0.25">
      <c r="B10" s="11" t="s">
        <v>33</v>
      </c>
      <c r="C10" s="27">
        <v>153071449</v>
      </c>
      <c r="D10" s="27">
        <v>193254746</v>
      </c>
      <c r="E10" s="27">
        <v>364515.35</v>
      </c>
      <c r="F10" s="24">
        <f t="shared" si="1"/>
        <v>1.8861909347364747E-3</v>
      </c>
    </row>
    <row r="11" spans="2:6" hidden="1" x14ac:dyDescent="0.25">
      <c r="B11" s="13"/>
      <c r="C11" s="28"/>
      <c r="D11" s="28"/>
      <c r="E11" s="28"/>
      <c r="F11" s="35" t="str">
        <f t="shared" si="1"/>
        <v>%</v>
      </c>
    </row>
    <row r="12" spans="2:6" hidden="1" x14ac:dyDescent="0.25">
      <c r="B12" s="13"/>
      <c r="C12" s="28"/>
      <c r="D12" s="28"/>
      <c r="E12" s="28"/>
      <c r="F12" s="35" t="str">
        <f t="shared" si="1"/>
        <v>%</v>
      </c>
    </row>
    <row r="13" spans="2:6" hidden="1" x14ac:dyDescent="0.25">
      <c r="B13" s="14"/>
      <c r="C13" s="29"/>
      <c r="D13" s="29"/>
      <c r="E13" s="29"/>
      <c r="F13" s="36" t="str">
        <f t="shared" si="1"/>
        <v>%</v>
      </c>
    </row>
    <row r="14" spans="2:6" x14ac:dyDescent="0.25">
      <c r="B14" s="37" t="s">
        <v>41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7" t="s">
        <v>8</v>
      </c>
      <c r="C2" s="67"/>
      <c r="D2" s="67"/>
      <c r="E2" s="67"/>
      <c r="F2" s="67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5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10.5703125" bestFit="1" customWidth="1"/>
    <col min="4" max="4" width="12.7109375" bestFit="1" customWidth="1"/>
    <col min="5" max="5" width="15.7109375" customWidth="1"/>
    <col min="6" max="6" width="12.28515625" customWidth="1"/>
  </cols>
  <sheetData>
    <row r="5" spans="2:6" ht="60" customHeight="1" x14ac:dyDescent="0.25">
      <c r="B5" s="67" t="s">
        <v>46</v>
      </c>
      <c r="C5" s="67"/>
      <c r="D5" s="67"/>
      <c r="E5" s="67"/>
      <c r="F5" s="67"/>
    </row>
    <row r="7" spans="2:6" x14ac:dyDescent="0.25">
      <c r="E7" s="64"/>
      <c r="F7" s="66" t="s">
        <v>34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42</v>
      </c>
      <c r="F8" s="53" t="s">
        <v>5</v>
      </c>
    </row>
    <row r="9" spans="2:6" hidden="1" x14ac:dyDescent="0.25">
      <c r="B9" s="45" t="s">
        <v>20</v>
      </c>
      <c r="C9" s="46">
        <f>+C10</f>
        <v>0</v>
      </c>
      <c r="D9" s="46">
        <f t="shared" ref="D9:E9" si="0">+D10</f>
        <v>0</v>
      </c>
      <c r="E9" s="46">
        <f t="shared" si="0"/>
        <v>0</v>
      </c>
      <c r="F9" s="47" t="str">
        <f t="shared" ref="F9:F34" si="1">IF(E9=0,"%",E9/D9)</f>
        <v>%</v>
      </c>
    </row>
    <row r="10" spans="2:6" hidden="1" x14ac:dyDescent="0.25">
      <c r="B10" s="26"/>
      <c r="C10" s="27"/>
      <c r="D10" s="27"/>
      <c r="E10" s="27"/>
      <c r="F10" s="24" t="str">
        <f t="shared" si="1"/>
        <v>%</v>
      </c>
    </row>
    <row r="11" spans="2:6" x14ac:dyDescent="0.25">
      <c r="B11" s="45" t="s">
        <v>18</v>
      </c>
      <c r="C11" s="46">
        <f>+SUM(C12:C22)</f>
        <v>0</v>
      </c>
      <c r="D11" s="46">
        <f t="shared" ref="D11:E11" si="2">+SUM(D12:D22)</f>
        <v>430613544</v>
      </c>
      <c r="E11" s="46">
        <f t="shared" si="2"/>
        <v>3538427.2800000003</v>
      </c>
      <c r="F11" s="47">
        <f t="shared" ref="F11:F12" si="3">IF(E11=0,"%",E11/D11)</f>
        <v>8.21717600224855E-3</v>
      </c>
    </row>
    <row r="12" spans="2:6" x14ac:dyDescent="0.25">
      <c r="B12" s="26" t="s">
        <v>22</v>
      </c>
      <c r="C12" s="27">
        <v>0</v>
      </c>
      <c r="D12" s="27">
        <v>22160850</v>
      </c>
      <c r="E12" s="27">
        <v>0</v>
      </c>
      <c r="F12" s="24" t="str">
        <f t="shared" si="3"/>
        <v>%</v>
      </c>
    </row>
    <row r="13" spans="2:6" x14ac:dyDescent="0.25">
      <c r="B13" s="25" t="s">
        <v>23</v>
      </c>
      <c r="C13" s="28">
        <v>0</v>
      </c>
      <c r="D13" s="28">
        <v>54932037</v>
      </c>
      <c r="E13" s="28">
        <v>24800</v>
      </c>
      <c r="F13" s="35">
        <f t="shared" si="1"/>
        <v>4.5146696453291911E-4</v>
      </c>
    </row>
    <row r="14" spans="2:6" x14ac:dyDescent="0.25">
      <c r="B14" s="25" t="s">
        <v>24</v>
      </c>
      <c r="C14" s="28">
        <v>0</v>
      </c>
      <c r="D14" s="28">
        <v>5606965</v>
      </c>
      <c r="E14" s="28">
        <v>0</v>
      </c>
      <c r="F14" s="35" t="str">
        <f t="shared" si="1"/>
        <v>%</v>
      </c>
    </row>
    <row r="15" spans="2:6" x14ac:dyDescent="0.25">
      <c r="B15" s="25" t="s">
        <v>25</v>
      </c>
      <c r="C15" s="28">
        <v>0</v>
      </c>
      <c r="D15" s="28">
        <v>261366</v>
      </c>
      <c r="E15" s="28">
        <v>0</v>
      </c>
      <c r="F15" s="35" t="str">
        <f t="shared" si="1"/>
        <v>%</v>
      </c>
    </row>
    <row r="16" spans="2:6" x14ac:dyDescent="0.25">
      <c r="B16" s="25" t="s">
        <v>26</v>
      </c>
      <c r="C16" s="28">
        <v>0</v>
      </c>
      <c r="D16" s="28">
        <v>44910008</v>
      </c>
      <c r="E16" s="28">
        <v>0</v>
      </c>
      <c r="F16" s="35" t="str">
        <f t="shared" si="1"/>
        <v>%</v>
      </c>
    </row>
    <row r="17" spans="2:6" x14ac:dyDescent="0.25">
      <c r="B17" s="25" t="s">
        <v>27</v>
      </c>
      <c r="C17" s="28">
        <v>0</v>
      </c>
      <c r="D17" s="28">
        <v>15560620</v>
      </c>
      <c r="E17" s="28">
        <v>36695</v>
      </c>
      <c r="F17" s="35">
        <f t="shared" si="1"/>
        <v>2.3581965243030163E-3</v>
      </c>
    </row>
    <row r="18" spans="2:6" x14ac:dyDescent="0.25">
      <c r="B18" s="25" t="s">
        <v>29</v>
      </c>
      <c r="C18" s="28">
        <v>0</v>
      </c>
      <c r="D18" s="28">
        <v>1302565</v>
      </c>
      <c r="E18" s="28">
        <v>0</v>
      </c>
      <c r="F18" s="35" t="str">
        <f t="shared" si="1"/>
        <v>%</v>
      </c>
    </row>
    <row r="19" spans="2:6" x14ac:dyDescent="0.25">
      <c r="B19" s="25" t="s">
        <v>30</v>
      </c>
      <c r="C19" s="28">
        <v>0</v>
      </c>
      <c r="D19" s="28">
        <v>608768</v>
      </c>
      <c r="E19" s="28">
        <v>0</v>
      </c>
      <c r="F19" s="35" t="str">
        <f t="shared" si="1"/>
        <v>%</v>
      </c>
    </row>
    <row r="20" spans="2:6" x14ac:dyDescent="0.25">
      <c r="B20" s="25" t="s">
        <v>31</v>
      </c>
      <c r="C20" s="28">
        <v>0</v>
      </c>
      <c r="D20" s="28">
        <v>6266486</v>
      </c>
      <c r="E20" s="28">
        <v>0</v>
      </c>
      <c r="F20" s="35" t="str">
        <f t="shared" si="1"/>
        <v>%</v>
      </c>
    </row>
    <row r="21" spans="2:6" x14ac:dyDescent="0.25">
      <c r="B21" s="25" t="s">
        <v>32</v>
      </c>
      <c r="C21" s="28">
        <v>0</v>
      </c>
      <c r="D21" s="28">
        <v>2767468</v>
      </c>
      <c r="E21" s="28">
        <v>1500</v>
      </c>
      <c r="F21" s="35">
        <f t="shared" si="1"/>
        <v>5.4201168721734088E-4</v>
      </c>
    </row>
    <row r="22" spans="2:6" x14ac:dyDescent="0.25">
      <c r="B22" s="25" t="s">
        <v>33</v>
      </c>
      <c r="C22" s="28">
        <v>0</v>
      </c>
      <c r="D22" s="28">
        <v>276236411</v>
      </c>
      <c r="E22" s="28">
        <v>3475432.2800000003</v>
      </c>
      <c r="F22" s="35">
        <f t="shared" si="1"/>
        <v>1.2581369224348923E-2</v>
      </c>
    </row>
    <row r="23" spans="2:6" x14ac:dyDescent="0.25">
      <c r="B23" s="45" t="s">
        <v>16</v>
      </c>
      <c r="C23" s="46">
        <f>+C24</f>
        <v>0</v>
      </c>
      <c r="D23" s="46">
        <f t="shared" ref="D23:E23" si="4">+D24</f>
        <v>5250</v>
      </c>
      <c r="E23" s="46">
        <f t="shared" si="4"/>
        <v>0</v>
      </c>
      <c r="F23" s="47" t="str">
        <f t="shared" si="1"/>
        <v>%</v>
      </c>
    </row>
    <row r="24" spans="2:6" x14ac:dyDescent="0.25">
      <c r="B24" s="25" t="s">
        <v>33</v>
      </c>
      <c r="C24" s="28"/>
      <c r="D24" s="28">
        <v>5250</v>
      </c>
      <c r="E24" s="28">
        <v>0</v>
      </c>
      <c r="F24" s="35" t="str">
        <f t="shared" si="1"/>
        <v>%</v>
      </c>
    </row>
    <row r="25" spans="2:6" x14ac:dyDescent="0.25">
      <c r="B25" s="45" t="s">
        <v>15</v>
      </c>
      <c r="C25" s="46">
        <f>+SUM(C26:C33)</f>
        <v>0</v>
      </c>
      <c r="D25" s="46">
        <f>+SUM(D26:D33)</f>
        <v>9952008</v>
      </c>
      <c r="E25" s="46">
        <f>+SUM(E26:E33)</f>
        <v>0</v>
      </c>
      <c r="F25" s="47" t="str">
        <f t="shared" si="1"/>
        <v>%</v>
      </c>
    </row>
    <row r="26" spans="2:6" x14ac:dyDescent="0.25">
      <c r="B26" s="26" t="s">
        <v>22</v>
      </c>
      <c r="C26" s="27"/>
      <c r="D26" s="27">
        <v>1322400</v>
      </c>
      <c r="E26" s="27">
        <v>0</v>
      </c>
      <c r="F26" s="24" t="str">
        <f t="shared" si="1"/>
        <v>%</v>
      </c>
    </row>
    <row r="27" spans="2:6" x14ac:dyDescent="0.25">
      <c r="B27" s="25" t="s">
        <v>23</v>
      </c>
      <c r="C27" s="28">
        <v>0</v>
      </c>
      <c r="D27" s="28">
        <v>947500</v>
      </c>
      <c r="E27" s="28">
        <v>0</v>
      </c>
      <c r="F27" s="35" t="str">
        <f>IF(E27=0,"%",E27/D27)</f>
        <v>%</v>
      </c>
    </row>
    <row r="28" spans="2:6" x14ac:dyDescent="0.25">
      <c r="B28" s="25" t="s">
        <v>24</v>
      </c>
      <c r="C28" s="28"/>
      <c r="D28" s="28">
        <v>363050</v>
      </c>
      <c r="E28" s="28">
        <v>0</v>
      </c>
      <c r="F28" s="35" t="str">
        <f t="shared" ref="F28" si="5">IF(E28=0,"%",E28/D28)</f>
        <v>%</v>
      </c>
    </row>
    <row r="29" spans="2:6" x14ac:dyDescent="0.25">
      <c r="B29" s="25" t="s">
        <v>25</v>
      </c>
      <c r="C29" s="28"/>
      <c r="D29" s="28">
        <v>30000</v>
      </c>
      <c r="E29" s="28">
        <v>0</v>
      </c>
      <c r="F29" s="35" t="str">
        <f t="shared" si="1"/>
        <v>%</v>
      </c>
    </row>
    <row r="30" spans="2:6" x14ac:dyDescent="0.25">
      <c r="B30" s="25" t="s">
        <v>26</v>
      </c>
      <c r="C30" s="28"/>
      <c r="D30" s="28">
        <v>1865816</v>
      </c>
      <c r="E30" s="28">
        <v>0</v>
      </c>
      <c r="F30" s="35" t="str">
        <f t="shared" si="1"/>
        <v>%</v>
      </c>
    </row>
    <row r="31" spans="2:6" x14ac:dyDescent="0.25">
      <c r="B31" s="25" t="s">
        <v>27</v>
      </c>
      <c r="C31" s="28"/>
      <c r="D31" s="28">
        <v>10427</v>
      </c>
      <c r="E31" s="28">
        <v>0</v>
      </c>
      <c r="F31" s="35" t="str">
        <f t="shared" si="1"/>
        <v>%</v>
      </c>
    </row>
    <row r="32" spans="2:6" x14ac:dyDescent="0.25">
      <c r="B32" s="25" t="s">
        <v>33</v>
      </c>
      <c r="C32" s="28">
        <v>0</v>
      </c>
      <c r="D32" s="28">
        <v>5412815</v>
      </c>
      <c r="E32" s="28">
        <v>0</v>
      </c>
      <c r="F32" s="35" t="str">
        <f t="shared" si="1"/>
        <v>%</v>
      </c>
    </row>
    <row r="33" spans="2:6" hidden="1" x14ac:dyDescent="0.25">
      <c r="B33" s="25"/>
      <c r="C33" s="28"/>
      <c r="D33" s="28"/>
      <c r="E33" s="28"/>
      <c r="F33" s="35" t="str">
        <f t="shared" si="1"/>
        <v>%</v>
      </c>
    </row>
    <row r="34" spans="2:6" x14ac:dyDescent="0.25">
      <c r="B34" s="48" t="s">
        <v>3</v>
      </c>
      <c r="C34" s="49">
        <f>+C25+C23+C11+C9</f>
        <v>0</v>
      </c>
      <c r="D34" s="49">
        <f t="shared" ref="D34:E34" si="6">+D25+D23+D11+D9</f>
        <v>440570802</v>
      </c>
      <c r="E34" s="49">
        <f t="shared" si="6"/>
        <v>3538427.2800000003</v>
      </c>
      <c r="F34" s="50">
        <f t="shared" si="1"/>
        <v>8.0314611498017528E-3</v>
      </c>
    </row>
    <row r="35" spans="2:6" x14ac:dyDescent="0.25">
      <c r="B35" s="37" t="s">
        <v>41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showGridLines="0" zoomScale="120" zoomScaleNormal="120" workbookViewId="0">
      <selection activeCell="E8" sqref="E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36</v>
      </c>
      <c r="C5" s="68"/>
      <c r="D5" s="68"/>
      <c r="E5" s="68"/>
      <c r="F5" s="68"/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38</v>
      </c>
      <c r="F8" s="53" t="s">
        <v>5</v>
      </c>
    </row>
    <row r="9" spans="2:6" x14ac:dyDescent="0.25">
      <c r="B9" s="45" t="s">
        <v>21</v>
      </c>
      <c r="C9" s="46">
        <f>SUM(C10:C11)</f>
        <v>0</v>
      </c>
      <c r="D9" s="46">
        <f t="shared" ref="D9:E9" si="0">SUM(D10:D11)</f>
        <v>0</v>
      </c>
      <c r="E9" s="46">
        <f t="shared" si="0"/>
        <v>0</v>
      </c>
      <c r="F9" s="47" t="str">
        <f t="shared" ref="F9:F15" si="1">IF(E9=0,"%",E9/D9)</f>
        <v>%</v>
      </c>
    </row>
    <row r="10" spans="2:6" x14ac:dyDescent="0.25">
      <c r="B10" s="25" t="s">
        <v>22</v>
      </c>
      <c r="C10" s="28"/>
      <c r="D10" s="28"/>
      <c r="E10" s="28"/>
      <c r="F10" s="35" t="str">
        <f t="shared" si="1"/>
        <v>%</v>
      </c>
    </row>
    <row r="11" spans="2:6" x14ac:dyDescent="0.25">
      <c r="B11" s="55" t="s">
        <v>23</v>
      </c>
      <c r="C11" s="29"/>
      <c r="D11" s="29"/>
      <c r="E11" s="29"/>
      <c r="F11" s="36" t="str">
        <f t="shared" si="1"/>
        <v>%</v>
      </c>
    </row>
    <row r="12" spans="2:6" x14ac:dyDescent="0.25">
      <c r="B12" s="45" t="s">
        <v>15</v>
      </c>
      <c r="C12" s="46">
        <f>SUM(C13:C14)</f>
        <v>0</v>
      </c>
      <c r="D12" s="46">
        <f t="shared" ref="D12:E12" si="2">SUM(D13:D14)</f>
        <v>0</v>
      </c>
      <c r="E12" s="46">
        <f t="shared" si="2"/>
        <v>0</v>
      </c>
      <c r="F12" s="56" t="str">
        <f t="shared" si="1"/>
        <v>%</v>
      </c>
    </row>
    <row r="13" spans="2:6" x14ac:dyDescent="0.25">
      <c r="B13" s="25" t="s">
        <v>22</v>
      </c>
      <c r="C13" s="28"/>
      <c r="D13" s="28"/>
      <c r="E13" s="28"/>
      <c r="F13" s="35" t="str">
        <f t="shared" si="1"/>
        <v>%</v>
      </c>
    </row>
    <row r="14" spans="2:6" x14ac:dyDescent="0.25">
      <c r="B14" s="55" t="s">
        <v>23</v>
      </c>
      <c r="C14" s="29"/>
      <c r="D14" s="29"/>
      <c r="E14" s="29"/>
      <c r="F14" s="36" t="str">
        <f t="shared" si="1"/>
        <v>%</v>
      </c>
    </row>
    <row r="15" spans="2:6" x14ac:dyDescent="0.25">
      <c r="B15" s="48" t="s">
        <v>3</v>
      </c>
      <c r="C15" s="49">
        <f>+C12+C9</f>
        <v>0</v>
      </c>
      <c r="D15" s="49">
        <f t="shared" ref="D15:E15" si="3">+D12+D9</f>
        <v>0</v>
      </c>
      <c r="E15" s="49">
        <f t="shared" si="3"/>
        <v>0</v>
      </c>
      <c r="F15" s="50" t="str">
        <f t="shared" si="1"/>
        <v>%</v>
      </c>
    </row>
    <row r="16" spans="2:6" x14ac:dyDescent="0.25">
      <c r="B16" s="37" t="s">
        <v>37</v>
      </c>
    </row>
  </sheetData>
  <mergeCells count="1">
    <mergeCell ref="B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ROCC</vt:lpstr>
      <vt:lpstr>ROOC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Usuario</cp:lastModifiedBy>
  <cp:lastPrinted>2014-05-15T18:05:16Z</cp:lastPrinted>
  <dcterms:created xsi:type="dcterms:W3CDTF">2013-07-12T22:51:31Z</dcterms:created>
  <dcterms:modified xsi:type="dcterms:W3CDTF">2020-05-12T02:40:26Z</dcterms:modified>
</cp:coreProperties>
</file>