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pR - Pliego MINSA\Marzo - 2020\"/>
    </mc:Choice>
  </mc:AlternateContent>
  <bookViews>
    <workbookView xWindow="0" yWindow="0" windowWidth="28800" windowHeight="12300" activeTab="1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RDR!$B$5:$F$47</definedName>
    <definedName name="_xlnm.Print_Area" localSheetId="1">RO!$B$5:$F$85</definedName>
    <definedName name="_xlnm.Print_Area" localSheetId="3">ROCC!$B$5:$F$14</definedName>
    <definedName name="_xlnm.Print_Area" localSheetId="4">ROOC!$B$2:$F$10</definedName>
    <definedName name="_xlnm.Print_Area" localSheetId="0">'TODA FUENTE'!$B$5:$F$77</definedName>
  </definedNames>
  <calcPr calcId="162913"/>
</workbook>
</file>

<file path=xl/calcChain.xml><?xml version="1.0" encoding="utf-8"?>
<calcChain xmlns="http://schemas.openxmlformats.org/spreadsheetml/2006/main">
  <c r="F71" i="1" l="1"/>
  <c r="F16" i="5" l="1"/>
  <c r="F11" i="3" l="1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4" i="7" l="1"/>
  <c r="F13" i="7"/>
  <c r="E12" i="7"/>
  <c r="F12" i="7" s="1"/>
  <c r="D12" i="7"/>
  <c r="C12" i="7"/>
  <c r="E23" i="5"/>
  <c r="D23" i="5"/>
  <c r="C23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29" i="5" l="1"/>
  <c r="F27" i="5"/>
  <c r="F24" i="5"/>
  <c r="F23" i="5"/>
  <c r="C32" i="2"/>
  <c r="D32" i="2"/>
  <c r="E32" i="2"/>
  <c r="C25" i="1"/>
  <c r="D25" i="1"/>
  <c r="E25" i="1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C76" i="1" s="1"/>
  <c r="D64" i="1"/>
  <c r="D76" i="1" s="1"/>
  <c r="E64" i="1"/>
  <c r="E76" i="1" s="1"/>
  <c r="F15" i="5" l="1"/>
  <c r="F14" i="5"/>
  <c r="F13" i="5"/>
  <c r="F12" i="5"/>
  <c r="F11" i="5"/>
  <c r="F41" i="3"/>
  <c r="F33" i="3" l="1"/>
  <c r="E29" i="3"/>
  <c r="D29" i="3"/>
  <c r="C29" i="3"/>
  <c r="F42" i="3" l="1"/>
  <c r="E9" i="7" l="1"/>
  <c r="D9" i="7"/>
  <c r="C9" i="7"/>
  <c r="F40" i="3"/>
  <c r="F30" i="3"/>
  <c r="F45" i="3"/>
  <c r="F44" i="3"/>
  <c r="F43" i="3"/>
  <c r="F39" i="3"/>
  <c r="F38" i="3"/>
  <c r="F36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28" i="5" l="1"/>
  <c r="F62" i="2"/>
  <c r="F53" i="2"/>
  <c r="F52" i="2"/>
  <c r="F47" i="2"/>
  <c r="F55" i="1"/>
  <c r="F41" i="1"/>
  <c r="F79" i="2" l="1"/>
  <c r="F70" i="1"/>
  <c r="F50" i="1"/>
  <c r="F49" i="1"/>
  <c r="F48" i="1"/>
  <c r="F29" i="3" l="1"/>
  <c r="F34" i="3"/>
  <c r="E9" i="8"/>
  <c r="D9" i="8"/>
  <c r="C9" i="8"/>
  <c r="F67" i="2"/>
  <c r="F66" i="2"/>
  <c r="C71" i="2"/>
  <c r="D71" i="2"/>
  <c r="E71" i="2"/>
  <c r="F11" i="7"/>
  <c r="F10" i="7"/>
  <c r="F13" i="8" l="1"/>
  <c r="F12" i="8"/>
  <c r="F68" i="2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3" i="5" l="1"/>
  <c r="C25" i="5" l="1"/>
  <c r="C34" i="5" s="1"/>
  <c r="D25" i="5"/>
  <c r="D34" i="5" s="1"/>
  <c r="E25" i="5"/>
  <c r="E34" i="5" s="1"/>
  <c r="F32" i="5" l="1"/>
  <c r="F22" i="5" l="1"/>
  <c r="F11" i="8" l="1"/>
  <c r="F10" i="8"/>
  <c r="F31" i="5" l="1"/>
  <c r="F30" i="5"/>
  <c r="F26" i="5"/>
  <c r="F21" i="5"/>
  <c r="F20" i="5"/>
  <c r="F19" i="5"/>
  <c r="F18" i="5"/>
  <c r="F17" i="5"/>
  <c r="F10" i="5"/>
  <c r="F83" i="2"/>
  <c r="F82" i="2"/>
  <c r="F81" i="2"/>
  <c r="F80" i="2"/>
  <c r="F78" i="2"/>
  <c r="F77" i="2"/>
  <c r="F76" i="2"/>
  <c r="F75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5" i="1"/>
  <c r="F74" i="1"/>
  <c r="F73" i="1"/>
  <c r="F72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9" i="8"/>
  <c r="F25" i="5"/>
  <c r="F34" i="5"/>
  <c r="F46" i="2"/>
  <c r="E14" i="3"/>
  <c r="D14" i="3"/>
  <c r="F14" i="3" s="1"/>
  <c r="C14" i="3"/>
  <c r="E15" i="7" l="1"/>
  <c r="D15" i="7"/>
  <c r="F15" i="7" l="1"/>
  <c r="F9" i="7"/>
  <c r="E6" i="4"/>
  <c r="E9" i="4" s="1"/>
  <c r="D6" i="4"/>
  <c r="D9" i="4" s="1"/>
  <c r="C6" i="4"/>
  <c r="C9" i="4" s="1"/>
  <c r="E37" i="3"/>
  <c r="D37" i="3"/>
  <c r="C37" i="3"/>
  <c r="E16" i="3"/>
  <c r="D16" i="3"/>
  <c r="C16" i="3"/>
  <c r="E22" i="2"/>
  <c r="D22" i="2"/>
  <c r="C22" i="2"/>
  <c r="E9" i="2"/>
  <c r="D9" i="2"/>
  <c r="C9" i="2"/>
  <c r="E9" i="1"/>
  <c r="D9" i="1"/>
  <c r="C9" i="1"/>
  <c r="C84" i="2" l="1"/>
  <c r="D84" i="2"/>
  <c r="E84" i="2"/>
  <c r="F76" i="1"/>
  <c r="C46" i="3"/>
  <c r="D46" i="3"/>
  <c r="E46" i="3"/>
  <c r="F16" i="3"/>
  <c r="F37" i="3"/>
  <c r="F32" i="2"/>
  <c r="F22" i="2"/>
  <c r="F25" i="1"/>
  <c r="F58" i="2"/>
  <c r="F51" i="1"/>
  <c r="F9" i="2"/>
  <c r="F9" i="1"/>
  <c r="F9" i="4"/>
  <c r="F8" i="4"/>
  <c r="F7" i="4"/>
  <c r="F6" i="4"/>
  <c r="F46" i="3" l="1"/>
  <c r="F84" i="2"/>
  <c r="C15" i="7" l="1"/>
</calcChain>
</file>

<file path=xl/sharedStrings.xml><?xml version="1.0" encoding="utf-8"?>
<sst xmlns="http://schemas.openxmlformats.org/spreadsheetml/2006/main" count="253" uniqueCount="47">
  <si>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</si>
  <si>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</si>
  <si>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</si>
  <si>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</si>
  <si>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</si>
  <si>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</si>
  <si>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</si>
  <si>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</si>
  <si>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</si>
  <si>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</si>
  <si>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</si>
  <si>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</si>
  <si>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</si>
  <si>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</si>
  <si>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</si>
  <si>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</si>
  <si>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</si>
  <si>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</si>
  <si>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</si>
  <si>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</si>
  <si>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</si>
  <si>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</si>
  <si>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</si>
  <si>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</si>
  <si>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</si>
  <si>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</si>
  <si>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</si>
  <si>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</si>
  <si>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</si>
  <si>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</si>
  <si>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</si>
  <si>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</si>
  <si>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</si>
  <si>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</si>
  <si>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(EN SOLES)</t>
  </si>
  <si>
    <t>6-24: DONACIONES Y TRANSFERENCIAS</t>
  </si>
  <si>
    <t>EJECUCION DE LOS PROGRAMAS PRESUPUESTALES AL MES DE ENERO
DEL AÑO FISCAL 2020 DEL PLIEGO 011 MINSA - RECURSOS DETERMINADOS</t>
  </si>
  <si>
    <t>Fuente: SIAF, Consulta Amigable y Base de Datos al 31 de Enero del 2020</t>
  </si>
  <si>
    <t>DEVENGADO
AL 31.01.20</t>
  </si>
  <si>
    <t>0080  LUCHA CONTRA LA VIOLENCIA FAMILIAR</t>
  </si>
  <si>
    <t>EJECUCION DE LOS PROGRAMAS PRESUPUESTALES AL MES DE MARZO
DEL AÑO FISCAL 2020 DEL PLIEGO 011 MINSA - TODA FUENTE</t>
  </si>
  <si>
    <t>Fuente: SIAF, Consulta Amigable y Base de Datos al 31 de Marzo del 2020</t>
  </si>
  <si>
    <t>DEVENGADO
AL 31.03.20</t>
  </si>
  <si>
    <t>EJECUCION DE LOS PROGRAMAS PRESUPUESTALES AL MES DE MARZO
DEL AÑO FISCAL 2020 DEL PLIEGO 011 MINSA - RECURSOS ORDINARIOS</t>
  </si>
  <si>
    <t>EJECUCION DE LOS PROGRAMAS PRESUPUESTALES AL MES DE MARZO
DEL AÑO FISCAL 2020 DEL PLIEGO 011 MINSA - RECURSOS DIRECTAMENTE RECAUDADOS</t>
  </si>
  <si>
    <t>EJECUCION DE LOS PROGRAMAS PRESUPUESTALES AL MES DE MARZO
DEL AÑO FISCAL 2020 DEL PLIEGO 011 MINSA - ROOC</t>
  </si>
  <si>
    <t>EJECUCION DE LOS PROGRAMAS PRESUPUESTALES AL MES DE MARZO
DEL AÑO FISCAL 2020 DEL PLIEGO 011 MINSA - DONACIONES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</si>
</sst>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0"/>
  <sheetViews>
    <sheetView showGridLines="0" zoomScale="120" zoomScaleNormal="120" workbookViewId="0">
      <selection activeCell="C71" sqref="C71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40</v>
      </c>
      <c r="C5" s="67"/>
      <c r="D5" s="67"/>
      <c r="E5" s="67"/>
      <c r="F5" s="67"/>
    </row>
    <row r="7" spans="2:6" x14ac:dyDescent="0.25">
      <c r="F7" s="66" t="s">
        <v>34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42</v>
      </c>
      <c r="F8" s="54" t="s">
        <v>5</v>
      </c>
    </row>
    <row r="9" spans="2:6" x14ac:dyDescent="0.25">
      <c r="B9" s="45" t="s">
        <v>14</v>
      </c>
      <c r="C9" s="46">
        <f>SUM(C10:C21)</f>
        <v>3177775003</v>
      </c>
      <c r="D9" s="46">
        <f>SUM(D10:D21)</f>
        <v>2833295500</v>
      </c>
      <c r="E9" s="46">
        <f>SUM(E10:E21)</f>
        <v>639584976.8299998</v>
      </c>
      <c r="F9" s="58">
        <f t="shared" ref="F9:F76" si="0">IF(E9=0,"%",E9/D9)</f>
        <v>0.22573888845339282</v>
      </c>
    </row>
    <row r="10" spans="2:6" x14ac:dyDescent="0.25">
      <c r="B10" s="16" t="s">
        <v>22</v>
      </c>
      <c r="C10" s="30">
        <v>131842118</v>
      </c>
      <c r="D10" s="30">
        <v>133121815</v>
      </c>
      <c r="E10" s="30">
        <v>39719058.160000004</v>
      </c>
      <c r="F10" s="59">
        <f t="shared" si="0"/>
        <v>0.29836626070640643</v>
      </c>
    </row>
    <row r="11" spans="2:6" x14ac:dyDescent="0.25">
      <c r="B11" s="17" t="s">
        <v>23</v>
      </c>
      <c r="C11" s="31">
        <v>225220527</v>
      </c>
      <c r="D11" s="31">
        <v>230448706</v>
      </c>
      <c r="E11" s="31">
        <v>59836299.989999995</v>
      </c>
      <c r="F11" s="60">
        <f t="shared" si="0"/>
        <v>0.25965127350291994</v>
      </c>
    </row>
    <row r="12" spans="2:6" x14ac:dyDescent="0.25">
      <c r="B12" s="17" t="s">
        <v>24</v>
      </c>
      <c r="C12" s="31">
        <v>90645971</v>
      </c>
      <c r="D12" s="31">
        <v>92758878</v>
      </c>
      <c r="E12" s="31">
        <v>24515935.370000001</v>
      </c>
      <c r="F12" s="60">
        <f t="shared" si="0"/>
        <v>0.26429745484847283</v>
      </c>
    </row>
    <row r="13" spans="2:6" x14ac:dyDescent="0.25">
      <c r="B13" s="17" t="s">
        <v>25</v>
      </c>
      <c r="C13" s="31">
        <v>36683342</v>
      </c>
      <c r="D13" s="31">
        <v>36691496</v>
      </c>
      <c r="E13" s="31">
        <v>10973601.919999998</v>
      </c>
      <c r="F13" s="60">
        <f t="shared" si="0"/>
        <v>0.29907752793726367</v>
      </c>
    </row>
    <row r="14" spans="2:6" x14ac:dyDescent="0.25">
      <c r="B14" s="17" t="s">
        <v>26</v>
      </c>
      <c r="C14" s="31">
        <v>104259463</v>
      </c>
      <c r="D14" s="31">
        <v>108255473</v>
      </c>
      <c r="E14" s="31">
        <v>30057515.600000028</v>
      </c>
      <c r="F14" s="60">
        <f t="shared" si="0"/>
        <v>0.27765354274513243</v>
      </c>
    </row>
    <row r="15" spans="2:6" x14ac:dyDescent="0.25">
      <c r="B15" s="17" t="s">
        <v>27</v>
      </c>
      <c r="C15" s="31">
        <v>55105007</v>
      </c>
      <c r="D15" s="31">
        <v>56694581</v>
      </c>
      <c r="E15" s="31">
        <v>13530924.399999999</v>
      </c>
      <c r="F15" s="60">
        <f t="shared" si="0"/>
        <v>0.23866345180326845</v>
      </c>
    </row>
    <row r="16" spans="2:6" x14ac:dyDescent="0.25">
      <c r="B16" s="17" t="s">
        <v>28</v>
      </c>
      <c r="C16" s="31">
        <v>7548123</v>
      </c>
      <c r="D16" s="31">
        <v>7649219</v>
      </c>
      <c r="E16" s="31">
        <v>1872084.2599999995</v>
      </c>
      <c r="F16" s="60">
        <f t="shared" si="0"/>
        <v>0.24474188279875364</v>
      </c>
    </row>
    <row r="17" spans="2:6" x14ac:dyDescent="0.25">
      <c r="B17" s="17" t="s">
        <v>29</v>
      </c>
      <c r="C17" s="31">
        <v>220468887</v>
      </c>
      <c r="D17" s="31">
        <v>230812320</v>
      </c>
      <c r="E17" s="31">
        <v>63245055.720000021</v>
      </c>
      <c r="F17" s="60">
        <f t="shared" si="0"/>
        <v>0.27401074483372473</v>
      </c>
    </row>
    <row r="18" spans="2:6" x14ac:dyDescent="0.25">
      <c r="B18" s="17" t="s">
        <v>30</v>
      </c>
      <c r="C18" s="31">
        <v>29741989</v>
      </c>
      <c r="D18" s="31">
        <v>30980729</v>
      </c>
      <c r="E18" s="31">
        <v>7419861.6900000004</v>
      </c>
      <c r="F18" s="60">
        <f t="shared" si="0"/>
        <v>0.23949926065329194</v>
      </c>
    </row>
    <row r="19" spans="2:6" x14ac:dyDescent="0.25">
      <c r="B19" s="17" t="s">
        <v>31</v>
      </c>
      <c r="C19" s="31">
        <v>32677120</v>
      </c>
      <c r="D19" s="31">
        <v>36980056</v>
      </c>
      <c r="E19" s="31">
        <v>9264227.5199999996</v>
      </c>
      <c r="F19" s="60">
        <f t="shared" si="0"/>
        <v>0.25051956438356932</v>
      </c>
    </row>
    <row r="20" spans="2:6" x14ac:dyDescent="0.25">
      <c r="B20" s="17" t="s">
        <v>32</v>
      </c>
      <c r="C20" s="31">
        <v>1592997158</v>
      </c>
      <c r="D20" s="31">
        <v>1189459570</v>
      </c>
      <c r="E20" s="31">
        <v>211443812.23999998</v>
      </c>
      <c r="F20" s="60">
        <f t="shared" si="0"/>
        <v>0.17776460635816313</v>
      </c>
    </row>
    <row r="21" spans="2:6" x14ac:dyDescent="0.25">
      <c r="B21" s="17" t="s">
        <v>33</v>
      </c>
      <c r="C21" s="31">
        <v>650585298</v>
      </c>
      <c r="D21" s="31">
        <v>679442657</v>
      </c>
      <c r="E21" s="31">
        <v>167706599.9599998</v>
      </c>
      <c r="F21" s="60">
        <f t="shared" si="0"/>
        <v>0.24682965991639202</v>
      </c>
    </row>
    <row r="22" spans="2:6" x14ac:dyDescent="0.25">
      <c r="B22" s="45" t="s">
        <v>13</v>
      </c>
      <c r="C22" s="46">
        <f>SUM(C23:C24)</f>
        <v>186701748</v>
      </c>
      <c r="D22" s="46">
        <f>SUM(D23:D24)</f>
        <v>190750678</v>
      </c>
      <c r="E22" s="46">
        <f>SUM(E23:E24)</f>
        <v>42165785.380000003</v>
      </c>
      <c r="F22" s="58">
        <f t="shared" si="0"/>
        <v>0.22105182441343671</v>
      </c>
    </row>
    <row r="23" spans="2:6" x14ac:dyDescent="0.25">
      <c r="B23" s="17" t="s">
        <v>32</v>
      </c>
      <c r="C23" s="31">
        <v>10628449</v>
      </c>
      <c r="D23" s="31">
        <v>10221449</v>
      </c>
      <c r="E23" s="31">
        <v>4587.2299999999996</v>
      </c>
      <c r="F23" s="60">
        <f t="shared" si="0"/>
        <v>4.4878470753021414E-4</v>
      </c>
    </row>
    <row r="24" spans="2:6" x14ac:dyDescent="0.25">
      <c r="B24" s="17" t="s">
        <v>33</v>
      </c>
      <c r="C24" s="31">
        <v>176073299</v>
      </c>
      <c r="D24" s="31">
        <v>180529229</v>
      </c>
      <c r="E24" s="31">
        <v>42161198.150000006</v>
      </c>
      <c r="F24" s="60">
        <f t="shared" si="0"/>
        <v>0.23354222683795989</v>
      </c>
    </row>
    <row r="25" spans="2:6" x14ac:dyDescent="0.25">
      <c r="B25" s="45" t="s">
        <v>12</v>
      </c>
      <c r="C25" s="46">
        <f>SUM(C26:C38)</f>
        <v>1946702022</v>
      </c>
      <c r="D25" s="46">
        <f t="shared" ref="D25:E25" si="1">SUM(D26:D38)</f>
        <v>2825950575</v>
      </c>
      <c r="E25" s="46">
        <f t="shared" si="1"/>
        <v>383772794.3299998</v>
      </c>
      <c r="F25" s="58">
        <f t="shared" si="0"/>
        <v>0.13580308081998207</v>
      </c>
    </row>
    <row r="26" spans="2:6" x14ac:dyDescent="0.25">
      <c r="B26" s="16" t="s">
        <v>22</v>
      </c>
      <c r="C26" s="30">
        <v>117741851</v>
      </c>
      <c r="D26" s="30">
        <v>119747762</v>
      </c>
      <c r="E26" s="30">
        <v>21701470.350000005</v>
      </c>
      <c r="F26" s="59">
        <f t="shared" si="0"/>
        <v>0.18122652137749351</v>
      </c>
    </row>
    <row r="27" spans="2:6" x14ac:dyDescent="0.25">
      <c r="B27" s="17" t="s">
        <v>23</v>
      </c>
      <c r="C27" s="31">
        <v>89954565</v>
      </c>
      <c r="D27" s="31">
        <v>144821061</v>
      </c>
      <c r="E27" s="31">
        <v>19737511.059999999</v>
      </c>
      <c r="F27" s="60">
        <f t="shared" si="0"/>
        <v>0.13628895496077051</v>
      </c>
    </row>
    <row r="28" spans="2:6" x14ac:dyDescent="0.25">
      <c r="B28" s="17" t="s">
        <v>24</v>
      </c>
      <c r="C28" s="31">
        <v>169206094</v>
      </c>
      <c r="D28" s="31">
        <v>154991526</v>
      </c>
      <c r="E28" s="31">
        <v>13084528.25</v>
      </c>
      <c r="F28" s="60">
        <f t="shared" si="0"/>
        <v>8.4420926664080978E-2</v>
      </c>
    </row>
    <row r="29" spans="2:6" x14ac:dyDescent="0.25">
      <c r="B29" s="17" t="s">
        <v>25</v>
      </c>
      <c r="C29" s="31">
        <v>37713497</v>
      </c>
      <c r="D29" s="31">
        <v>33063773</v>
      </c>
      <c r="E29" s="31">
        <v>1580729.1900000004</v>
      </c>
      <c r="F29" s="60">
        <f t="shared" si="0"/>
        <v>4.7808493906608913E-2</v>
      </c>
    </row>
    <row r="30" spans="2:6" x14ac:dyDescent="0.25">
      <c r="B30" s="17" t="s">
        <v>26</v>
      </c>
      <c r="C30" s="31">
        <v>47528630</v>
      </c>
      <c r="D30" s="31">
        <v>92321122</v>
      </c>
      <c r="E30" s="31">
        <v>9808007.9200000316</v>
      </c>
      <c r="F30" s="60">
        <f t="shared" si="0"/>
        <v>0.10623796274919657</v>
      </c>
    </row>
    <row r="31" spans="2:6" x14ac:dyDescent="0.25">
      <c r="B31" s="17" t="s">
        <v>27</v>
      </c>
      <c r="C31" s="31">
        <v>75390193</v>
      </c>
      <c r="D31" s="31">
        <v>91805588</v>
      </c>
      <c r="E31" s="31">
        <v>18467543.120000008</v>
      </c>
      <c r="F31" s="60">
        <f t="shared" si="0"/>
        <v>0.20115924882481018</v>
      </c>
    </row>
    <row r="32" spans="2:6" x14ac:dyDescent="0.25">
      <c r="B32" s="17" t="s">
        <v>28</v>
      </c>
      <c r="C32" s="31">
        <v>31159155</v>
      </c>
      <c r="D32" s="31">
        <v>24563721</v>
      </c>
      <c r="E32" s="31">
        <v>2071007.7000000002</v>
      </c>
      <c r="F32" s="60">
        <f t="shared" si="0"/>
        <v>8.4311643989117127E-2</v>
      </c>
    </row>
    <row r="33" spans="2:6" x14ac:dyDescent="0.25">
      <c r="B33" s="17" t="s">
        <v>39</v>
      </c>
      <c r="C33" s="31">
        <v>11608000</v>
      </c>
      <c r="D33" s="31">
        <v>7935626</v>
      </c>
      <c r="E33" s="31">
        <v>0</v>
      </c>
      <c r="F33" s="60" t="str">
        <f t="shared" si="0"/>
        <v>%</v>
      </c>
    </row>
    <row r="34" spans="2:6" x14ac:dyDescent="0.25">
      <c r="B34" s="17" t="s">
        <v>29</v>
      </c>
      <c r="C34" s="31">
        <v>54737118</v>
      </c>
      <c r="D34" s="31">
        <v>72288831</v>
      </c>
      <c r="E34" s="31">
        <v>17265298.839999992</v>
      </c>
      <c r="F34" s="60">
        <f t="shared" si="0"/>
        <v>0.238837709797797</v>
      </c>
    </row>
    <row r="35" spans="2:6" x14ac:dyDescent="0.25">
      <c r="B35" s="17" t="s">
        <v>30</v>
      </c>
      <c r="C35" s="31">
        <v>14308699</v>
      </c>
      <c r="D35" s="31">
        <v>16001700</v>
      </c>
      <c r="E35" s="31">
        <v>3982029.9099999997</v>
      </c>
      <c r="F35" s="60">
        <f t="shared" si="0"/>
        <v>0.24885042901691692</v>
      </c>
    </row>
    <row r="36" spans="2:6" x14ac:dyDescent="0.25">
      <c r="B36" s="17" t="s">
        <v>31</v>
      </c>
      <c r="C36" s="31">
        <v>56147026</v>
      </c>
      <c r="D36" s="31">
        <v>50494099</v>
      </c>
      <c r="E36" s="31">
        <v>7712110.5799999936</v>
      </c>
      <c r="F36" s="60">
        <f t="shared" si="0"/>
        <v>0.15273290805723641</v>
      </c>
    </row>
    <row r="37" spans="2:6" x14ac:dyDescent="0.25">
      <c r="B37" s="17" t="s">
        <v>32</v>
      </c>
      <c r="C37" s="31">
        <v>585232952</v>
      </c>
      <c r="D37" s="31">
        <v>499823530</v>
      </c>
      <c r="E37" s="31">
        <v>101408896.46000011</v>
      </c>
      <c r="F37" s="60">
        <f t="shared" si="0"/>
        <v>0.20288940070508507</v>
      </c>
    </row>
    <row r="38" spans="2:6" x14ac:dyDescent="0.25">
      <c r="B38" s="18" t="s">
        <v>33</v>
      </c>
      <c r="C38" s="32">
        <v>655974242</v>
      </c>
      <c r="D38" s="32">
        <v>1518092236</v>
      </c>
      <c r="E38" s="32">
        <v>166953660.94999963</v>
      </c>
      <c r="F38" s="61">
        <f t="shared" si="0"/>
        <v>0.10997596653936094</v>
      </c>
    </row>
    <row r="39" spans="2:6" x14ac:dyDescent="0.25">
      <c r="B39" s="45" t="s">
        <v>11</v>
      </c>
      <c r="C39" s="46">
        <f>SUM(C40:C50)</f>
        <v>915128904</v>
      </c>
      <c r="D39" s="46">
        <f>SUM(D40:D50)</f>
        <v>676221825</v>
      </c>
      <c r="E39" s="46">
        <f>SUM(E40:E50)</f>
        <v>30960794</v>
      </c>
      <c r="F39" s="58">
        <f t="shared" si="0"/>
        <v>4.5784967085319969E-2</v>
      </c>
    </row>
    <row r="40" spans="2:6" x14ac:dyDescent="0.25">
      <c r="B40" s="17" t="s">
        <v>22</v>
      </c>
      <c r="C40" s="31">
        <v>334273631</v>
      </c>
      <c r="D40" s="31">
        <v>274273631</v>
      </c>
      <c r="E40" s="31">
        <v>0</v>
      </c>
      <c r="F40" s="60" t="str">
        <f t="shared" si="0"/>
        <v>%</v>
      </c>
    </row>
    <row r="41" spans="2:6" x14ac:dyDescent="0.25">
      <c r="B41" s="17" t="s">
        <v>23</v>
      </c>
      <c r="C41" s="31">
        <v>17389327</v>
      </c>
      <c r="D41" s="31">
        <v>17389327</v>
      </c>
      <c r="E41" s="31">
        <v>0</v>
      </c>
      <c r="F41" s="60" t="str">
        <f t="shared" ref="F41:F47" si="2">IF(E41=0,"%",E41/D41)</f>
        <v>%</v>
      </c>
    </row>
    <row r="42" spans="2:6" x14ac:dyDescent="0.25">
      <c r="B42" s="17" t="s">
        <v>24</v>
      </c>
      <c r="C42" s="31">
        <v>15000000</v>
      </c>
      <c r="D42" s="31">
        <v>18278882</v>
      </c>
      <c r="E42" s="31">
        <v>0</v>
      </c>
      <c r="F42" s="60" t="str">
        <f t="shared" si="2"/>
        <v>%</v>
      </c>
    </row>
    <row r="43" spans="2:6" x14ac:dyDescent="0.25">
      <c r="B43" s="17" t="s">
        <v>25</v>
      </c>
      <c r="C43" s="31">
        <v>39548966</v>
      </c>
      <c r="D43" s="31">
        <v>43830395</v>
      </c>
      <c r="E43" s="31">
        <v>4281429</v>
      </c>
      <c r="F43" s="60">
        <f t="shared" si="2"/>
        <v>9.7681734330708175E-2</v>
      </c>
    </row>
    <row r="44" spans="2:6" x14ac:dyDescent="0.25">
      <c r="B44" s="17" t="s">
        <v>26</v>
      </c>
      <c r="C44" s="31">
        <v>15000000</v>
      </c>
      <c r="D44" s="31">
        <v>15000000</v>
      </c>
      <c r="E44" s="31">
        <v>0</v>
      </c>
      <c r="F44" s="60" t="str">
        <f t="shared" si="2"/>
        <v>%</v>
      </c>
    </row>
    <row r="45" spans="2:6" x14ac:dyDescent="0.25">
      <c r="B45" s="17" t="s">
        <v>27</v>
      </c>
      <c r="C45" s="31">
        <v>37178706</v>
      </c>
      <c r="D45" s="31">
        <v>37058706</v>
      </c>
      <c r="E45" s="31">
        <v>0</v>
      </c>
      <c r="F45" s="60" t="str">
        <f t="shared" si="2"/>
        <v>%</v>
      </c>
    </row>
    <row r="46" spans="2:6" x14ac:dyDescent="0.25">
      <c r="B46" s="17" t="s">
        <v>39</v>
      </c>
      <c r="C46" s="31">
        <v>20892000</v>
      </c>
      <c r="D46" s="31">
        <v>1043039</v>
      </c>
      <c r="E46" s="31">
        <v>0</v>
      </c>
      <c r="F46" s="60" t="str">
        <f t="shared" si="2"/>
        <v>%</v>
      </c>
    </row>
    <row r="47" spans="2:6" x14ac:dyDescent="0.25">
      <c r="B47" s="17" t="s">
        <v>29</v>
      </c>
      <c r="C47" s="31">
        <v>5000000</v>
      </c>
      <c r="D47" s="31">
        <v>5000000</v>
      </c>
      <c r="E47" s="31">
        <v>0</v>
      </c>
      <c r="F47" s="60" t="str">
        <f t="shared" si="2"/>
        <v>%</v>
      </c>
    </row>
    <row r="48" spans="2:6" x14ac:dyDescent="0.25">
      <c r="B48" s="17" t="s">
        <v>31</v>
      </c>
      <c r="C48" s="31">
        <v>73000000</v>
      </c>
      <c r="D48" s="31">
        <v>73000000</v>
      </c>
      <c r="E48" s="31">
        <v>0</v>
      </c>
      <c r="F48" s="60" t="str">
        <f t="shared" si="0"/>
        <v>%</v>
      </c>
    </row>
    <row r="49" spans="2:6" x14ac:dyDescent="0.25">
      <c r="B49" s="17" t="s">
        <v>32</v>
      </c>
      <c r="C49" s="31">
        <v>0</v>
      </c>
      <c r="D49" s="31">
        <v>1682948</v>
      </c>
      <c r="E49" s="31">
        <v>433379</v>
      </c>
      <c r="F49" s="60">
        <f t="shared" si="0"/>
        <v>0.2575118185469783</v>
      </c>
    </row>
    <row r="50" spans="2:6" x14ac:dyDescent="0.25">
      <c r="B50" s="17" t="s">
        <v>33</v>
      </c>
      <c r="C50" s="31">
        <v>357846274</v>
      </c>
      <c r="D50" s="31">
        <v>189664897</v>
      </c>
      <c r="E50" s="31">
        <v>26245986</v>
      </c>
      <c r="F50" s="60">
        <f t="shared" si="0"/>
        <v>0.13838083069214438</v>
      </c>
    </row>
    <row r="51" spans="2:6" x14ac:dyDescent="0.25">
      <c r="B51" s="45" t="s">
        <v>10</v>
      </c>
      <c r="C51" s="46">
        <f>+SUM(C52:C61)</f>
        <v>81970636</v>
      </c>
      <c r="D51" s="46">
        <f t="shared" ref="D51:E51" si="3">+SUM(D52:D61)</f>
        <v>89839697</v>
      </c>
      <c r="E51" s="46">
        <f t="shared" si="3"/>
        <v>21505993.050000001</v>
      </c>
      <c r="F51" s="58">
        <f t="shared" si="0"/>
        <v>0.23938185198910455</v>
      </c>
    </row>
    <row r="52" spans="2:6" x14ac:dyDescent="0.25">
      <c r="B52" s="16" t="s">
        <v>22</v>
      </c>
      <c r="C52" s="30">
        <v>42237783</v>
      </c>
      <c r="D52" s="30">
        <v>42237783</v>
      </c>
      <c r="E52" s="30">
        <v>11516086</v>
      </c>
      <c r="F52" s="59">
        <f t="shared" si="0"/>
        <v>0.27264892193797197</v>
      </c>
    </row>
    <row r="53" spans="2:6" x14ac:dyDescent="0.25">
      <c r="B53" s="17" t="s">
        <v>23</v>
      </c>
      <c r="C53" s="31">
        <v>40000</v>
      </c>
      <c r="D53" s="31">
        <v>771545</v>
      </c>
      <c r="E53" s="31">
        <v>665638</v>
      </c>
      <c r="F53" s="60">
        <f t="shared" si="0"/>
        <v>0.86273386516664619</v>
      </c>
    </row>
    <row r="54" spans="2:6" x14ac:dyDescent="0.25">
      <c r="B54" s="17" t="s">
        <v>24</v>
      </c>
      <c r="C54" s="31">
        <v>2400000</v>
      </c>
      <c r="D54" s="31">
        <v>3062476</v>
      </c>
      <c r="E54" s="31">
        <v>30144</v>
      </c>
      <c r="F54" s="60">
        <f t="shared" si="0"/>
        <v>9.8430159126144997E-3</v>
      </c>
    </row>
    <row r="55" spans="2:6" x14ac:dyDescent="0.25">
      <c r="B55" s="17" t="s">
        <v>25</v>
      </c>
      <c r="C55" s="31">
        <v>1741000</v>
      </c>
      <c r="D55" s="31">
        <v>1541000</v>
      </c>
      <c r="E55" s="31">
        <v>693843</v>
      </c>
      <c r="F55" s="60">
        <f t="shared" ref="F55" si="4">IF(E55=0,"%",E55/D55)</f>
        <v>0.45025502920181698</v>
      </c>
    </row>
    <row r="56" spans="2:6" x14ac:dyDescent="0.25">
      <c r="B56" s="17" t="s">
        <v>26</v>
      </c>
      <c r="C56" s="31">
        <v>0</v>
      </c>
      <c r="D56" s="31">
        <v>14659</v>
      </c>
      <c r="E56" s="31">
        <v>8086</v>
      </c>
      <c r="F56" s="60">
        <f t="shared" si="0"/>
        <v>0.55160652159083157</v>
      </c>
    </row>
    <row r="57" spans="2:6" x14ac:dyDescent="0.25">
      <c r="B57" s="17" t="s">
        <v>27</v>
      </c>
      <c r="C57" s="31">
        <v>1602665</v>
      </c>
      <c r="D57" s="31">
        <v>1602665</v>
      </c>
      <c r="E57" s="31">
        <v>602286</v>
      </c>
      <c r="F57" s="60">
        <f t="shared" si="0"/>
        <v>0.37580280345549444</v>
      </c>
    </row>
    <row r="58" spans="2:6" x14ac:dyDescent="0.25">
      <c r="B58" s="17" t="s">
        <v>29</v>
      </c>
      <c r="C58" s="31">
        <v>0</v>
      </c>
      <c r="D58" s="31">
        <v>420</v>
      </c>
      <c r="E58" s="31">
        <v>420</v>
      </c>
      <c r="F58" s="60">
        <f t="shared" si="0"/>
        <v>1</v>
      </c>
    </row>
    <row r="59" spans="2:6" x14ac:dyDescent="0.25">
      <c r="B59" s="17" t="s">
        <v>31</v>
      </c>
      <c r="C59" s="31">
        <v>0</v>
      </c>
      <c r="D59" s="31">
        <v>68285</v>
      </c>
      <c r="E59" s="31">
        <v>61293</v>
      </c>
      <c r="F59" s="60">
        <f t="shared" si="0"/>
        <v>0.89760562348978545</v>
      </c>
    </row>
    <row r="60" spans="2:6" x14ac:dyDescent="0.25">
      <c r="B60" s="17" t="s">
        <v>32</v>
      </c>
      <c r="C60" s="31">
        <v>2587479</v>
      </c>
      <c r="D60" s="31">
        <v>2896203</v>
      </c>
      <c r="E60" s="31">
        <v>1541718.9300000002</v>
      </c>
      <c r="F60" s="60">
        <f t="shared" si="0"/>
        <v>0.53232419481645454</v>
      </c>
    </row>
    <row r="61" spans="2:6" x14ac:dyDescent="0.25">
      <c r="B61" s="17" t="s">
        <v>33</v>
      </c>
      <c r="C61" s="31">
        <v>31361709</v>
      </c>
      <c r="D61" s="31">
        <v>37644661</v>
      </c>
      <c r="E61" s="31">
        <v>6386478.1200000001</v>
      </c>
      <c r="F61" s="60">
        <f t="shared" si="0"/>
        <v>0.16965163054596241</v>
      </c>
    </row>
    <row r="62" spans="2:6" hidden="1" x14ac:dyDescent="0.25">
      <c r="B62" s="45" t="s">
        <v>35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SUM(C65:C75)</f>
        <v>847781068</v>
      </c>
      <c r="D64" s="46">
        <f>SUM(D65:D75)</f>
        <v>975068621</v>
      </c>
      <c r="E64" s="46">
        <f>SUM(E65:E75)</f>
        <v>75348241.12000002</v>
      </c>
      <c r="F64" s="58">
        <f t="shared" si="0"/>
        <v>7.7274808661902394E-2</v>
      </c>
    </row>
    <row r="65" spans="2:6" x14ac:dyDescent="0.25">
      <c r="B65" s="16" t="s">
        <v>22</v>
      </c>
      <c r="C65" s="30">
        <v>10000000</v>
      </c>
      <c r="D65" s="30">
        <v>11651800</v>
      </c>
      <c r="E65" s="30">
        <v>0</v>
      </c>
      <c r="F65" s="59" t="str">
        <f t="shared" si="0"/>
        <v>%</v>
      </c>
    </row>
    <row r="66" spans="2:6" x14ac:dyDescent="0.25">
      <c r="B66" s="17" t="s">
        <v>23</v>
      </c>
      <c r="C66" s="31">
        <v>255338481</v>
      </c>
      <c r="D66" s="31">
        <v>256320890</v>
      </c>
      <c r="E66" s="31">
        <v>23687721.239999998</v>
      </c>
      <c r="F66" s="60">
        <f t="shared" si="0"/>
        <v>9.2414321907199989E-2</v>
      </c>
    </row>
    <row r="67" spans="2:6" x14ac:dyDescent="0.25">
      <c r="B67" s="17" t="s">
        <v>24</v>
      </c>
      <c r="C67" s="31">
        <v>10000000</v>
      </c>
      <c r="D67" s="31">
        <v>10385670</v>
      </c>
      <c r="E67" s="31">
        <v>0</v>
      </c>
      <c r="F67" s="60" t="str">
        <f t="shared" si="0"/>
        <v>%</v>
      </c>
    </row>
    <row r="68" spans="2:6" x14ac:dyDescent="0.25">
      <c r="B68" s="17" t="s">
        <v>25</v>
      </c>
      <c r="C68" s="31">
        <v>7000000</v>
      </c>
      <c r="D68" s="31">
        <v>7030000</v>
      </c>
      <c r="E68" s="31">
        <v>0</v>
      </c>
      <c r="F68" s="60" t="str">
        <f t="shared" si="0"/>
        <v>%</v>
      </c>
    </row>
    <row r="69" spans="2:6" x14ac:dyDescent="0.25">
      <c r="B69" s="17" t="s">
        <v>26</v>
      </c>
      <c r="C69" s="31">
        <v>10000000</v>
      </c>
      <c r="D69" s="31">
        <v>11998216</v>
      </c>
      <c r="E69" s="31">
        <v>0</v>
      </c>
      <c r="F69" s="60" t="str">
        <f t="shared" si="0"/>
        <v>%</v>
      </c>
    </row>
    <row r="70" spans="2:6" x14ac:dyDescent="0.25">
      <c r="B70" s="17" t="s">
        <v>27</v>
      </c>
      <c r="C70" s="31">
        <v>3000000</v>
      </c>
      <c r="D70" s="31">
        <v>3010427</v>
      </c>
      <c r="E70" s="31">
        <v>0</v>
      </c>
      <c r="F70" s="60" t="str">
        <f t="shared" si="0"/>
        <v>%</v>
      </c>
    </row>
    <row r="71" spans="2:6" x14ac:dyDescent="0.25">
      <c r="B71" s="17" t="s">
        <v>28</v>
      </c>
      <c r="C71" s="31">
        <v>47599705</v>
      </c>
      <c r="D71" s="31">
        <v>9161607</v>
      </c>
      <c r="E71" s="31">
        <v>2818439.28</v>
      </c>
      <c r="F71" s="60">
        <f t="shared" si="0"/>
        <v>0.30763590710668987</v>
      </c>
    </row>
    <row r="72" spans="2:6" x14ac:dyDescent="0.25">
      <c r="B72" s="17" t="s">
        <v>29</v>
      </c>
      <c r="C72" s="31">
        <v>0</v>
      </c>
      <c r="D72" s="31">
        <v>1194065</v>
      </c>
      <c r="E72" s="31">
        <v>1870</v>
      </c>
      <c r="F72" s="60">
        <f t="shared" si="0"/>
        <v>1.5660788985524239E-3</v>
      </c>
    </row>
    <row r="73" spans="2:6" x14ac:dyDescent="0.25">
      <c r="B73" s="17" t="s">
        <v>30</v>
      </c>
      <c r="C73" s="31">
        <v>0</v>
      </c>
      <c r="D73" s="31">
        <v>32000</v>
      </c>
      <c r="E73" s="31">
        <v>0</v>
      </c>
      <c r="F73" s="60" t="str">
        <f t="shared" si="0"/>
        <v>%</v>
      </c>
    </row>
    <row r="74" spans="2:6" x14ac:dyDescent="0.25">
      <c r="B74" s="17" t="s">
        <v>32</v>
      </c>
      <c r="C74" s="31">
        <v>0</v>
      </c>
      <c r="D74" s="31">
        <v>2224649</v>
      </c>
      <c r="E74" s="31">
        <v>600965.85000000009</v>
      </c>
      <c r="F74" s="60">
        <f t="shared" si="0"/>
        <v>0.27013962652085793</v>
      </c>
    </row>
    <row r="75" spans="2:6" x14ac:dyDescent="0.25">
      <c r="B75" s="17" t="s">
        <v>33</v>
      </c>
      <c r="C75" s="31">
        <v>504842882</v>
      </c>
      <c r="D75" s="31">
        <v>662059297</v>
      </c>
      <c r="E75" s="31">
        <v>48239244.750000022</v>
      </c>
      <c r="F75" s="60">
        <f t="shared" si="0"/>
        <v>7.2862423303452259E-2</v>
      </c>
    </row>
    <row r="76" spans="2:6" x14ac:dyDescent="0.25">
      <c r="B76" s="48" t="s">
        <v>3</v>
      </c>
      <c r="C76" s="49">
        <f>+C64+C62+C51+C39+C25+C22+C9</f>
        <v>7156059381</v>
      </c>
      <c r="D76" s="49">
        <f>+D64+D62+D51+D39+D25+D22+D9</f>
        <v>7591126896</v>
      </c>
      <c r="E76" s="49">
        <f>+E64+E62+E51+E39+E25+E22+E9</f>
        <v>1193338584.7099996</v>
      </c>
      <c r="F76" s="62">
        <f t="shared" si="0"/>
        <v>0.15720177004797622</v>
      </c>
    </row>
    <row r="77" spans="2:6" x14ac:dyDescent="0.2">
      <c r="B77" s="37" t="s">
        <v>41</v>
      </c>
      <c r="C77" s="21"/>
      <c r="D77" s="21"/>
      <c r="E77" s="21"/>
    </row>
    <row r="78" spans="2:6" x14ac:dyDescent="0.25">
      <c r="C78" s="21"/>
      <c r="D78" s="21"/>
      <c r="E78" s="21"/>
      <c r="F78" s="63"/>
    </row>
    <row r="79" spans="2:6" x14ac:dyDescent="0.25">
      <c r="C79" s="21"/>
      <c r="D79" s="21"/>
      <c r="E79" s="21"/>
    </row>
    <row r="80" spans="2:6" x14ac:dyDescent="0.25">
      <c r="D80" s="21"/>
      <c r="E80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tabSelected="1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43</v>
      </c>
      <c r="C5" s="67"/>
      <c r="D5" s="67"/>
      <c r="E5" s="67"/>
      <c r="F5" s="67"/>
    </row>
    <row r="7" spans="2:6" x14ac:dyDescent="0.25">
      <c r="E7" s="65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20</v>
      </c>
      <c r="C9" s="46">
        <f>SUM(C10:C21)</f>
        <v>3176983281</v>
      </c>
      <c r="D9" s="46">
        <f>SUM(D10:D21)</f>
        <v>2828341849</v>
      </c>
      <c r="E9" s="46">
        <f>SUM(E10:E21)</f>
        <v>639480984.8299998</v>
      </c>
      <c r="F9" s="47">
        <f t="shared" ref="F9:F84" si="0">IF(E9=0,"%",E9/D9)</f>
        <v>0.22609748713936303</v>
      </c>
    </row>
    <row r="10" spans="2:6" x14ac:dyDescent="0.25">
      <c r="B10" s="11" t="s">
        <v>22</v>
      </c>
      <c r="C10" s="27">
        <v>131842118</v>
      </c>
      <c r="D10" s="27">
        <v>133121815</v>
      </c>
      <c r="E10" s="27">
        <v>39719058.159999959</v>
      </c>
      <c r="F10" s="33">
        <f t="shared" si="0"/>
        <v>0.29836626070640609</v>
      </c>
    </row>
    <row r="11" spans="2:6" x14ac:dyDescent="0.25">
      <c r="B11" s="13" t="s">
        <v>23</v>
      </c>
      <c r="C11" s="28">
        <v>225163624</v>
      </c>
      <c r="D11" s="28">
        <v>230391803</v>
      </c>
      <c r="E11" s="28">
        <v>59836299.990000002</v>
      </c>
      <c r="F11" s="23">
        <f t="shared" si="0"/>
        <v>0.25971540311267066</v>
      </c>
    </row>
    <row r="12" spans="2:6" x14ac:dyDescent="0.25">
      <c r="B12" s="13" t="s">
        <v>24</v>
      </c>
      <c r="C12" s="28">
        <v>90645971</v>
      </c>
      <c r="D12" s="28">
        <v>92758878</v>
      </c>
      <c r="E12" s="28">
        <v>24515935.369999997</v>
      </c>
      <c r="F12" s="23">
        <f t="shared" si="0"/>
        <v>0.26429745484847278</v>
      </c>
    </row>
    <row r="13" spans="2:6" x14ac:dyDescent="0.25">
      <c r="B13" s="13" t="s">
        <v>25</v>
      </c>
      <c r="C13" s="28">
        <v>36683342</v>
      </c>
      <c r="D13" s="28">
        <v>36691496</v>
      </c>
      <c r="E13" s="28">
        <v>10973601.919999996</v>
      </c>
      <c r="F13" s="23">
        <f t="shared" si="0"/>
        <v>0.29907752793726361</v>
      </c>
    </row>
    <row r="14" spans="2:6" x14ac:dyDescent="0.25">
      <c r="B14" s="13" t="s">
        <v>26</v>
      </c>
      <c r="C14" s="28">
        <v>104259463</v>
      </c>
      <c r="D14" s="28">
        <v>108255473</v>
      </c>
      <c r="E14" s="28">
        <v>30057515.600000028</v>
      </c>
      <c r="F14" s="23">
        <f t="shared" si="0"/>
        <v>0.27765354274513243</v>
      </c>
    </row>
    <row r="15" spans="2:6" x14ac:dyDescent="0.25">
      <c r="B15" s="13" t="s">
        <v>27</v>
      </c>
      <c r="C15" s="28">
        <v>55105007</v>
      </c>
      <c r="D15" s="28">
        <v>56694581</v>
      </c>
      <c r="E15" s="28">
        <v>13530924.400000008</v>
      </c>
      <c r="F15" s="23">
        <f t="shared" si="0"/>
        <v>0.23866345180326859</v>
      </c>
    </row>
    <row r="16" spans="2:6" x14ac:dyDescent="0.25">
      <c r="B16" s="13" t="s">
        <v>28</v>
      </c>
      <c r="C16" s="28">
        <v>7548123</v>
      </c>
      <c r="D16" s="28">
        <v>7649219</v>
      </c>
      <c r="E16" s="28">
        <v>1872084.2599999998</v>
      </c>
      <c r="F16" s="23">
        <f t="shared" si="0"/>
        <v>0.24474188279875367</v>
      </c>
    </row>
    <row r="17" spans="2:6" x14ac:dyDescent="0.25">
      <c r="B17" s="13" t="s">
        <v>29</v>
      </c>
      <c r="C17" s="28">
        <v>219887859</v>
      </c>
      <c r="D17" s="28">
        <v>230231292</v>
      </c>
      <c r="E17" s="28">
        <v>63141063.720000029</v>
      </c>
      <c r="F17" s="23">
        <f t="shared" si="0"/>
        <v>0.27425057285436261</v>
      </c>
    </row>
    <row r="18" spans="2:6" x14ac:dyDescent="0.25">
      <c r="B18" s="13" t="s">
        <v>30</v>
      </c>
      <c r="C18" s="28">
        <v>29741989</v>
      </c>
      <c r="D18" s="28">
        <v>30980729</v>
      </c>
      <c r="E18" s="28">
        <v>7419861.6899999995</v>
      </c>
      <c r="F18" s="23">
        <f t="shared" si="0"/>
        <v>0.23949926065329191</v>
      </c>
    </row>
    <row r="19" spans="2:6" x14ac:dyDescent="0.25">
      <c r="B19" s="13" t="s">
        <v>31</v>
      </c>
      <c r="C19" s="28">
        <v>32677120</v>
      </c>
      <c r="D19" s="28">
        <v>36980056</v>
      </c>
      <c r="E19" s="28">
        <v>9264227.5199999977</v>
      </c>
      <c r="F19" s="23">
        <f t="shared" si="0"/>
        <v>0.25051956438356926</v>
      </c>
    </row>
    <row r="20" spans="2:6" x14ac:dyDescent="0.25">
      <c r="B20" s="13" t="s">
        <v>32</v>
      </c>
      <c r="C20" s="28">
        <v>1592997158</v>
      </c>
      <c r="D20" s="28">
        <v>1185511463</v>
      </c>
      <c r="E20" s="28">
        <v>211443812.23999998</v>
      </c>
      <c r="F20" s="23">
        <f t="shared" si="0"/>
        <v>0.17835661555302901</v>
      </c>
    </row>
    <row r="21" spans="2:6" x14ac:dyDescent="0.25">
      <c r="B21" s="13" t="s">
        <v>33</v>
      </c>
      <c r="C21" s="28">
        <v>650431507</v>
      </c>
      <c r="D21" s="28">
        <v>679075044</v>
      </c>
      <c r="E21" s="28">
        <v>167706599.95999977</v>
      </c>
      <c r="F21" s="23">
        <f t="shared" si="0"/>
        <v>0.24696327959888889</v>
      </c>
    </row>
    <row r="22" spans="2:6" x14ac:dyDescent="0.25">
      <c r="B22" s="45" t="s">
        <v>19</v>
      </c>
      <c r="C22" s="46">
        <f>SUM(C23:C31)</f>
        <v>186272115</v>
      </c>
      <c r="D22" s="46">
        <f>SUM(D23:D31)</f>
        <v>189421155</v>
      </c>
      <c r="E22" s="46">
        <f>SUM(E23:E31)</f>
        <v>42016753.329999998</v>
      </c>
      <c r="F22" s="47">
        <f t="shared" si="0"/>
        <v>0.22181658289434461</v>
      </c>
    </row>
    <row r="23" spans="2:6" x14ac:dyDescent="0.25">
      <c r="B23" s="13" t="s">
        <v>32</v>
      </c>
      <c r="C23" s="28">
        <v>10628449</v>
      </c>
      <c r="D23" s="28">
        <v>10221449</v>
      </c>
      <c r="E23" s="28">
        <v>4587.2299999999996</v>
      </c>
      <c r="F23" s="23">
        <f t="shared" si="0"/>
        <v>4.4878470753021414E-4</v>
      </c>
    </row>
    <row r="24" spans="2:6" x14ac:dyDescent="0.25">
      <c r="B24" s="13" t="s">
        <v>33</v>
      </c>
      <c r="C24" s="28">
        <v>175643666</v>
      </c>
      <c r="D24" s="28">
        <v>179199706</v>
      </c>
      <c r="E24" s="28">
        <v>42012166.100000001</v>
      </c>
      <c r="F24" s="23">
        <f t="shared" si="0"/>
        <v>0.2344432758165351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1635122666</v>
      </c>
      <c r="D32" s="46">
        <f t="shared" ref="D32:E32" si="1">SUM(D33:D45)</f>
        <v>2027648606</v>
      </c>
      <c r="E32" s="46">
        <f t="shared" si="1"/>
        <v>316135007.48999995</v>
      </c>
      <c r="F32" s="47">
        <f t="shared" si="0"/>
        <v>0.1559121272564325</v>
      </c>
    </row>
    <row r="33" spans="2:6" x14ac:dyDescent="0.25">
      <c r="B33" s="38" t="s">
        <v>22</v>
      </c>
      <c r="C33" s="12">
        <v>116932459</v>
      </c>
      <c r="D33" s="12">
        <v>92942231</v>
      </c>
      <c r="E33" s="12">
        <v>20953519.989999998</v>
      </c>
      <c r="F33" s="33">
        <f t="shared" si="0"/>
        <v>0.22544670775118361</v>
      </c>
    </row>
    <row r="34" spans="2:6" x14ac:dyDescent="0.25">
      <c r="B34" s="39" t="s">
        <v>23</v>
      </c>
      <c r="C34" s="40">
        <v>89878430</v>
      </c>
      <c r="D34" s="40">
        <v>83269621</v>
      </c>
      <c r="E34" s="40">
        <v>15266011.459999993</v>
      </c>
      <c r="F34" s="23">
        <f t="shared" si="0"/>
        <v>0.18333230386625626</v>
      </c>
    </row>
    <row r="35" spans="2:6" x14ac:dyDescent="0.25">
      <c r="B35" s="39" t="s">
        <v>24</v>
      </c>
      <c r="C35" s="40">
        <v>168879486</v>
      </c>
      <c r="D35" s="40">
        <v>148486439</v>
      </c>
      <c r="E35" s="40">
        <v>12923056.51</v>
      </c>
      <c r="F35" s="23">
        <f t="shared" si="0"/>
        <v>8.7031897303429848E-2</v>
      </c>
    </row>
    <row r="36" spans="2:6" x14ac:dyDescent="0.25">
      <c r="B36" s="39" t="s">
        <v>25</v>
      </c>
      <c r="C36" s="40">
        <v>37579410</v>
      </c>
      <c r="D36" s="40">
        <v>32510901</v>
      </c>
      <c r="E36" s="40">
        <v>1579870.1600000001</v>
      </c>
      <c r="F36" s="23">
        <f t="shared" si="0"/>
        <v>4.859508999765956E-2</v>
      </c>
    </row>
    <row r="37" spans="2:6" x14ac:dyDescent="0.25">
      <c r="B37" s="39" t="s">
        <v>26</v>
      </c>
      <c r="C37" s="40">
        <v>47504130</v>
      </c>
      <c r="D37" s="40">
        <v>43607156</v>
      </c>
      <c r="E37" s="40">
        <v>8151045.1399999978</v>
      </c>
      <c r="F37" s="23">
        <f t="shared" si="0"/>
        <v>0.18691989773421586</v>
      </c>
    </row>
    <row r="38" spans="2:6" x14ac:dyDescent="0.25">
      <c r="B38" s="39" t="s">
        <v>27</v>
      </c>
      <c r="C38" s="40">
        <v>75373095</v>
      </c>
      <c r="D38" s="40">
        <v>75946381</v>
      </c>
      <c r="E38" s="40">
        <v>17717944.940000001</v>
      </c>
      <c r="F38" s="23">
        <f t="shared" si="0"/>
        <v>0.23329544748155942</v>
      </c>
    </row>
    <row r="39" spans="2:6" x14ac:dyDescent="0.25">
      <c r="B39" s="39" t="s">
        <v>28</v>
      </c>
      <c r="C39" s="40">
        <v>31159155</v>
      </c>
      <c r="D39" s="40">
        <v>24555721</v>
      </c>
      <c r="E39" s="40">
        <v>2071007.7000000002</v>
      </c>
      <c r="F39" s="23">
        <f t="shared" si="0"/>
        <v>8.4339111850961337E-2</v>
      </c>
    </row>
    <row r="40" spans="2:6" x14ac:dyDescent="0.25">
      <c r="B40" s="39" t="s">
        <v>39</v>
      </c>
      <c r="C40" s="40">
        <v>11608000</v>
      </c>
      <c r="D40" s="40">
        <v>7935626</v>
      </c>
      <c r="E40" s="40">
        <v>0</v>
      </c>
      <c r="F40" s="23" t="str">
        <f t="shared" si="0"/>
        <v>%</v>
      </c>
    </row>
    <row r="41" spans="2:6" x14ac:dyDescent="0.25">
      <c r="B41" s="39" t="s">
        <v>29</v>
      </c>
      <c r="C41" s="40">
        <v>54407118</v>
      </c>
      <c r="D41" s="40">
        <v>67281134</v>
      </c>
      <c r="E41" s="40">
        <v>16271485.86999999</v>
      </c>
      <c r="F41" s="23">
        <f t="shared" si="0"/>
        <v>0.24184321670321415</v>
      </c>
    </row>
    <row r="42" spans="2:6" x14ac:dyDescent="0.25">
      <c r="B42" s="39" t="s">
        <v>30</v>
      </c>
      <c r="C42" s="40">
        <v>14308699</v>
      </c>
      <c r="D42" s="40">
        <v>15342366</v>
      </c>
      <c r="E42" s="40">
        <v>3723767.5099999993</v>
      </c>
      <c r="F42" s="23">
        <f t="shared" si="0"/>
        <v>0.24271142469160228</v>
      </c>
    </row>
    <row r="43" spans="2:6" x14ac:dyDescent="0.25">
      <c r="B43" s="39" t="s">
        <v>31</v>
      </c>
      <c r="C43" s="40">
        <v>56147026</v>
      </c>
      <c r="D43" s="40">
        <v>43053359</v>
      </c>
      <c r="E43" s="40">
        <v>6653667.3099999949</v>
      </c>
      <c r="F43" s="23">
        <f t="shared" si="0"/>
        <v>0.15454467350619483</v>
      </c>
    </row>
    <row r="44" spans="2:6" x14ac:dyDescent="0.25">
      <c r="B44" s="39" t="s">
        <v>32</v>
      </c>
      <c r="C44" s="40">
        <v>456784382</v>
      </c>
      <c r="D44" s="40">
        <v>374709649</v>
      </c>
      <c r="E44" s="40">
        <v>89612863.77000007</v>
      </c>
      <c r="F44" s="23">
        <f t="shared" si="0"/>
        <v>0.23915280540320452</v>
      </c>
    </row>
    <row r="45" spans="2:6" x14ac:dyDescent="0.25">
      <c r="B45" s="41" t="s">
        <v>33</v>
      </c>
      <c r="C45" s="15">
        <v>474561276</v>
      </c>
      <c r="D45" s="15">
        <v>1018008022</v>
      </c>
      <c r="E45" s="15">
        <v>121210767.12999989</v>
      </c>
      <c r="F45" s="34">
        <f t="shared" si="0"/>
        <v>0.11906661294462756</v>
      </c>
    </row>
    <row r="46" spans="2:6" x14ac:dyDescent="0.25">
      <c r="B46" s="45" t="s">
        <v>17</v>
      </c>
      <c r="C46" s="46">
        <f>SUM(C47:C57)</f>
        <v>915128904</v>
      </c>
      <c r="D46" s="46">
        <f>SUM(D47:D57)</f>
        <v>676221825</v>
      </c>
      <c r="E46" s="46">
        <f>SUM(E47:E57)</f>
        <v>30960794</v>
      </c>
      <c r="F46" s="47">
        <f t="shared" si="0"/>
        <v>4.5784967085319969E-2</v>
      </c>
    </row>
    <row r="47" spans="2:6" x14ac:dyDescent="0.25">
      <c r="B47" s="13" t="s">
        <v>22</v>
      </c>
      <c r="C47" s="28">
        <v>334273631</v>
      </c>
      <c r="D47" s="28">
        <v>274273631</v>
      </c>
      <c r="E47" s="28">
        <v>0</v>
      </c>
      <c r="F47" s="23" t="str">
        <f t="shared" si="0"/>
        <v>%</v>
      </c>
    </row>
    <row r="48" spans="2:6" x14ac:dyDescent="0.25">
      <c r="B48" s="13" t="s">
        <v>23</v>
      </c>
      <c r="C48" s="28">
        <v>17389327</v>
      </c>
      <c r="D48" s="28">
        <v>17389327</v>
      </c>
      <c r="E48" s="28">
        <v>0</v>
      </c>
      <c r="F48" s="23" t="str">
        <f t="shared" si="0"/>
        <v>%</v>
      </c>
    </row>
    <row r="49" spans="2:6" x14ac:dyDescent="0.25">
      <c r="B49" s="13" t="s">
        <v>24</v>
      </c>
      <c r="C49" s="28">
        <v>15000000</v>
      </c>
      <c r="D49" s="28">
        <v>18278882</v>
      </c>
      <c r="E49" s="28">
        <v>0</v>
      </c>
      <c r="F49" s="23" t="str">
        <f t="shared" si="0"/>
        <v>%</v>
      </c>
    </row>
    <row r="50" spans="2:6" x14ac:dyDescent="0.25">
      <c r="B50" s="13" t="s">
        <v>25</v>
      </c>
      <c r="C50" s="28">
        <v>39548966</v>
      </c>
      <c r="D50" s="28">
        <v>43830395</v>
      </c>
      <c r="E50" s="28">
        <v>4281429</v>
      </c>
      <c r="F50" s="23">
        <f t="shared" si="0"/>
        <v>9.7681734330708175E-2</v>
      </c>
    </row>
    <row r="51" spans="2:6" x14ac:dyDescent="0.25">
      <c r="B51" s="13" t="s">
        <v>26</v>
      </c>
      <c r="C51" s="28">
        <v>15000000</v>
      </c>
      <c r="D51" s="28">
        <v>15000000</v>
      </c>
      <c r="E51" s="28">
        <v>0</v>
      </c>
      <c r="F51" s="23" t="str">
        <f t="shared" si="0"/>
        <v>%</v>
      </c>
    </row>
    <row r="52" spans="2:6" x14ac:dyDescent="0.25">
      <c r="B52" s="13" t="s">
        <v>27</v>
      </c>
      <c r="C52" s="28">
        <v>37178706</v>
      </c>
      <c r="D52" s="28">
        <v>37058706</v>
      </c>
      <c r="E52" s="28">
        <v>0</v>
      </c>
      <c r="F52" s="23" t="str">
        <f t="shared" si="0"/>
        <v>%</v>
      </c>
    </row>
    <row r="53" spans="2:6" x14ac:dyDescent="0.25">
      <c r="B53" s="13" t="s">
        <v>39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29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31</v>
      </c>
      <c r="C55" s="28">
        <v>73000000</v>
      </c>
      <c r="D55" s="28">
        <v>73000000</v>
      </c>
      <c r="E55" s="28">
        <v>0</v>
      </c>
      <c r="F55" s="23" t="str">
        <f t="shared" si="0"/>
        <v>%</v>
      </c>
    </row>
    <row r="56" spans="2:6" x14ac:dyDescent="0.25">
      <c r="B56" s="13" t="s">
        <v>32</v>
      </c>
      <c r="C56" s="28">
        <v>0</v>
      </c>
      <c r="D56" s="28">
        <v>1682948</v>
      </c>
      <c r="E56" s="28">
        <v>433379</v>
      </c>
      <c r="F56" s="23">
        <f t="shared" si="0"/>
        <v>0.2575118185469783</v>
      </c>
    </row>
    <row r="57" spans="2:6" x14ac:dyDescent="0.25">
      <c r="B57" s="13" t="s">
        <v>33</v>
      </c>
      <c r="C57" s="28">
        <v>357846274</v>
      </c>
      <c r="D57" s="28">
        <v>189664897</v>
      </c>
      <c r="E57" s="28">
        <v>26245986</v>
      </c>
      <c r="F57" s="23">
        <f t="shared" si="0"/>
        <v>0.13838083069214438</v>
      </c>
    </row>
    <row r="58" spans="2:6" x14ac:dyDescent="0.25">
      <c r="B58" s="45" t="s">
        <v>16</v>
      </c>
      <c r="C58" s="46">
        <f>+SUM(C59:C68)</f>
        <v>81970636</v>
      </c>
      <c r="D58" s="46">
        <f t="shared" ref="D58:E58" si="2">+SUM(D59:D68)</f>
        <v>87377278</v>
      </c>
      <c r="E58" s="46">
        <f t="shared" si="2"/>
        <v>21217026.780000001</v>
      </c>
      <c r="F58" s="47">
        <f t="shared" si="0"/>
        <v>0.24282087134826977</v>
      </c>
    </row>
    <row r="59" spans="2:6" x14ac:dyDescent="0.25">
      <c r="B59" s="11" t="s">
        <v>22</v>
      </c>
      <c r="C59" s="27">
        <v>42237783</v>
      </c>
      <c r="D59" s="27">
        <v>42237783</v>
      </c>
      <c r="E59" s="27">
        <v>11516086</v>
      </c>
      <c r="F59" s="33">
        <f t="shared" si="0"/>
        <v>0.27264892193797197</v>
      </c>
    </row>
    <row r="60" spans="2:6" x14ac:dyDescent="0.25">
      <c r="B60" s="13" t="s">
        <v>23</v>
      </c>
      <c r="C60" s="28">
        <v>40000</v>
      </c>
      <c r="D60" s="28">
        <v>771545</v>
      </c>
      <c r="E60" s="28">
        <v>665638</v>
      </c>
      <c r="F60" s="23">
        <f t="shared" si="0"/>
        <v>0.86273386516664619</v>
      </c>
    </row>
    <row r="61" spans="2:6" x14ac:dyDescent="0.25">
      <c r="B61" s="13" t="s">
        <v>24</v>
      </c>
      <c r="C61" s="28">
        <v>2400000</v>
      </c>
      <c r="D61" s="28">
        <v>3062476</v>
      </c>
      <c r="E61" s="28">
        <v>30144</v>
      </c>
      <c r="F61" s="23">
        <f t="shared" si="0"/>
        <v>9.8430159126144997E-3</v>
      </c>
    </row>
    <row r="62" spans="2:6" x14ac:dyDescent="0.25">
      <c r="B62" s="13" t="s">
        <v>25</v>
      </c>
      <c r="C62" s="28">
        <v>1741000</v>
      </c>
      <c r="D62" s="28">
        <v>1541000</v>
      </c>
      <c r="E62" s="28">
        <v>693843</v>
      </c>
      <c r="F62" s="23">
        <f t="shared" ref="F62" si="3">IF(E62=0,"%",E62/D62)</f>
        <v>0.45025502920181698</v>
      </c>
    </row>
    <row r="63" spans="2:6" x14ac:dyDescent="0.25">
      <c r="B63" s="13" t="s">
        <v>26</v>
      </c>
      <c r="C63" s="28">
        <v>0</v>
      </c>
      <c r="D63" s="28">
        <v>14659</v>
      </c>
      <c r="E63" s="28">
        <v>8086</v>
      </c>
      <c r="F63" s="23">
        <f t="shared" si="0"/>
        <v>0.55160652159083157</v>
      </c>
    </row>
    <row r="64" spans="2:6" x14ac:dyDescent="0.25">
      <c r="B64" s="13" t="s">
        <v>27</v>
      </c>
      <c r="C64" s="28">
        <v>1602665</v>
      </c>
      <c r="D64" s="28">
        <v>1602665</v>
      </c>
      <c r="E64" s="28">
        <v>602286</v>
      </c>
      <c r="F64" s="23">
        <f t="shared" si="0"/>
        <v>0.37580280345549444</v>
      </c>
    </row>
    <row r="65" spans="2:6" x14ac:dyDescent="0.25">
      <c r="B65" s="13" t="s">
        <v>29</v>
      </c>
      <c r="C65" s="28">
        <v>0</v>
      </c>
      <c r="D65" s="28">
        <v>420</v>
      </c>
      <c r="E65" s="28">
        <v>420</v>
      </c>
      <c r="F65" s="23">
        <f t="shared" si="0"/>
        <v>1</v>
      </c>
    </row>
    <row r="66" spans="2:6" x14ac:dyDescent="0.25">
      <c r="B66" s="13" t="s">
        <v>31</v>
      </c>
      <c r="C66" s="28">
        <v>0</v>
      </c>
      <c r="D66" s="28">
        <v>68285</v>
      </c>
      <c r="E66" s="28">
        <v>61293</v>
      </c>
      <c r="F66" s="23">
        <f t="shared" ref="F66:F67" si="4">IF(E66=0,"%",E66/D66)</f>
        <v>0.89760562348978545</v>
      </c>
    </row>
    <row r="67" spans="2:6" x14ac:dyDescent="0.25">
      <c r="B67" s="13" t="s">
        <v>32</v>
      </c>
      <c r="C67" s="28">
        <v>2587479</v>
      </c>
      <c r="D67" s="28">
        <v>2557681</v>
      </c>
      <c r="E67" s="28">
        <v>1261257.6600000001</v>
      </c>
      <c r="F67" s="23">
        <f t="shared" si="4"/>
        <v>0.49312547577278015</v>
      </c>
    </row>
    <row r="68" spans="2:6" ht="16.5" customHeight="1" x14ac:dyDescent="0.25">
      <c r="B68" s="13" t="s">
        <v>33</v>
      </c>
      <c r="C68" s="28">
        <v>31361709</v>
      </c>
      <c r="D68" s="28">
        <v>35520764</v>
      </c>
      <c r="E68" s="28">
        <v>6377973.1200000001</v>
      </c>
      <c r="F68" s="23">
        <f t="shared" si="0"/>
        <v>0.17955619197830316</v>
      </c>
    </row>
    <row r="69" spans="2:6" hidden="1" x14ac:dyDescent="0.25">
      <c r="B69" s="45" t="s">
        <v>35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+SUM(C72:C83)</f>
        <v>694709619</v>
      </c>
      <c r="D71" s="46">
        <f>+SUM(D72:D83)</f>
        <v>750530379</v>
      </c>
      <c r="E71" s="46">
        <f>+SUM(E72:E83)</f>
        <v>73970544.110000029</v>
      </c>
      <c r="F71" s="47">
        <f t="shared" si="0"/>
        <v>9.8557694904445742E-2</v>
      </c>
    </row>
    <row r="72" spans="2:6" x14ac:dyDescent="0.25">
      <c r="B72" s="11" t="s">
        <v>22</v>
      </c>
      <c r="C72" s="27">
        <v>10000000</v>
      </c>
      <c r="D72" s="27">
        <v>10009400</v>
      </c>
      <c r="E72" s="27">
        <v>0</v>
      </c>
      <c r="F72" s="33" t="str">
        <f t="shared" si="0"/>
        <v>%</v>
      </c>
    </row>
    <row r="73" spans="2:6" x14ac:dyDescent="0.25">
      <c r="B73" s="13" t="s">
        <v>23</v>
      </c>
      <c r="C73" s="28">
        <v>255338481</v>
      </c>
      <c r="D73" s="28">
        <v>255367698</v>
      </c>
      <c r="E73" s="28">
        <v>23687721.240000002</v>
      </c>
      <c r="F73" s="23">
        <f t="shared" si="0"/>
        <v>9.2759269968435878E-2</v>
      </c>
    </row>
    <row r="74" spans="2:6" x14ac:dyDescent="0.25">
      <c r="B74" s="13" t="s">
        <v>24</v>
      </c>
      <c r="C74" s="28">
        <v>10000000</v>
      </c>
      <c r="D74" s="28">
        <v>10013670</v>
      </c>
      <c r="E74" s="28">
        <v>0</v>
      </c>
      <c r="F74" s="23" t="str">
        <f t="shared" si="0"/>
        <v>%</v>
      </c>
    </row>
    <row r="75" spans="2:6" x14ac:dyDescent="0.25">
      <c r="B75" s="13" t="s">
        <v>25</v>
      </c>
      <c r="C75" s="28">
        <v>7000000</v>
      </c>
      <c r="D75" s="28">
        <v>7000000</v>
      </c>
      <c r="E75" s="28">
        <v>0</v>
      </c>
      <c r="F75" s="23" t="str">
        <f t="shared" si="0"/>
        <v>%</v>
      </c>
    </row>
    <row r="76" spans="2:6" x14ac:dyDescent="0.25">
      <c r="B76" s="13" t="s">
        <v>26</v>
      </c>
      <c r="C76" s="28">
        <v>10000000</v>
      </c>
      <c r="D76" s="28">
        <v>10132400</v>
      </c>
      <c r="E76" s="28">
        <v>0</v>
      </c>
      <c r="F76" s="23" t="str">
        <f t="shared" si="0"/>
        <v>%</v>
      </c>
    </row>
    <row r="77" spans="2:6" x14ac:dyDescent="0.25">
      <c r="B77" s="13" t="s">
        <v>27</v>
      </c>
      <c r="C77" s="28">
        <v>3000000</v>
      </c>
      <c r="D77" s="28">
        <v>3000000</v>
      </c>
      <c r="E77" s="28">
        <v>0</v>
      </c>
      <c r="F77" s="23" t="str">
        <f t="shared" si="0"/>
        <v>%</v>
      </c>
    </row>
    <row r="78" spans="2:6" x14ac:dyDescent="0.25">
      <c r="B78" s="13" t="s">
        <v>28</v>
      </c>
      <c r="C78" s="28">
        <v>47599705</v>
      </c>
      <c r="D78" s="28">
        <v>9161607</v>
      </c>
      <c r="E78" s="28">
        <v>2818439.28</v>
      </c>
      <c r="F78" s="23">
        <f t="shared" si="0"/>
        <v>0.30763590710668987</v>
      </c>
    </row>
    <row r="79" spans="2:6" x14ac:dyDescent="0.25">
      <c r="B79" s="13" t="s">
        <v>29</v>
      </c>
      <c r="C79" s="28">
        <v>0</v>
      </c>
      <c r="D79" s="28">
        <v>1192195</v>
      </c>
      <c r="E79" s="28">
        <v>0</v>
      </c>
      <c r="F79" s="23" t="str">
        <f t="shared" si="0"/>
        <v>%</v>
      </c>
    </row>
    <row r="80" spans="2:6" x14ac:dyDescent="0.25">
      <c r="B80" s="13" t="s">
        <v>30</v>
      </c>
      <c r="C80" s="28">
        <v>0</v>
      </c>
      <c r="D80" s="28">
        <v>32000</v>
      </c>
      <c r="E80" s="28">
        <v>0</v>
      </c>
      <c r="F80" s="23" t="str">
        <f t="shared" si="0"/>
        <v>%</v>
      </c>
    </row>
    <row r="81" spans="2:6" x14ac:dyDescent="0.25">
      <c r="B81" s="13" t="s">
        <v>32</v>
      </c>
      <c r="C81" s="28">
        <v>0</v>
      </c>
      <c r="D81" s="28">
        <v>1328682</v>
      </c>
      <c r="E81" s="28">
        <v>462807.69000000012</v>
      </c>
      <c r="F81" s="23">
        <f t="shared" si="0"/>
        <v>0.34832088490699814</v>
      </c>
    </row>
    <row r="82" spans="2:6" hidden="1" x14ac:dyDescent="0.25">
      <c r="B82" s="13" t="s">
        <v>33</v>
      </c>
      <c r="C82" s="28">
        <v>351771433</v>
      </c>
      <c r="D82" s="28">
        <v>443292727</v>
      </c>
      <c r="E82" s="28">
        <v>47001575.900000028</v>
      </c>
      <c r="F82" s="23">
        <f t="shared" si="0"/>
        <v>0.10602830373077614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x14ac:dyDescent="0.25">
      <c r="B84" s="48" t="s">
        <v>3</v>
      </c>
      <c r="C84" s="49">
        <f>+C71+C69+C58+C46+C32+C22+C9</f>
        <v>6690187221</v>
      </c>
      <c r="D84" s="49">
        <f t="shared" ref="D84:E84" si="6">+D71+D69+D58+D46+D32+D22+D9</f>
        <v>6559541092</v>
      </c>
      <c r="E84" s="49">
        <f t="shared" si="6"/>
        <v>1123781110.5399997</v>
      </c>
      <c r="F84" s="50">
        <f t="shared" si="0"/>
        <v>0.17132008089873244</v>
      </c>
    </row>
    <row r="85" spans="2:6" x14ac:dyDescent="0.2">
      <c r="B85" s="37" t="s">
        <v>41</v>
      </c>
      <c r="C85" s="9"/>
      <c r="D85" s="9"/>
      <c r="E85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44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20</v>
      </c>
      <c r="C9" s="46">
        <f>SUM(C10:C13)</f>
        <v>791722</v>
      </c>
      <c r="D9" s="46">
        <f>SUM(D10:D13)</f>
        <v>4953651</v>
      </c>
      <c r="E9" s="46">
        <f>SUM(E10:E13)</f>
        <v>103992</v>
      </c>
      <c r="F9" s="47">
        <f>IF(D9=0,"%",E9/D9)</f>
        <v>2.0993000919927545E-2</v>
      </c>
    </row>
    <row r="10" spans="2:6" x14ac:dyDescent="0.25">
      <c r="B10" s="13" t="s">
        <v>23</v>
      </c>
      <c r="C10" s="28">
        <v>56903</v>
      </c>
      <c r="D10" s="28">
        <v>56903</v>
      </c>
      <c r="E10" s="28">
        <v>0</v>
      </c>
      <c r="F10" s="35">
        <f t="shared" ref="F10:F46" si="0">IF(D10=0,"%",E10/D10)</f>
        <v>0</v>
      </c>
    </row>
    <row r="11" spans="2:6" x14ac:dyDescent="0.25">
      <c r="B11" s="13" t="s">
        <v>29</v>
      </c>
      <c r="C11" s="28">
        <v>581028</v>
      </c>
      <c r="D11" s="28">
        <v>581028</v>
      </c>
      <c r="E11" s="28">
        <v>103992</v>
      </c>
      <c r="F11" s="35">
        <f t="shared" si="0"/>
        <v>0.17897932629752783</v>
      </c>
    </row>
    <row r="12" spans="2:6" x14ac:dyDescent="0.25">
      <c r="B12" s="13" t="s">
        <v>32</v>
      </c>
      <c r="C12" s="28">
        <v>0</v>
      </c>
      <c r="D12" s="28">
        <v>3948107</v>
      </c>
      <c r="E12" s="28">
        <v>0</v>
      </c>
      <c r="F12" s="35">
        <f t="shared" si="0"/>
        <v>0</v>
      </c>
    </row>
    <row r="13" spans="2:6" x14ac:dyDescent="0.25">
      <c r="B13" s="13" t="s">
        <v>33</v>
      </c>
      <c r="C13" s="28">
        <v>153791</v>
      </c>
      <c r="D13" s="28">
        <v>367613</v>
      </c>
      <c r="E13" s="28">
        <v>0</v>
      </c>
      <c r="F13" s="35">
        <f t="shared" si="0"/>
        <v>0</v>
      </c>
    </row>
    <row r="14" spans="2:6" x14ac:dyDescent="0.25">
      <c r="B14" s="45" t="s">
        <v>19</v>
      </c>
      <c r="C14" s="46">
        <f>SUM(C15:C15)</f>
        <v>429633</v>
      </c>
      <c r="D14" s="46">
        <f>SUM(D15:D15)</f>
        <v>1329523</v>
      </c>
      <c r="E14" s="46">
        <f>SUM(E15:E15)</f>
        <v>149032.04999999999</v>
      </c>
      <c r="F14" s="47">
        <f t="shared" si="0"/>
        <v>0.11209437520072987</v>
      </c>
    </row>
    <row r="15" spans="2:6" x14ac:dyDescent="0.25">
      <c r="B15" s="22" t="s">
        <v>33</v>
      </c>
      <c r="C15" s="27">
        <v>429633</v>
      </c>
      <c r="D15" s="27">
        <v>1329523</v>
      </c>
      <c r="E15" s="27">
        <v>149032.04999999999</v>
      </c>
      <c r="F15" s="24">
        <f t="shared" si="0"/>
        <v>0.11209437520072987</v>
      </c>
    </row>
    <row r="16" spans="2:6" x14ac:dyDescent="0.25">
      <c r="B16" s="45" t="s">
        <v>18</v>
      </c>
      <c r="C16" s="46">
        <f>+SUM(C17:C28)</f>
        <v>311579356</v>
      </c>
      <c r="D16" s="46">
        <f>+SUM(D17:D28)</f>
        <v>351056759</v>
      </c>
      <c r="E16" s="46">
        <f>+SUM(E17:E28)</f>
        <v>35839195.11999999</v>
      </c>
      <c r="F16" s="47">
        <f t="shared" si="0"/>
        <v>0.102089460468129</v>
      </c>
    </row>
    <row r="17" spans="2:6" x14ac:dyDescent="0.25">
      <c r="B17" s="11" t="s">
        <v>22</v>
      </c>
      <c r="C17" s="27">
        <v>809392</v>
      </c>
      <c r="D17" s="27">
        <v>5553272</v>
      </c>
      <c r="E17" s="27">
        <v>364386.98</v>
      </c>
      <c r="F17" s="24">
        <f t="shared" si="0"/>
        <v>6.5616627458550555E-2</v>
      </c>
    </row>
    <row r="18" spans="2:6" x14ac:dyDescent="0.25">
      <c r="B18" s="13" t="s">
        <v>23</v>
      </c>
      <c r="C18" s="28">
        <v>76135</v>
      </c>
      <c r="D18" s="28">
        <v>3788035</v>
      </c>
      <c r="E18" s="28">
        <v>872558.98</v>
      </c>
      <c r="F18" s="35">
        <f t="shared" si="0"/>
        <v>0.23034607124802173</v>
      </c>
    </row>
    <row r="19" spans="2:6" x14ac:dyDescent="0.25">
      <c r="B19" s="13" t="s">
        <v>24</v>
      </c>
      <c r="C19" s="28">
        <v>326608</v>
      </c>
      <c r="D19" s="28">
        <v>351665</v>
      </c>
      <c r="E19" s="28">
        <v>9415.9700000000012</v>
      </c>
      <c r="F19" s="35">
        <f t="shared" si="0"/>
        <v>2.6775397039796402E-2</v>
      </c>
    </row>
    <row r="20" spans="2:6" x14ac:dyDescent="0.25">
      <c r="B20" s="13" t="s">
        <v>25</v>
      </c>
      <c r="C20" s="28">
        <v>134087</v>
      </c>
      <c r="D20" s="28">
        <v>284837</v>
      </c>
      <c r="E20" s="28">
        <v>354</v>
      </c>
      <c r="F20" s="35">
        <f t="shared" si="0"/>
        <v>1.2428160667329034E-3</v>
      </c>
    </row>
    <row r="21" spans="2:6" x14ac:dyDescent="0.25">
      <c r="B21" s="13" t="s">
        <v>26</v>
      </c>
      <c r="C21" s="28">
        <v>24500</v>
      </c>
      <c r="D21" s="28">
        <v>2111880</v>
      </c>
      <c r="E21" s="28">
        <v>268109</v>
      </c>
      <c r="F21" s="35">
        <f t="shared" si="0"/>
        <v>0.12695276246756446</v>
      </c>
    </row>
    <row r="22" spans="2:6" x14ac:dyDescent="0.25">
      <c r="B22" s="13" t="s">
        <v>27</v>
      </c>
      <c r="C22" s="28">
        <v>17098</v>
      </c>
      <c r="D22" s="28">
        <v>28658</v>
      </c>
      <c r="E22" s="28">
        <v>11260</v>
      </c>
      <c r="F22" s="35">
        <f t="shared" si="0"/>
        <v>0.39290948426268407</v>
      </c>
    </row>
    <row r="23" spans="2:6" x14ac:dyDescent="0.25">
      <c r="B23" s="13" t="s">
        <v>28</v>
      </c>
      <c r="C23" s="28">
        <v>0</v>
      </c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29</v>
      </c>
      <c r="C24" s="28">
        <v>330000</v>
      </c>
      <c r="D24" s="28">
        <v>1711774</v>
      </c>
      <c r="E24" s="28">
        <v>989102.97</v>
      </c>
      <c r="F24" s="35">
        <f t="shared" si="0"/>
        <v>0.57782333999698554</v>
      </c>
    </row>
    <row r="25" spans="2:6" x14ac:dyDescent="0.25">
      <c r="B25" s="13" t="s">
        <v>30</v>
      </c>
      <c r="C25" s="28">
        <v>0</v>
      </c>
      <c r="D25" s="28">
        <v>21063</v>
      </c>
      <c r="E25" s="28">
        <v>9062.4</v>
      </c>
      <c r="F25" s="35">
        <f t="shared" si="0"/>
        <v>0.4302521008403361</v>
      </c>
    </row>
    <row r="26" spans="2:6" x14ac:dyDescent="0.25">
      <c r="B26" s="13" t="s">
        <v>31</v>
      </c>
      <c r="C26" s="28">
        <v>0</v>
      </c>
      <c r="D26" s="28">
        <v>274738</v>
      </c>
      <c r="E26" s="28">
        <v>136937.97</v>
      </c>
      <c r="F26" s="35">
        <f t="shared" si="0"/>
        <v>0.49843112347036084</v>
      </c>
    </row>
    <row r="27" spans="2:6" x14ac:dyDescent="0.25">
      <c r="B27" s="13" t="s">
        <v>32</v>
      </c>
      <c r="C27" s="28">
        <v>128448570</v>
      </c>
      <c r="D27" s="28">
        <v>122330638</v>
      </c>
      <c r="E27" s="28">
        <v>11779920.890000001</v>
      </c>
      <c r="F27" s="35">
        <f t="shared" si="0"/>
        <v>9.6295752908604967E-2</v>
      </c>
    </row>
    <row r="28" spans="2:6" x14ac:dyDescent="0.25">
      <c r="B28" s="13" t="s">
        <v>33</v>
      </c>
      <c r="C28" s="28">
        <v>181412966</v>
      </c>
      <c r="D28" s="28">
        <v>214592199</v>
      </c>
      <c r="E28" s="28">
        <v>21398085.959999993</v>
      </c>
      <c r="F28" s="35">
        <f t="shared" si="0"/>
        <v>9.9715115739132693E-2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/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+SUM(C35:C36)</f>
        <v>0</v>
      </c>
      <c r="D34" s="46">
        <f>+SUM(D35:D36)</f>
        <v>2457169</v>
      </c>
      <c r="E34" s="46">
        <f>+SUM(E35:E36)</f>
        <v>288966.27</v>
      </c>
      <c r="F34" s="47">
        <f t="shared" si="0"/>
        <v>0.11760130052104679</v>
      </c>
    </row>
    <row r="35" spans="2:6" x14ac:dyDescent="0.25">
      <c r="B35" s="11" t="s">
        <v>32</v>
      </c>
      <c r="C35" s="27">
        <v>0</v>
      </c>
      <c r="D35" s="27">
        <v>338522</v>
      </c>
      <c r="E35" s="27">
        <v>280461.27</v>
      </c>
      <c r="F35" s="24">
        <f t="shared" si="0"/>
        <v>0.82848757244728566</v>
      </c>
    </row>
    <row r="36" spans="2:6" x14ac:dyDescent="0.25">
      <c r="B36" s="42" t="s">
        <v>33</v>
      </c>
      <c r="C36" s="43">
        <v>0</v>
      </c>
      <c r="D36" s="43">
        <v>2118647</v>
      </c>
      <c r="E36" s="43">
        <v>8505</v>
      </c>
      <c r="F36" s="44">
        <f t="shared" si="0"/>
        <v>4.0143544441334491E-3</v>
      </c>
    </row>
    <row r="37" spans="2:6" x14ac:dyDescent="0.25">
      <c r="B37" s="45" t="s">
        <v>15</v>
      </c>
      <c r="C37" s="46">
        <f>+SUM(C38:C45)</f>
        <v>0</v>
      </c>
      <c r="D37" s="46">
        <f>+SUM(D38:D45)</f>
        <v>3095927</v>
      </c>
      <c r="E37" s="46">
        <f>+SUM(E38:E45)</f>
        <v>283890.62</v>
      </c>
      <c r="F37" s="47">
        <f t="shared" si="0"/>
        <v>9.1698098824681593E-2</v>
      </c>
    </row>
    <row r="38" spans="2:6" x14ac:dyDescent="0.25">
      <c r="B38" s="13" t="s">
        <v>23</v>
      </c>
      <c r="C38" s="28">
        <v>0</v>
      </c>
      <c r="D38" s="28">
        <v>5692</v>
      </c>
      <c r="E38" s="28">
        <v>0</v>
      </c>
      <c r="F38" s="35">
        <f t="shared" si="0"/>
        <v>0</v>
      </c>
    </row>
    <row r="39" spans="2:6" x14ac:dyDescent="0.25">
      <c r="B39" s="13" t="s">
        <v>29</v>
      </c>
      <c r="C39" s="28">
        <v>0</v>
      </c>
      <c r="D39" s="28">
        <v>1870</v>
      </c>
      <c r="E39" s="28">
        <v>1870</v>
      </c>
      <c r="F39" s="35">
        <f t="shared" si="0"/>
        <v>1</v>
      </c>
    </row>
    <row r="40" spans="2:6" x14ac:dyDescent="0.25">
      <c r="B40" s="13" t="s">
        <v>32</v>
      </c>
      <c r="C40" s="28">
        <v>0</v>
      </c>
      <c r="D40" s="28">
        <v>895967</v>
      </c>
      <c r="E40" s="28">
        <v>138158.16</v>
      </c>
      <c r="F40" s="35">
        <f t="shared" ref="F40:F42" si="3">IF(D40=0,"%",E40/D40)</f>
        <v>0.15420005424306923</v>
      </c>
    </row>
    <row r="41" spans="2:6" x14ac:dyDescent="0.25">
      <c r="B41" s="13" t="s">
        <v>33</v>
      </c>
      <c r="C41" s="28">
        <v>0</v>
      </c>
      <c r="D41" s="28">
        <v>2192398</v>
      </c>
      <c r="E41" s="28">
        <v>143862.46000000002</v>
      </c>
      <c r="F41" s="35">
        <f t="shared" si="3"/>
        <v>6.5618769949616823E-2</v>
      </c>
    </row>
    <row r="42" spans="2:6" hidden="1" x14ac:dyDescent="0.25">
      <c r="B42" s="13"/>
      <c r="C42" s="28"/>
      <c r="D42" s="28"/>
      <c r="E42" s="28"/>
      <c r="F42" s="35" t="str">
        <f t="shared" si="3"/>
        <v>%</v>
      </c>
    </row>
    <row r="43" spans="2:6" hidden="1" x14ac:dyDescent="0.25">
      <c r="B43" s="13"/>
      <c r="C43" s="28"/>
      <c r="D43" s="28"/>
      <c r="E43" s="28"/>
      <c r="F43" s="35" t="str">
        <f t="shared" si="0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x14ac:dyDescent="0.25">
      <c r="B46" s="48" t="s">
        <v>3</v>
      </c>
      <c r="C46" s="49">
        <f>+C37+C34+C29+C16+C14+C9</f>
        <v>312800711</v>
      </c>
      <c r="D46" s="49">
        <f t="shared" ref="D46:E46" si="4">+D37+D34+D29+D16+D14+D9</f>
        <v>362893029</v>
      </c>
      <c r="E46" s="49">
        <f t="shared" si="4"/>
        <v>36665076.059999987</v>
      </c>
      <c r="F46" s="50">
        <f t="shared" si="0"/>
        <v>0.10103549291380846</v>
      </c>
    </row>
    <row r="47" spans="2:6" x14ac:dyDescent="0.25">
      <c r="B47" s="37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4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45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15</v>
      </c>
      <c r="C9" s="46">
        <f>SUM(C10:C13)</f>
        <v>153071449</v>
      </c>
      <c r="D9" s="46">
        <f t="shared" ref="D9:E9" si="0">SUM(D10:D13)</f>
        <v>211340307</v>
      </c>
      <c r="E9" s="46">
        <f t="shared" si="0"/>
        <v>1087250.49</v>
      </c>
      <c r="F9" s="47">
        <f t="shared" ref="F9:F13" si="1">IF(E9=0,"%",E9/D9)</f>
        <v>5.14454864494921E-3</v>
      </c>
    </row>
    <row r="10" spans="2:6" x14ac:dyDescent="0.25">
      <c r="B10" s="11" t="s">
        <v>33</v>
      </c>
      <c r="C10" s="27">
        <v>153071449</v>
      </c>
      <c r="D10" s="27">
        <v>211340307</v>
      </c>
      <c r="E10" s="27">
        <v>1087250.49</v>
      </c>
      <c r="F10" s="24">
        <f t="shared" si="1"/>
        <v>5.14454864494921E-3</v>
      </c>
    </row>
    <row r="11" spans="2:6" hidden="1" x14ac:dyDescent="0.25">
      <c r="B11" s="13"/>
      <c r="C11" s="28"/>
      <c r="D11" s="28"/>
      <c r="E11" s="28"/>
      <c r="F11" s="35" t="str">
        <f t="shared" si="1"/>
        <v>%</v>
      </c>
    </row>
    <row r="12" spans="2:6" hidden="1" x14ac:dyDescent="0.25">
      <c r="B12" s="13"/>
      <c r="C12" s="28"/>
      <c r="D12" s="28"/>
      <c r="E12" s="28"/>
      <c r="F12" s="35" t="str">
        <f t="shared" si="1"/>
        <v>%</v>
      </c>
    </row>
    <row r="13" spans="2:6" hidden="1" x14ac:dyDescent="0.25">
      <c r="B13" s="14"/>
      <c r="C13" s="29"/>
      <c r="D13" s="29"/>
      <c r="E13" s="29"/>
      <c r="F13" s="36" t="str">
        <f t="shared" si="1"/>
        <v>%</v>
      </c>
    </row>
    <row r="14" spans="2:6" x14ac:dyDescent="0.25">
      <c r="B14" s="37" t="s">
        <v>41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5"/>
  <sheetViews>
    <sheetView showGridLines="0" zoomScale="120" zoomScaleNormal="120" workbookViewId="0">
      <selection activeCell="B29" sqref="B29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46</v>
      </c>
      <c r="C5" s="67"/>
      <c r="D5" s="67"/>
      <c r="E5" s="67"/>
      <c r="F5" s="67"/>
    </row>
    <row r="7" spans="2:6" x14ac:dyDescent="0.25">
      <c r="E7" s="64"/>
      <c r="F7" s="66" t="s">
        <v>34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4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0</v>
      </c>
      <c r="D11" s="46">
        <f>+SUM(D12:D22)</f>
        <v>447245210</v>
      </c>
      <c r="E11" s="46">
        <f>+SUM(E12:E22)</f>
        <v>31798591.719999984</v>
      </c>
      <c r="F11" s="47">
        <f t="shared" ref="F11:F12" si="2">IF(E11=0,"%",E11/D11)</f>
        <v>7.1098786547093451E-2</v>
      </c>
    </row>
    <row r="12" spans="2:6" x14ac:dyDescent="0.25">
      <c r="B12" s="26" t="s">
        <v>22</v>
      </c>
      <c r="C12" s="27">
        <v>0</v>
      </c>
      <c r="D12" s="27">
        <v>21252259</v>
      </c>
      <c r="E12" s="27">
        <v>383563.38</v>
      </c>
      <c r="F12" s="24">
        <f t="shared" si="2"/>
        <v>1.8048122790146684E-2</v>
      </c>
    </row>
    <row r="13" spans="2:6" x14ac:dyDescent="0.25">
      <c r="B13" s="25" t="s">
        <v>23</v>
      </c>
      <c r="C13" s="28">
        <v>0</v>
      </c>
      <c r="D13" s="28">
        <v>57763405</v>
      </c>
      <c r="E13" s="28">
        <v>3598940.62</v>
      </c>
      <c r="F13" s="35">
        <f t="shared" si="1"/>
        <v>6.2304855816584917E-2</v>
      </c>
    </row>
    <row r="14" spans="2:6" x14ac:dyDescent="0.25">
      <c r="B14" s="25" t="s">
        <v>24</v>
      </c>
      <c r="C14" s="28">
        <v>0</v>
      </c>
      <c r="D14" s="28">
        <v>6153422</v>
      </c>
      <c r="E14" s="28">
        <v>152055.76999999999</v>
      </c>
      <c r="F14" s="35">
        <f t="shared" si="1"/>
        <v>2.4710765814533766E-2</v>
      </c>
    </row>
    <row r="15" spans="2:6" x14ac:dyDescent="0.25">
      <c r="B15" s="25" t="s">
        <v>25</v>
      </c>
      <c r="C15" s="28">
        <v>0</v>
      </c>
      <c r="D15" s="28">
        <v>268035</v>
      </c>
      <c r="E15" s="28">
        <v>505.03</v>
      </c>
      <c r="F15" s="35">
        <f t="shared" si="1"/>
        <v>1.8841942283656984E-3</v>
      </c>
    </row>
    <row r="16" spans="2:6" x14ac:dyDescent="0.25">
      <c r="B16" s="25" t="s">
        <v>26</v>
      </c>
      <c r="C16" s="28">
        <v>0</v>
      </c>
      <c r="D16" s="28">
        <v>46602086</v>
      </c>
      <c r="E16" s="28">
        <v>1388853.78</v>
      </c>
      <c r="F16" s="35">
        <f t="shared" si="1"/>
        <v>2.9802395111669464E-2</v>
      </c>
    </row>
    <row r="17" spans="2:6" x14ac:dyDescent="0.25">
      <c r="B17" s="25" t="s">
        <v>27</v>
      </c>
      <c r="C17" s="28">
        <v>0</v>
      </c>
      <c r="D17" s="28">
        <v>15830549</v>
      </c>
      <c r="E17" s="28">
        <v>738338.18</v>
      </c>
      <c r="F17" s="35">
        <f t="shared" si="1"/>
        <v>4.6640086834638522E-2</v>
      </c>
    </row>
    <row r="18" spans="2:6" x14ac:dyDescent="0.25">
      <c r="B18" s="25" t="s">
        <v>29</v>
      </c>
      <c r="C18" s="28">
        <v>0</v>
      </c>
      <c r="D18" s="28">
        <v>3295923</v>
      </c>
      <c r="E18" s="28">
        <v>4710</v>
      </c>
      <c r="F18" s="35">
        <f t="shared" si="1"/>
        <v>1.4290382390608034E-3</v>
      </c>
    </row>
    <row r="19" spans="2:6" x14ac:dyDescent="0.25">
      <c r="B19" s="25" t="s">
        <v>30</v>
      </c>
      <c r="C19" s="28">
        <v>0</v>
      </c>
      <c r="D19" s="28">
        <v>638271</v>
      </c>
      <c r="E19" s="28">
        <v>249200</v>
      </c>
      <c r="F19" s="35">
        <f t="shared" si="1"/>
        <v>0.39042977042666832</v>
      </c>
    </row>
    <row r="20" spans="2:6" x14ac:dyDescent="0.25">
      <c r="B20" s="25" t="s">
        <v>31</v>
      </c>
      <c r="C20" s="28">
        <v>0</v>
      </c>
      <c r="D20" s="28">
        <v>7166002</v>
      </c>
      <c r="E20" s="28">
        <v>921505.3</v>
      </c>
      <c r="F20" s="35">
        <f t="shared" si="1"/>
        <v>0.12859406123526063</v>
      </c>
    </row>
    <row r="21" spans="2:6" x14ac:dyDescent="0.25">
      <c r="B21" s="25" t="s">
        <v>32</v>
      </c>
      <c r="C21" s="28">
        <v>0</v>
      </c>
      <c r="D21" s="28">
        <v>2783243</v>
      </c>
      <c r="E21" s="28">
        <v>16111.8</v>
      </c>
      <c r="F21" s="35">
        <f t="shared" si="1"/>
        <v>5.7888585366063974E-3</v>
      </c>
    </row>
    <row r="22" spans="2:6" x14ac:dyDescent="0.25">
      <c r="B22" s="25" t="s">
        <v>33</v>
      </c>
      <c r="C22" s="28">
        <v>0</v>
      </c>
      <c r="D22" s="28">
        <v>285492015</v>
      </c>
      <c r="E22" s="28">
        <v>24344807.859999985</v>
      </c>
      <c r="F22" s="35">
        <f t="shared" si="1"/>
        <v>8.5273165555961289E-2</v>
      </c>
    </row>
    <row r="23" spans="2:6" x14ac:dyDescent="0.25">
      <c r="B23" s="45" t="s">
        <v>16</v>
      </c>
      <c r="C23" s="46">
        <f>+C24</f>
        <v>0</v>
      </c>
      <c r="D23" s="46">
        <f t="shared" ref="D23:E23" si="3">+D24</f>
        <v>5250</v>
      </c>
      <c r="E23" s="46">
        <f t="shared" si="3"/>
        <v>0</v>
      </c>
      <c r="F23" s="47" t="str">
        <f t="shared" si="1"/>
        <v>%</v>
      </c>
    </row>
    <row r="24" spans="2:6" x14ac:dyDescent="0.25">
      <c r="B24" s="25" t="s">
        <v>33</v>
      </c>
      <c r="C24" s="28">
        <v>0</v>
      </c>
      <c r="D24" s="28">
        <v>5250</v>
      </c>
      <c r="E24" s="28">
        <v>0</v>
      </c>
      <c r="F24" s="35" t="str">
        <f t="shared" si="1"/>
        <v>%</v>
      </c>
    </row>
    <row r="25" spans="2:6" x14ac:dyDescent="0.25">
      <c r="B25" s="45" t="s">
        <v>15</v>
      </c>
      <c r="C25" s="46">
        <f>+SUM(C26:C33)</f>
        <v>0</v>
      </c>
      <c r="D25" s="46">
        <f>+SUM(D26:D33)</f>
        <v>10102008</v>
      </c>
      <c r="E25" s="46">
        <f>+SUM(E26:E33)</f>
        <v>6555.9</v>
      </c>
      <c r="F25" s="47">
        <f t="shared" si="1"/>
        <v>6.4896998695704853E-4</v>
      </c>
    </row>
    <row r="26" spans="2:6" x14ac:dyDescent="0.25">
      <c r="B26" s="26" t="s">
        <v>22</v>
      </c>
      <c r="C26" s="27">
        <v>0</v>
      </c>
      <c r="D26" s="27">
        <v>1642400</v>
      </c>
      <c r="E26" s="27">
        <v>0</v>
      </c>
      <c r="F26" s="24" t="str">
        <f t="shared" si="1"/>
        <v>%</v>
      </c>
    </row>
    <row r="27" spans="2:6" x14ac:dyDescent="0.25">
      <c r="B27" s="25" t="s">
        <v>23</v>
      </c>
      <c r="C27" s="28">
        <v>0</v>
      </c>
      <c r="D27" s="28">
        <v>947500</v>
      </c>
      <c r="E27" s="28">
        <v>0</v>
      </c>
      <c r="F27" s="35" t="str">
        <f>IF(E27=0,"%",E27/D27)</f>
        <v>%</v>
      </c>
    </row>
    <row r="28" spans="2:6" x14ac:dyDescent="0.25">
      <c r="B28" s="25" t="s">
        <v>24</v>
      </c>
      <c r="C28" s="28">
        <v>0</v>
      </c>
      <c r="D28" s="28">
        <v>372000</v>
      </c>
      <c r="E28" s="28">
        <v>0</v>
      </c>
      <c r="F28" s="35" t="str">
        <f t="shared" ref="F28" si="4">IF(E28=0,"%",E28/D28)</f>
        <v>%</v>
      </c>
    </row>
    <row r="29" spans="2:6" x14ac:dyDescent="0.25">
      <c r="B29" s="25" t="s">
        <v>25</v>
      </c>
      <c r="C29" s="28">
        <v>0</v>
      </c>
      <c r="D29" s="28">
        <v>30000</v>
      </c>
      <c r="E29" s="28">
        <v>0</v>
      </c>
      <c r="F29" s="35" t="str">
        <f t="shared" si="1"/>
        <v>%</v>
      </c>
    </row>
    <row r="30" spans="2:6" x14ac:dyDescent="0.25">
      <c r="B30" s="25" t="s">
        <v>26</v>
      </c>
      <c r="C30" s="28">
        <v>0</v>
      </c>
      <c r="D30" s="28">
        <v>1865816</v>
      </c>
      <c r="E30" s="28">
        <v>0</v>
      </c>
      <c r="F30" s="35" t="str">
        <f t="shared" si="1"/>
        <v>%</v>
      </c>
    </row>
    <row r="31" spans="2:6" x14ac:dyDescent="0.25">
      <c r="B31" s="25" t="s">
        <v>27</v>
      </c>
      <c r="C31" s="28">
        <v>0</v>
      </c>
      <c r="D31" s="28">
        <v>10427</v>
      </c>
      <c r="E31" s="28">
        <v>0</v>
      </c>
      <c r="F31" s="35" t="str">
        <f t="shared" si="1"/>
        <v>%</v>
      </c>
    </row>
    <row r="32" spans="2:6" x14ac:dyDescent="0.25">
      <c r="B32" s="25" t="s">
        <v>33</v>
      </c>
      <c r="C32" s="28">
        <v>0</v>
      </c>
      <c r="D32" s="28">
        <v>5233865</v>
      </c>
      <c r="E32" s="28">
        <v>6555.9</v>
      </c>
      <c r="F32" s="35">
        <f t="shared" si="1"/>
        <v>1.2525924913997591E-3</v>
      </c>
    </row>
    <row r="33" spans="2:6" hidden="1" x14ac:dyDescent="0.25">
      <c r="B33" s="25"/>
      <c r="C33" s="28"/>
      <c r="D33" s="28"/>
      <c r="E33" s="28"/>
      <c r="F33" s="35" t="str">
        <f t="shared" si="1"/>
        <v>%</v>
      </c>
    </row>
    <row r="34" spans="2:6" x14ac:dyDescent="0.25">
      <c r="B34" s="48" t="s">
        <v>3</v>
      </c>
      <c r="C34" s="49">
        <f>+C25+C23+C11+C9</f>
        <v>0</v>
      </c>
      <c r="D34" s="49">
        <f>+D25+D23+D11+D9</f>
        <v>457352468</v>
      </c>
      <c r="E34" s="49">
        <f>+E25+E23+E11+E9</f>
        <v>31805147.619999982</v>
      </c>
      <c r="F34" s="50">
        <f t="shared" si="1"/>
        <v>6.9541873817984906E-2</v>
      </c>
    </row>
    <row r="35" spans="2:6" x14ac:dyDescent="0.25">
      <c r="B35" s="37" t="s">
        <v>41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36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38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22</v>
      </c>
      <c r="C10" s="28"/>
      <c r="D10" s="28"/>
      <c r="E10" s="28"/>
      <c r="F10" s="35" t="str">
        <f t="shared" si="1"/>
        <v>%</v>
      </c>
    </row>
    <row r="11" spans="2:6" x14ac:dyDescent="0.25">
      <c r="B11" s="55" t="s">
        <v>23</v>
      </c>
      <c r="C11" s="29"/>
      <c r="D11" s="29"/>
      <c r="E11" s="29"/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22</v>
      </c>
      <c r="C13" s="28"/>
      <c r="D13" s="28"/>
      <c r="E13" s="28"/>
      <c r="F13" s="35" t="str">
        <f t="shared" si="1"/>
        <v>%</v>
      </c>
    </row>
    <row r="14" spans="2:6" x14ac:dyDescent="0.25">
      <c r="B14" s="55" t="s">
        <v>23</v>
      </c>
      <c r="C14" s="29"/>
      <c r="D14" s="29"/>
      <c r="E14" s="29"/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0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37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Usuario</cp:lastModifiedBy>
  <cp:lastPrinted>2014-05-15T18:05:16Z</cp:lastPrinted>
  <dcterms:created xsi:type="dcterms:W3CDTF">2013-07-12T22:51:31Z</dcterms:created>
  <dcterms:modified xsi:type="dcterms:W3CDTF">2020-05-13T00:33:14Z</dcterms:modified>
</cp:coreProperties>
</file>