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pR - Pliego MINSA\6. Junio - 2020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RO!$B$5:$F$87</definedName>
    <definedName name="_xlnm.Print_Area" localSheetId="3">ROCC!$B$5:$F$16</definedName>
    <definedName name="_xlnm.Print_Area" localSheetId="4">ROOC!$B$2:$F$10</definedName>
    <definedName name="_xlnm.Print_Area" localSheetId="0">'TODA FUENTE'!$B$5:$F$79</definedName>
  </definedNames>
  <calcPr calcId="152511"/>
</workbook>
</file>

<file path=xl/calcChain.xml><?xml version="1.0" encoding="utf-8"?>
<calcChain xmlns="http://schemas.openxmlformats.org/spreadsheetml/2006/main">
  <c r="E13" i="8" l="1"/>
  <c r="D13" i="8"/>
  <c r="E11" i="8"/>
  <c r="D11" i="8"/>
  <c r="E9" i="8"/>
  <c r="D9" i="8"/>
  <c r="D15" i="8" s="1"/>
  <c r="C9" i="8"/>
  <c r="C11" i="8"/>
  <c r="C13" i="8"/>
  <c r="F14" i="8"/>
  <c r="F13" i="8"/>
  <c r="F12" i="8"/>
  <c r="F78" i="2"/>
  <c r="F77" i="2"/>
  <c r="F76" i="2"/>
  <c r="F75" i="2"/>
  <c r="F73" i="1"/>
  <c r="F72" i="1"/>
  <c r="E15" i="8" l="1"/>
  <c r="F15" i="8"/>
  <c r="C15" i="8"/>
  <c r="F11" i="8"/>
  <c r="C71" i="2"/>
  <c r="F71" i="1" l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82" i="2" l="1"/>
  <c r="F70" i="1"/>
  <c r="F50" i="1"/>
  <c r="F49" i="1"/>
  <c r="F48" i="1"/>
  <c r="F29" i="3" l="1"/>
  <c r="F34" i="3"/>
  <c r="F67" i="2"/>
  <c r="F66" i="2"/>
  <c r="D71" i="2"/>
  <c r="E71" i="2"/>
  <c r="F11" i="7"/>
  <c r="F10" i="7"/>
  <c r="F68" i="2" l="1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2" i="5" l="1"/>
  <c r="F10" i="8" l="1"/>
  <c r="F31" i="5" l="1"/>
  <c r="F30" i="5"/>
  <c r="F26" i="5"/>
  <c r="F21" i="5"/>
  <c r="F20" i="5"/>
  <c r="F19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E78" i="1" s="1"/>
  <c r="D9" i="1"/>
  <c r="D78" i="1" s="1"/>
  <c r="C9" i="1"/>
  <c r="C78" i="1" s="1"/>
  <c r="C86" i="2" l="1"/>
  <c r="D86" i="2"/>
  <c r="E86" i="2"/>
  <c r="F78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6" i="2"/>
  <c r="C15" i="7" l="1"/>
</calcChain>
</file>

<file path=xl/sharedStrings.xml><?xml version="1.0" encoding="utf-8"?>
<sst xmlns="http://schemas.openxmlformats.org/spreadsheetml/2006/main" count="262" uniqueCount="49">
  <si>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</si>
  <si>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</si>
  <si>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</si>
  <si>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</si>
  <si>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</si>
  <si>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</si>
  <si>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</si>
  <si>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</si>
  <si>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</si>
  <si>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</si>
  <si>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</si>
  <si>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</si>
  <si>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</si>
  <si>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</si>
  <si>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</si>
  <si>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</si>
  <si>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</si>
  <si>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</si>
  <si>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</si>
  <si>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</si>
  <si>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</si>
  <si>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</si>
  <si>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</si>
  <si>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</si>
  <si>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</si>
  <si>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</si>
  <si>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</si>
  <si>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</si>
  <si>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</si>
  <si>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</si>
  <si>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</si>
  <si>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</si>
  <si>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</si>
  <si>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</si>
  <si>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</si>
  <si>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</si>
  <si>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0104: REDUCCION DE LA MORTALIDAD POR EMERGENCIAS Y URGENCIAS MEDICAS</t>
  </si>
  <si>
    <t>0129: PREVENCION Y MANEJO DE CONDICIONES SECUNDARIAS DE SALUD EN PERSONAS CON DISCAPACIDAD</t>
  </si>
  <si>
    <t>0131: CONTROL Y PREVENCION EN SALUD MENTAL</t>
  </si>
  <si>
    <t>9001: ACCIONES CENTRALES</t>
  </si>
  <si>
    <t>9002: ASIGNACIONES PRESUPUESTARIAS QUE NO RESULTAN EN PRODUCTOS</t>
  </si>
  <si>
    <t>0080: LUCHA CONTRA LA VIOLENCIA FAMILIAR</t>
  </si>
  <si>
    <t>EJECUCION DE LOS PROGRAMAS PRESUPUESTALES AL MES DE JUNIO
DEL AÑO FISCAL 2020 DEL PLIEGO 011 MINSA - TODA FUENTE</t>
  </si>
  <si>
    <t>Fuente: SIAF, Consulta Amigable y Base de Datos al 30 de Junio del 2020</t>
  </si>
  <si>
    <t>EJECUCION DE LOS PROGRAMAS PRESUPUESTALES AL MES DE JUNIO
DEL AÑO FISCAL 2020 DEL PLIEGO 011 MINSA - RECURSOS ORDINARIOS</t>
  </si>
  <si>
    <t>DEVENGADO
AL 30.06.20</t>
  </si>
  <si>
    <t>EJECUCION DE LOS PROGRAMAS PRESUPUESTALES AL MES DE JUNIO
DEL AÑO FISCAL 2020 DEL PLIEGO 011 MINSA - RECURSOS DIRECTAMENTE RECAUDADOS</t>
  </si>
  <si>
    <t>EJECUCION DE LOS PROGRAMAS PRESUPUESTALES AL MES DE JUNIO
DEL AÑO FISCAL 2020 DEL PLIEGO 011 MINSA - ROOC</t>
  </si>
  <si>
    <t>EJECUCION DE LOS PROGRAMAS PRESUPUESTALES AL MES DE JUNIO
DEL AÑO FISCAL 2020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</si>
</sst>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2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42</v>
      </c>
      <c r="C5" s="67"/>
      <c r="D5" s="67"/>
      <c r="E5" s="67"/>
      <c r="F5" s="67"/>
    </row>
    <row r="7" spans="2:6" x14ac:dyDescent="0.25">
      <c r="F7" s="66" t="s">
        <v>24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45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2821014298</v>
      </c>
      <c r="E9" s="46">
        <f>SUM(E10:E21)</f>
        <v>1257411665.2</v>
      </c>
      <c r="F9" s="58">
        <f t="shared" ref="F9:F78" si="0">IF(E9=0,"%",E9/D9)</f>
        <v>0.4457303410661409</v>
      </c>
    </row>
    <row r="10" spans="2:6" x14ac:dyDescent="0.25">
      <c r="B10" s="16" t="s">
        <v>29</v>
      </c>
      <c r="C10" s="30">
        <v>131842118</v>
      </c>
      <c r="D10" s="30">
        <v>133338973</v>
      </c>
      <c r="E10" s="30">
        <v>74414013.130000025</v>
      </c>
      <c r="F10" s="59">
        <f t="shared" si="0"/>
        <v>0.55808149302304899</v>
      </c>
    </row>
    <row r="11" spans="2:6" x14ac:dyDescent="0.25">
      <c r="B11" s="17" t="s">
        <v>30</v>
      </c>
      <c r="C11" s="31">
        <v>225220527</v>
      </c>
      <c r="D11" s="31">
        <v>230767488</v>
      </c>
      <c r="E11" s="31">
        <v>119874554.05999993</v>
      </c>
      <c r="F11" s="60">
        <f t="shared" si="0"/>
        <v>0.51946032389103236</v>
      </c>
    </row>
    <row r="12" spans="2:6" x14ac:dyDescent="0.25">
      <c r="B12" s="17" t="s">
        <v>31</v>
      </c>
      <c r="C12" s="31">
        <v>90645971</v>
      </c>
      <c r="D12" s="31">
        <v>92809702</v>
      </c>
      <c r="E12" s="31">
        <v>47666153.850000016</v>
      </c>
      <c r="F12" s="60">
        <f t="shared" si="0"/>
        <v>0.51359020471803707</v>
      </c>
    </row>
    <row r="13" spans="2:6" x14ac:dyDescent="0.25">
      <c r="B13" s="17" t="s">
        <v>32</v>
      </c>
      <c r="C13" s="31">
        <v>36683342</v>
      </c>
      <c r="D13" s="31">
        <v>36704896</v>
      </c>
      <c r="E13" s="31">
        <v>21025480.829999998</v>
      </c>
      <c r="F13" s="60">
        <f t="shared" si="0"/>
        <v>0.57282496672923411</v>
      </c>
    </row>
    <row r="14" spans="2:6" x14ac:dyDescent="0.25">
      <c r="B14" s="17" t="s">
        <v>33</v>
      </c>
      <c r="C14" s="31">
        <v>104259463</v>
      </c>
      <c r="D14" s="31">
        <v>108497603</v>
      </c>
      <c r="E14" s="31">
        <v>57579651.010000058</v>
      </c>
      <c r="F14" s="60">
        <f t="shared" si="0"/>
        <v>0.53069975204890063</v>
      </c>
    </row>
    <row r="15" spans="2:6" x14ac:dyDescent="0.25">
      <c r="B15" s="17" t="s">
        <v>34</v>
      </c>
      <c r="C15" s="31">
        <v>55105007</v>
      </c>
      <c r="D15" s="31">
        <v>56702481</v>
      </c>
      <c r="E15" s="31">
        <v>27373722.530000001</v>
      </c>
      <c r="F15" s="60">
        <f t="shared" si="0"/>
        <v>0.48276057850096543</v>
      </c>
    </row>
    <row r="16" spans="2:6" x14ac:dyDescent="0.25">
      <c r="B16" s="17" t="s">
        <v>35</v>
      </c>
      <c r="C16" s="31">
        <v>7548123</v>
      </c>
      <c r="D16" s="31">
        <v>7716399</v>
      </c>
      <c r="E16" s="31">
        <v>3688298.8000000003</v>
      </c>
      <c r="F16" s="60">
        <f t="shared" si="0"/>
        <v>0.47798186693041667</v>
      </c>
    </row>
    <row r="17" spans="2:6" x14ac:dyDescent="0.25">
      <c r="B17" s="17" t="s">
        <v>36</v>
      </c>
      <c r="C17" s="31">
        <v>220468887</v>
      </c>
      <c r="D17" s="31">
        <v>233216366</v>
      </c>
      <c r="E17" s="31">
        <v>123141852.70999995</v>
      </c>
      <c r="F17" s="60">
        <f t="shared" si="0"/>
        <v>0.52801548545696808</v>
      </c>
    </row>
    <row r="18" spans="2:6" x14ac:dyDescent="0.25">
      <c r="B18" s="17" t="s">
        <v>37</v>
      </c>
      <c r="C18" s="31">
        <v>29741989</v>
      </c>
      <c r="D18" s="31">
        <v>31129640</v>
      </c>
      <c r="E18" s="31">
        <v>15059179.940000001</v>
      </c>
      <c r="F18" s="60">
        <f t="shared" si="0"/>
        <v>0.4837569576776346</v>
      </c>
    </row>
    <row r="19" spans="2:6" x14ac:dyDescent="0.25">
      <c r="B19" s="17" t="s">
        <v>38</v>
      </c>
      <c r="C19" s="31">
        <v>32677120</v>
      </c>
      <c r="D19" s="31">
        <v>37599382</v>
      </c>
      <c r="E19" s="31">
        <v>17152700.93</v>
      </c>
      <c r="F19" s="60">
        <f t="shared" si="0"/>
        <v>0.45619635264217906</v>
      </c>
    </row>
    <row r="20" spans="2:6" x14ac:dyDescent="0.25">
      <c r="B20" s="17" t="s">
        <v>39</v>
      </c>
      <c r="C20" s="31">
        <v>1592997158</v>
      </c>
      <c r="D20" s="31">
        <v>1115311699</v>
      </c>
      <c r="E20" s="31">
        <v>383183249.51000005</v>
      </c>
      <c r="F20" s="60">
        <f t="shared" si="0"/>
        <v>0.3435660630598299</v>
      </c>
    </row>
    <row r="21" spans="2:6" x14ac:dyDescent="0.25">
      <c r="B21" s="17" t="s">
        <v>40</v>
      </c>
      <c r="C21" s="31">
        <v>650585298</v>
      </c>
      <c r="D21" s="31">
        <v>737219669</v>
      </c>
      <c r="E21" s="31">
        <v>367252807.90000004</v>
      </c>
      <c r="F21" s="60">
        <f t="shared" si="0"/>
        <v>0.49815926425044965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183765978</v>
      </c>
      <c r="E22" s="46">
        <f>SUM(E23:E24)</f>
        <v>80371774.829999983</v>
      </c>
      <c r="F22" s="58">
        <f t="shared" si="0"/>
        <v>0.43735938341100322</v>
      </c>
    </row>
    <row r="23" spans="2:6" x14ac:dyDescent="0.25">
      <c r="B23" s="17" t="s">
        <v>39</v>
      </c>
      <c r="C23" s="31">
        <v>10628449</v>
      </c>
      <c r="D23" s="31">
        <v>10211125</v>
      </c>
      <c r="E23" s="31">
        <v>10543.46</v>
      </c>
      <c r="F23" s="60">
        <f t="shared" si="0"/>
        <v>1.0325463648716473E-3</v>
      </c>
    </row>
    <row r="24" spans="2:6" x14ac:dyDescent="0.25">
      <c r="B24" s="17" t="s">
        <v>40</v>
      </c>
      <c r="C24" s="31">
        <v>176073299</v>
      </c>
      <c r="D24" s="31">
        <v>173554853</v>
      </c>
      <c r="E24" s="31">
        <v>80361231.36999999</v>
      </c>
      <c r="F24" s="60">
        <f t="shared" si="0"/>
        <v>0.46303073628255148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3397824218</v>
      </c>
      <c r="E25" s="46">
        <f t="shared" si="1"/>
        <v>1162527048.5300004</v>
      </c>
      <c r="F25" s="58">
        <f t="shared" si="0"/>
        <v>0.34213866696561418</v>
      </c>
    </row>
    <row r="26" spans="2:6" x14ac:dyDescent="0.25">
      <c r="B26" s="16" t="s">
        <v>29</v>
      </c>
      <c r="C26" s="30">
        <v>117741851</v>
      </c>
      <c r="D26" s="30">
        <v>114771076</v>
      </c>
      <c r="E26" s="30">
        <v>53192530.189999975</v>
      </c>
      <c r="F26" s="59">
        <f t="shared" si="0"/>
        <v>0.46346633702379836</v>
      </c>
    </row>
    <row r="27" spans="2:6" x14ac:dyDescent="0.25">
      <c r="B27" s="17" t="s">
        <v>30</v>
      </c>
      <c r="C27" s="31">
        <v>89954565</v>
      </c>
      <c r="D27" s="31">
        <v>135102070</v>
      </c>
      <c r="E27" s="31">
        <v>55147107.689999975</v>
      </c>
      <c r="F27" s="60">
        <f t="shared" si="0"/>
        <v>0.40818847327801844</v>
      </c>
    </row>
    <row r="28" spans="2:6" x14ac:dyDescent="0.25">
      <c r="B28" s="17" t="s">
        <v>31</v>
      </c>
      <c r="C28" s="31">
        <v>169206094</v>
      </c>
      <c r="D28" s="31">
        <v>146677154</v>
      </c>
      <c r="E28" s="31">
        <v>40495586.930000007</v>
      </c>
      <c r="F28" s="60">
        <f t="shared" si="0"/>
        <v>0.27608653308067327</v>
      </c>
    </row>
    <row r="29" spans="2:6" x14ac:dyDescent="0.25">
      <c r="B29" s="17" t="s">
        <v>32</v>
      </c>
      <c r="C29" s="31">
        <v>37713497</v>
      </c>
      <c r="D29" s="31">
        <v>32273296</v>
      </c>
      <c r="E29" s="31">
        <v>4960140.5099999988</v>
      </c>
      <c r="F29" s="60">
        <f t="shared" si="0"/>
        <v>0.15369178623714166</v>
      </c>
    </row>
    <row r="30" spans="2:6" x14ac:dyDescent="0.25">
      <c r="B30" s="17" t="s">
        <v>33</v>
      </c>
      <c r="C30" s="31">
        <v>47528630</v>
      </c>
      <c r="D30" s="31">
        <v>83685302</v>
      </c>
      <c r="E30" s="31">
        <v>30207495.510000046</v>
      </c>
      <c r="F30" s="60">
        <f t="shared" si="0"/>
        <v>0.36096536414482971</v>
      </c>
    </row>
    <row r="31" spans="2:6" x14ac:dyDescent="0.25">
      <c r="B31" s="17" t="s">
        <v>34</v>
      </c>
      <c r="C31" s="31">
        <v>75390193</v>
      </c>
      <c r="D31" s="31">
        <v>91766657</v>
      </c>
      <c r="E31" s="31">
        <v>44135260.500000015</v>
      </c>
      <c r="F31" s="60">
        <f t="shared" si="0"/>
        <v>0.48095094605004535</v>
      </c>
    </row>
    <row r="32" spans="2:6" x14ac:dyDescent="0.25">
      <c r="B32" s="17" t="s">
        <v>35</v>
      </c>
      <c r="C32" s="31">
        <v>31159155</v>
      </c>
      <c r="D32" s="31">
        <v>24466712</v>
      </c>
      <c r="E32" s="31">
        <v>7461904.1500000032</v>
      </c>
      <c r="F32" s="60">
        <f t="shared" si="0"/>
        <v>0.3049818933577999</v>
      </c>
    </row>
    <row r="33" spans="2:6" x14ac:dyDescent="0.25">
      <c r="B33" s="17" t="s">
        <v>41</v>
      </c>
      <c r="C33" s="31">
        <v>11608000</v>
      </c>
      <c r="D33" s="31">
        <v>14627616</v>
      </c>
      <c r="E33" s="31">
        <v>907148.3</v>
      </c>
      <c r="F33" s="60">
        <f t="shared" si="0"/>
        <v>6.2016141249537866E-2</v>
      </c>
    </row>
    <row r="34" spans="2:6" x14ac:dyDescent="0.25">
      <c r="B34" s="17" t="s">
        <v>36</v>
      </c>
      <c r="C34" s="31">
        <v>54737118</v>
      </c>
      <c r="D34" s="31">
        <v>66696395</v>
      </c>
      <c r="E34" s="31">
        <v>36734548.890000015</v>
      </c>
      <c r="F34" s="60">
        <f t="shared" si="0"/>
        <v>0.55077263006493848</v>
      </c>
    </row>
    <row r="35" spans="2:6" x14ac:dyDescent="0.25">
      <c r="B35" s="17" t="s">
        <v>37</v>
      </c>
      <c r="C35" s="31">
        <v>14308699</v>
      </c>
      <c r="D35" s="31">
        <v>15993575</v>
      </c>
      <c r="E35" s="31">
        <v>8378746.5700000012</v>
      </c>
      <c r="F35" s="60">
        <f t="shared" si="0"/>
        <v>0.52388203200347649</v>
      </c>
    </row>
    <row r="36" spans="2:6" x14ac:dyDescent="0.25">
      <c r="B36" s="17" t="s">
        <v>38</v>
      </c>
      <c r="C36" s="31">
        <v>56147026</v>
      </c>
      <c r="D36" s="31">
        <v>60071852</v>
      </c>
      <c r="E36" s="31">
        <v>17343597.440000001</v>
      </c>
      <c r="F36" s="60">
        <f t="shared" si="0"/>
        <v>0.28871421244012924</v>
      </c>
    </row>
    <row r="37" spans="2:6" x14ac:dyDescent="0.25">
      <c r="B37" s="17" t="s">
        <v>39</v>
      </c>
      <c r="C37" s="31">
        <v>585232952</v>
      </c>
      <c r="D37" s="31">
        <v>474849800</v>
      </c>
      <c r="E37" s="31">
        <v>206812145.79000005</v>
      </c>
      <c r="F37" s="60">
        <f t="shared" si="0"/>
        <v>0.43553171084835679</v>
      </c>
    </row>
    <row r="38" spans="2:6" x14ac:dyDescent="0.25">
      <c r="B38" s="18" t="s">
        <v>40</v>
      </c>
      <c r="C38" s="32">
        <v>655974242</v>
      </c>
      <c r="D38" s="32">
        <v>2136842713</v>
      </c>
      <c r="E38" s="32">
        <v>656750836.06000042</v>
      </c>
      <c r="F38" s="61">
        <f t="shared" si="0"/>
        <v>0.30734636296087575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586504211</v>
      </c>
      <c r="E39" s="46">
        <f>SUM(E40:E50)</f>
        <v>101692468.89</v>
      </c>
      <c r="F39" s="58">
        <f t="shared" si="0"/>
        <v>0.17338744885840215</v>
      </c>
    </row>
    <row r="40" spans="2:6" x14ac:dyDescent="0.25">
      <c r="B40" s="17" t="s">
        <v>29</v>
      </c>
      <c r="C40" s="31">
        <v>334273631</v>
      </c>
      <c r="D40" s="31">
        <v>259273631</v>
      </c>
      <c r="E40" s="31">
        <v>0</v>
      </c>
      <c r="F40" s="60" t="str">
        <f t="shared" si="0"/>
        <v>%</v>
      </c>
    </row>
    <row r="41" spans="2:6" x14ac:dyDescent="0.25">
      <c r="B41" s="17" t="s">
        <v>30</v>
      </c>
      <c r="C41" s="31">
        <v>17389327</v>
      </c>
      <c r="D41" s="31">
        <v>1753564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31</v>
      </c>
      <c r="C42" s="31">
        <v>15000000</v>
      </c>
      <c r="D42" s="31">
        <v>3278882</v>
      </c>
      <c r="E42" s="31">
        <v>0</v>
      </c>
      <c r="F42" s="60" t="str">
        <f t="shared" si="2"/>
        <v>%</v>
      </c>
    </row>
    <row r="43" spans="2:6" x14ac:dyDescent="0.25">
      <c r="B43" s="17" t="s">
        <v>32</v>
      </c>
      <c r="C43" s="31">
        <v>39548966</v>
      </c>
      <c r="D43" s="31">
        <v>23659688</v>
      </c>
      <c r="E43" s="31">
        <v>4312046.54</v>
      </c>
      <c r="F43" s="60">
        <f t="shared" si="2"/>
        <v>0.18225289107785361</v>
      </c>
    </row>
    <row r="44" spans="2:6" x14ac:dyDescent="0.25">
      <c r="B44" s="17" t="s">
        <v>33</v>
      </c>
      <c r="C44" s="31">
        <v>15000000</v>
      </c>
      <c r="D44" s="31">
        <v>441330</v>
      </c>
      <c r="E44" s="31">
        <v>0</v>
      </c>
      <c r="F44" s="60" t="str">
        <f t="shared" si="2"/>
        <v>%</v>
      </c>
    </row>
    <row r="45" spans="2:6" x14ac:dyDescent="0.25">
      <c r="B45" s="17" t="s">
        <v>34</v>
      </c>
      <c r="C45" s="31">
        <v>37178706</v>
      </c>
      <c r="D45" s="31">
        <v>36491926</v>
      </c>
      <c r="E45" s="31">
        <v>0</v>
      </c>
      <c r="F45" s="60" t="str">
        <f t="shared" si="2"/>
        <v>%</v>
      </c>
    </row>
    <row r="46" spans="2:6" x14ac:dyDescent="0.25">
      <c r="B46" s="17" t="s">
        <v>41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36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38</v>
      </c>
      <c r="C48" s="31">
        <v>73000000</v>
      </c>
      <c r="D48" s="31">
        <v>59046327</v>
      </c>
      <c r="E48" s="31">
        <v>0</v>
      </c>
      <c r="F48" s="60" t="str">
        <f t="shared" si="0"/>
        <v>%</v>
      </c>
    </row>
    <row r="49" spans="2:6" x14ac:dyDescent="0.25">
      <c r="B49" s="17" t="s">
        <v>39</v>
      </c>
      <c r="C49" s="31">
        <v>0</v>
      </c>
      <c r="D49" s="31">
        <v>1682948</v>
      </c>
      <c r="E49" s="31">
        <v>849902</v>
      </c>
      <c r="F49" s="60">
        <f t="shared" si="0"/>
        <v>0.50500787903131883</v>
      </c>
    </row>
    <row r="50" spans="2:6" x14ac:dyDescent="0.25">
      <c r="B50" s="17" t="s">
        <v>40</v>
      </c>
      <c r="C50" s="31">
        <v>357846274</v>
      </c>
      <c r="D50" s="31">
        <v>194832876</v>
      </c>
      <c r="E50" s="31">
        <v>96530520.349999994</v>
      </c>
      <c r="F50" s="60">
        <f t="shared" si="0"/>
        <v>0.49545293551997865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86910557</v>
      </c>
      <c r="E51" s="46">
        <f t="shared" si="3"/>
        <v>58354854.520000003</v>
      </c>
      <c r="F51" s="58">
        <f t="shared" si="0"/>
        <v>0.67143574422149888</v>
      </c>
    </row>
    <row r="52" spans="2:6" x14ac:dyDescent="0.25">
      <c r="B52" s="16" t="s">
        <v>29</v>
      </c>
      <c r="C52" s="30">
        <v>42237783</v>
      </c>
      <c r="D52" s="30">
        <v>40780680</v>
      </c>
      <c r="E52" s="30">
        <v>26950677</v>
      </c>
      <c r="F52" s="59">
        <f t="shared" si="0"/>
        <v>0.66086874961378772</v>
      </c>
    </row>
    <row r="53" spans="2:6" x14ac:dyDescent="0.25">
      <c r="B53" s="17" t="s">
        <v>30</v>
      </c>
      <c r="C53" s="31">
        <v>40000</v>
      </c>
      <c r="D53" s="31">
        <v>2430678</v>
      </c>
      <c r="E53" s="31">
        <v>830351.26</v>
      </c>
      <c r="F53" s="60">
        <f t="shared" si="0"/>
        <v>0.34161302319764281</v>
      </c>
    </row>
    <row r="54" spans="2:6" x14ac:dyDescent="0.25">
      <c r="B54" s="17" t="s">
        <v>31</v>
      </c>
      <c r="C54" s="31">
        <v>2400000</v>
      </c>
      <c r="D54" s="31">
        <v>2156988</v>
      </c>
      <c r="E54" s="31">
        <v>1074752</v>
      </c>
      <c r="F54" s="60">
        <f t="shared" si="0"/>
        <v>0.49826517347338045</v>
      </c>
    </row>
    <row r="55" spans="2:6" x14ac:dyDescent="0.25">
      <c r="B55" s="17" t="s">
        <v>32</v>
      </c>
      <c r="C55" s="31">
        <v>1741000</v>
      </c>
      <c r="D55" s="31">
        <v>1541000</v>
      </c>
      <c r="E55" s="31">
        <v>821843</v>
      </c>
      <c r="F55" s="60">
        <f t="shared" ref="F55" si="4">IF(E55=0,"%",E55/D55)</f>
        <v>0.53331797534068781</v>
      </c>
    </row>
    <row r="56" spans="2:6" x14ac:dyDescent="0.25">
      <c r="B56" s="17" t="s">
        <v>33</v>
      </c>
      <c r="C56" s="31">
        <v>0</v>
      </c>
      <c r="D56" s="31">
        <v>14659</v>
      </c>
      <c r="E56" s="31">
        <v>12609</v>
      </c>
      <c r="F56" s="60">
        <f t="shared" si="0"/>
        <v>0.86015417149873796</v>
      </c>
    </row>
    <row r="57" spans="2:6" x14ac:dyDescent="0.25">
      <c r="B57" s="17" t="s">
        <v>34</v>
      </c>
      <c r="C57" s="31">
        <v>1602665</v>
      </c>
      <c r="D57" s="31">
        <v>1678286</v>
      </c>
      <c r="E57" s="31">
        <v>602286</v>
      </c>
      <c r="F57" s="60">
        <f t="shared" si="0"/>
        <v>0.35886970397179024</v>
      </c>
    </row>
    <row r="58" spans="2:6" x14ac:dyDescent="0.25">
      <c r="B58" s="17" t="s">
        <v>36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38</v>
      </c>
      <c r="C59" s="31">
        <v>0</v>
      </c>
      <c r="D59" s="31">
        <v>190285</v>
      </c>
      <c r="E59" s="31">
        <v>177645</v>
      </c>
      <c r="F59" s="60">
        <f t="shared" si="0"/>
        <v>0.93357332422419004</v>
      </c>
    </row>
    <row r="60" spans="2:6" x14ac:dyDescent="0.25">
      <c r="B60" s="17" t="s">
        <v>39</v>
      </c>
      <c r="C60" s="31">
        <v>2587479</v>
      </c>
      <c r="D60" s="31">
        <v>2764311</v>
      </c>
      <c r="E60" s="31">
        <v>2043762.6600000004</v>
      </c>
      <c r="F60" s="60">
        <f t="shared" si="0"/>
        <v>0.73933890217128262</v>
      </c>
    </row>
    <row r="61" spans="2:6" x14ac:dyDescent="0.25">
      <c r="B61" s="17" t="s">
        <v>40</v>
      </c>
      <c r="C61" s="31">
        <v>31361709</v>
      </c>
      <c r="D61" s="31">
        <v>35353250</v>
      </c>
      <c r="E61" s="31">
        <v>25840508.600000001</v>
      </c>
      <c r="F61" s="60">
        <f t="shared" si="0"/>
        <v>0.73092314285108162</v>
      </c>
    </row>
    <row r="62" spans="2:6" hidden="1" x14ac:dyDescent="0.25">
      <c r="B62" s="45" t="s">
        <v>25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SUM(C65:C77)</f>
        <v>847781068</v>
      </c>
      <c r="D64" s="46">
        <f>SUM(D65:D77)</f>
        <v>876076681</v>
      </c>
      <c r="E64" s="46">
        <f>SUM(E65:E77)</f>
        <v>99732817.270000026</v>
      </c>
      <c r="F64" s="58">
        <f t="shared" si="0"/>
        <v>0.11384028297175967</v>
      </c>
    </row>
    <row r="65" spans="2:6" x14ac:dyDescent="0.25">
      <c r="B65" s="16" t="s">
        <v>29</v>
      </c>
      <c r="C65" s="30">
        <v>10000000</v>
      </c>
      <c r="D65" s="30">
        <v>11764218</v>
      </c>
      <c r="E65" s="30">
        <v>4231.25</v>
      </c>
      <c r="F65" s="59">
        <f t="shared" si="0"/>
        <v>3.5967116556323591E-4</v>
      </c>
    </row>
    <row r="66" spans="2:6" x14ac:dyDescent="0.25">
      <c r="B66" s="17" t="s">
        <v>30</v>
      </c>
      <c r="C66" s="31">
        <v>255338481</v>
      </c>
      <c r="D66" s="31">
        <v>213025763</v>
      </c>
      <c r="E66" s="31">
        <v>25784705.360000003</v>
      </c>
      <c r="F66" s="60">
        <f t="shared" si="0"/>
        <v>0.12104031454636782</v>
      </c>
    </row>
    <row r="67" spans="2:6" x14ac:dyDescent="0.25">
      <c r="B67" s="17" t="s">
        <v>31</v>
      </c>
      <c r="C67" s="31">
        <v>10000000</v>
      </c>
      <c r="D67" s="31">
        <v>10392625</v>
      </c>
      <c r="E67" s="31">
        <v>32200</v>
      </c>
      <c r="F67" s="60">
        <f t="shared" si="0"/>
        <v>3.0983509940943699E-3</v>
      </c>
    </row>
    <row r="68" spans="2:6" x14ac:dyDescent="0.25">
      <c r="B68" s="17" t="s">
        <v>32</v>
      </c>
      <c r="C68" s="31">
        <v>7000000</v>
      </c>
      <c r="D68" s="31">
        <v>7037646</v>
      </c>
      <c r="E68" s="31">
        <v>3206.4</v>
      </c>
      <c r="F68" s="60">
        <f t="shared" si="0"/>
        <v>4.5560688900805755E-4</v>
      </c>
    </row>
    <row r="69" spans="2:6" x14ac:dyDescent="0.25">
      <c r="B69" s="17" t="s">
        <v>33</v>
      </c>
      <c r="C69" s="31">
        <v>10000000</v>
      </c>
      <c r="D69" s="31">
        <v>11970955</v>
      </c>
      <c r="E69" s="31">
        <v>8400</v>
      </c>
      <c r="F69" s="60">
        <f t="shared" si="0"/>
        <v>7.016984025084047E-4</v>
      </c>
    </row>
    <row r="70" spans="2:6" x14ac:dyDescent="0.25">
      <c r="B70" s="17" t="s">
        <v>34</v>
      </c>
      <c r="C70" s="31">
        <v>3000000</v>
      </c>
      <c r="D70" s="31">
        <v>3017429</v>
      </c>
      <c r="E70" s="31">
        <v>0</v>
      </c>
      <c r="F70" s="60" t="str">
        <f t="shared" si="0"/>
        <v>%</v>
      </c>
    </row>
    <row r="71" spans="2:6" x14ac:dyDescent="0.25">
      <c r="B71" s="17" t="s">
        <v>35</v>
      </c>
      <c r="C71" s="31">
        <v>47599705</v>
      </c>
      <c r="D71" s="31">
        <v>4232347</v>
      </c>
      <c r="E71" s="31">
        <v>3055340.399999999</v>
      </c>
      <c r="F71" s="60">
        <f t="shared" si="0"/>
        <v>0.72190215027264992</v>
      </c>
    </row>
    <row r="72" spans="2:6" x14ac:dyDescent="0.25">
      <c r="B72" s="17" t="s">
        <v>41</v>
      </c>
      <c r="C72" s="31">
        <v>0</v>
      </c>
      <c r="D72" s="31">
        <v>552301</v>
      </c>
      <c r="E72" s="31">
        <v>0</v>
      </c>
      <c r="F72" s="60" t="str">
        <f t="shared" si="0"/>
        <v>%</v>
      </c>
    </row>
    <row r="73" spans="2:6" x14ac:dyDescent="0.25">
      <c r="B73" s="17" t="s">
        <v>36</v>
      </c>
      <c r="C73" s="31">
        <v>0</v>
      </c>
      <c r="D73" s="31">
        <v>1207985</v>
      </c>
      <c r="E73" s="31">
        <v>100270</v>
      </c>
      <c r="F73" s="60">
        <f t="shared" si="0"/>
        <v>8.3005997591029695E-2</v>
      </c>
    </row>
    <row r="74" spans="2:6" x14ac:dyDescent="0.25">
      <c r="B74" s="17" t="s">
        <v>37</v>
      </c>
      <c r="C74" s="31">
        <v>0</v>
      </c>
      <c r="D74" s="31">
        <v>37102</v>
      </c>
      <c r="E74" s="31">
        <v>14598</v>
      </c>
      <c r="F74" s="60">
        <f t="shared" si="0"/>
        <v>0.39345587838930518</v>
      </c>
    </row>
    <row r="75" spans="2:6" x14ac:dyDescent="0.25">
      <c r="B75" s="17" t="s">
        <v>38</v>
      </c>
      <c r="C75" s="31">
        <v>0</v>
      </c>
      <c r="D75" s="31">
        <v>1015444</v>
      </c>
      <c r="E75" s="31">
        <v>0</v>
      </c>
      <c r="F75" s="60" t="str">
        <f t="shared" si="0"/>
        <v>%</v>
      </c>
    </row>
    <row r="76" spans="2:6" x14ac:dyDescent="0.25">
      <c r="B76" s="17" t="s">
        <v>39</v>
      </c>
      <c r="C76" s="31">
        <v>0</v>
      </c>
      <c r="D76" s="31">
        <v>2635586</v>
      </c>
      <c r="E76" s="31">
        <v>1167819.1000000003</v>
      </c>
      <c r="F76" s="60">
        <f t="shared" si="0"/>
        <v>0.44309656372434836</v>
      </c>
    </row>
    <row r="77" spans="2:6" x14ac:dyDescent="0.25">
      <c r="B77" s="17" t="s">
        <v>40</v>
      </c>
      <c r="C77" s="31">
        <v>504842882</v>
      </c>
      <c r="D77" s="31">
        <v>609187280</v>
      </c>
      <c r="E77" s="31">
        <v>69562046.76000002</v>
      </c>
      <c r="F77" s="60">
        <f t="shared" si="0"/>
        <v>0.11418827845519036</v>
      </c>
    </row>
    <row r="78" spans="2:6" x14ac:dyDescent="0.25">
      <c r="B78" s="48" t="s">
        <v>3</v>
      </c>
      <c r="C78" s="49">
        <f>+C64+C62+C51+C39+C25+C22+C9</f>
        <v>7156059381</v>
      </c>
      <c r="D78" s="49">
        <f>+D64+D62+D51+D39+D25+D22+D9</f>
        <v>7952095943</v>
      </c>
      <c r="E78" s="49">
        <f>+E64+E62+E51+E39+E25+E22+E9</f>
        <v>2760090629.2400007</v>
      </c>
      <c r="F78" s="62">
        <f t="shared" si="0"/>
        <v>0.34708970427722624</v>
      </c>
    </row>
    <row r="79" spans="2:6" x14ac:dyDescent="0.2">
      <c r="B79" s="37" t="s">
        <v>43</v>
      </c>
      <c r="C79" s="21"/>
      <c r="D79" s="21"/>
      <c r="E79" s="21"/>
    </row>
    <row r="80" spans="2:6" x14ac:dyDescent="0.25">
      <c r="C80" s="21"/>
      <c r="D80" s="21"/>
      <c r="E80" s="21"/>
      <c r="F80" s="63"/>
    </row>
    <row r="81" spans="3:5" x14ac:dyDescent="0.25">
      <c r="C81" s="21"/>
      <c r="D81" s="21"/>
      <c r="E81" s="21"/>
    </row>
    <row r="82" spans="3:5" x14ac:dyDescent="0.25">
      <c r="D82" s="21"/>
      <c r="E8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44</v>
      </c>
      <c r="C5" s="67"/>
      <c r="D5" s="67"/>
      <c r="E5" s="67"/>
      <c r="F5" s="67"/>
    </row>
    <row r="7" spans="2:6" x14ac:dyDescent="0.25">
      <c r="E7" s="65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2812687005</v>
      </c>
      <c r="E9" s="46">
        <f>SUM(E10:E21)</f>
        <v>1254404828.5999999</v>
      </c>
      <c r="F9" s="47">
        <f t="shared" ref="F9:F86" si="0">IF(E9=0,"%",E9/D9)</f>
        <v>0.44598095215361511</v>
      </c>
    </row>
    <row r="10" spans="2:6" x14ac:dyDescent="0.25">
      <c r="B10" s="11" t="s">
        <v>29</v>
      </c>
      <c r="C10" s="27">
        <v>131842118</v>
      </c>
      <c r="D10" s="27">
        <v>133338973</v>
      </c>
      <c r="E10" s="27">
        <v>74414013.13000007</v>
      </c>
      <c r="F10" s="33">
        <f t="shared" si="0"/>
        <v>0.55808149302304944</v>
      </c>
    </row>
    <row r="11" spans="2:6" x14ac:dyDescent="0.25">
      <c r="B11" s="13" t="s">
        <v>30</v>
      </c>
      <c r="C11" s="28">
        <v>225163624</v>
      </c>
      <c r="D11" s="28">
        <v>230710585</v>
      </c>
      <c r="E11" s="28">
        <v>119865554.05999982</v>
      </c>
      <c r="F11" s="23">
        <f t="shared" si="0"/>
        <v>0.51954943489047034</v>
      </c>
    </row>
    <row r="12" spans="2:6" x14ac:dyDescent="0.25">
      <c r="B12" s="13" t="s">
        <v>31</v>
      </c>
      <c r="C12" s="28">
        <v>90645971</v>
      </c>
      <c r="D12" s="28">
        <v>92809702</v>
      </c>
      <c r="E12" s="28">
        <v>47666153.850000098</v>
      </c>
      <c r="F12" s="23">
        <f t="shared" si="0"/>
        <v>0.51359020471803796</v>
      </c>
    </row>
    <row r="13" spans="2:6" x14ac:dyDescent="0.25">
      <c r="B13" s="13" t="s">
        <v>32</v>
      </c>
      <c r="C13" s="28">
        <v>36683342</v>
      </c>
      <c r="D13" s="28">
        <v>36704896</v>
      </c>
      <c r="E13" s="28">
        <v>21025480.829999994</v>
      </c>
      <c r="F13" s="23">
        <f t="shared" si="0"/>
        <v>0.572824966729234</v>
      </c>
    </row>
    <row r="14" spans="2:6" x14ac:dyDescent="0.25">
      <c r="B14" s="13" t="s">
        <v>33</v>
      </c>
      <c r="C14" s="28">
        <v>104259463</v>
      </c>
      <c r="D14" s="28">
        <v>108497603</v>
      </c>
      <c r="E14" s="28">
        <v>57579651.010000005</v>
      </c>
      <c r="F14" s="23">
        <f t="shared" si="0"/>
        <v>0.53069975204890019</v>
      </c>
    </row>
    <row r="15" spans="2:6" x14ac:dyDescent="0.25">
      <c r="B15" s="13" t="s">
        <v>34</v>
      </c>
      <c r="C15" s="28">
        <v>55105007</v>
      </c>
      <c r="D15" s="28">
        <v>56702481</v>
      </c>
      <c r="E15" s="28">
        <v>27373722.529999997</v>
      </c>
      <c r="F15" s="23">
        <f t="shared" si="0"/>
        <v>0.48276057850096538</v>
      </c>
    </row>
    <row r="16" spans="2:6" x14ac:dyDescent="0.25">
      <c r="B16" s="13" t="s">
        <v>35</v>
      </c>
      <c r="C16" s="28">
        <v>7548123</v>
      </c>
      <c r="D16" s="28">
        <v>7716399</v>
      </c>
      <c r="E16" s="28">
        <v>3688298.8000000003</v>
      </c>
      <c r="F16" s="23">
        <f t="shared" si="0"/>
        <v>0.47798186693041667</v>
      </c>
    </row>
    <row r="17" spans="2:6" x14ac:dyDescent="0.25">
      <c r="B17" s="13" t="s">
        <v>36</v>
      </c>
      <c r="C17" s="28">
        <v>219887859</v>
      </c>
      <c r="D17" s="28">
        <v>232635338</v>
      </c>
      <c r="E17" s="28">
        <v>122963726.71000002</v>
      </c>
      <c r="F17" s="23">
        <f t="shared" si="0"/>
        <v>0.52856856472080793</v>
      </c>
    </row>
    <row r="18" spans="2:6" x14ac:dyDescent="0.25">
      <c r="B18" s="13" t="s">
        <v>37</v>
      </c>
      <c r="C18" s="28">
        <v>29741989</v>
      </c>
      <c r="D18" s="28">
        <v>31129640</v>
      </c>
      <c r="E18" s="28">
        <v>15059179.939999999</v>
      </c>
      <c r="F18" s="23">
        <f t="shared" si="0"/>
        <v>0.48375695767763455</v>
      </c>
    </row>
    <row r="19" spans="2:6" x14ac:dyDescent="0.25">
      <c r="B19" s="13" t="s">
        <v>38</v>
      </c>
      <c r="C19" s="28">
        <v>32677120</v>
      </c>
      <c r="D19" s="28">
        <v>37599382</v>
      </c>
      <c r="E19" s="28">
        <v>17152700.930000003</v>
      </c>
      <c r="F19" s="23">
        <f t="shared" si="0"/>
        <v>0.45619635264217917</v>
      </c>
    </row>
    <row r="20" spans="2:6" x14ac:dyDescent="0.25">
      <c r="B20" s="13" t="s">
        <v>39</v>
      </c>
      <c r="C20" s="28">
        <v>1592997158</v>
      </c>
      <c r="D20" s="28">
        <v>1111363592</v>
      </c>
      <c r="E20" s="28">
        <v>383183249.51000005</v>
      </c>
      <c r="F20" s="23">
        <f t="shared" si="0"/>
        <v>0.34478657773953786</v>
      </c>
    </row>
    <row r="21" spans="2:6" x14ac:dyDescent="0.25">
      <c r="B21" s="13" t="s">
        <v>40</v>
      </c>
      <c r="C21" s="28">
        <v>650431507</v>
      </c>
      <c r="D21" s="28">
        <v>733478414</v>
      </c>
      <c r="E21" s="28">
        <v>364433097.30000001</v>
      </c>
      <c r="F21" s="23">
        <f t="shared" si="0"/>
        <v>0.49685592696937908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182436455</v>
      </c>
      <c r="E22" s="46">
        <f>SUM(E23:E31)</f>
        <v>80222742.779999956</v>
      </c>
      <c r="F22" s="47">
        <f t="shared" si="0"/>
        <v>0.4397297830633683</v>
      </c>
    </row>
    <row r="23" spans="2:6" x14ac:dyDescent="0.25">
      <c r="B23" s="13" t="s">
        <v>39</v>
      </c>
      <c r="C23" s="28">
        <v>10628449</v>
      </c>
      <c r="D23" s="28">
        <v>10211125</v>
      </c>
      <c r="E23" s="28">
        <v>10543.46</v>
      </c>
      <c r="F23" s="23">
        <f t="shared" si="0"/>
        <v>1.0325463648716473E-3</v>
      </c>
    </row>
    <row r="24" spans="2:6" x14ac:dyDescent="0.25">
      <c r="B24" s="13" t="s">
        <v>40</v>
      </c>
      <c r="C24" s="28">
        <v>175643666</v>
      </c>
      <c r="D24" s="28">
        <v>172225330</v>
      </c>
      <c r="E24" s="28">
        <v>80212199.319999963</v>
      </c>
      <c r="F24" s="23">
        <f t="shared" si="0"/>
        <v>0.46573984976542049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2586063591</v>
      </c>
      <c r="E32" s="46">
        <f t="shared" si="1"/>
        <v>929272561.24000049</v>
      </c>
      <c r="F32" s="47">
        <f t="shared" si="0"/>
        <v>0.35933863516506254</v>
      </c>
    </row>
    <row r="33" spans="2:6" x14ac:dyDescent="0.25">
      <c r="B33" s="38" t="s">
        <v>29</v>
      </c>
      <c r="C33" s="12">
        <v>116932459</v>
      </c>
      <c r="D33" s="12">
        <v>89041559</v>
      </c>
      <c r="E33" s="12">
        <v>46529679.519999966</v>
      </c>
      <c r="F33" s="33">
        <f t="shared" si="0"/>
        <v>0.52256137518885948</v>
      </c>
    </row>
    <row r="34" spans="2:6" x14ac:dyDescent="0.25">
      <c r="B34" s="39" t="s">
        <v>30</v>
      </c>
      <c r="C34" s="40">
        <v>89878430</v>
      </c>
      <c r="D34" s="40">
        <v>76185654</v>
      </c>
      <c r="E34" s="40">
        <v>35823738.299999975</v>
      </c>
      <c r="F34" s="23">
        <f t="shared" si="0"/>
        <v>0.47021632576652783</v>
      </c>
    </row>
    <row r="35" spans="2:6" x14ac:dyDescent="0.25">
      <c r="B35" s="39" t="s">
        <v>31</v>
      </c>
      <c r="C35" s="40">
        <v>168879486</v>
      </c>
      <c r="D35" s="40">
        <v>141168779</v>
      </c>
      <c r="E35" s="40">
        <v>38728094.539999969</v>
      </c>
      <c r="F35" s="23">
        <f t="shared" si="0"/>
        <v>0.27433894954917737</v>
      </c>
    </row>
    <row r="36" spans="2:6" x14ac:dyDescent="0.25">
      <c r="B36" s="39" t="s">
        <v>32</v>
      </c>
      <c r="C36" s="40">
        <v>37579410</v>
      </c>
      <c r="D36" s="40">
        <v>31822424</v>
      </c>
      <c r="E36" s="40">
        <v>4720647.51</v>
      </c>
      <c r="F36" s="23">
        <f t="shared" si="0"/>
        <v>0.14834342946345005</v>
      </c>
    </row>
    <row r="37" spans="2:6" x14ac:dyDescent="0.25">
      <c r="B37" s="39" t="s">
        <v>33</v>
      </c>
      <c r="C37" s="40">
        <v>47504130</v>
      </c>
      <c r="D37" s="40">
        <v>40765282</v>
      </c>
      <c r="E37" s="40">
        <v>16807561.100000009</v>
      </c>
      <c r="F37" s="23">
        <f t="shared" si="0"/>
        <v>0.41230086670319144</v>
      </c>
    </row>
    <row r="38" spans="2:6" x14ac:dyDescent="0.25">
      <c r="B38" s="39" t="s">
        <v>34</v>
      </c>
      <c r="C38" s="40">
        <v>75373095</v>
      </c>
      <c r="D38" s="40">
        <v>75673826</v>
      </c>
      <c r="E38" s="40">
        <v>38120225.210000008</v>
      </c>
      <c r="F38" s="23">
        <f t="shared" si="0"/>
        <v>0.50374385999724669</v>
      </c>
    </row>
    <row r="39" spans="2:6" x14ac:dyDescent="0.25">
      <c r="B39" s="39" t="s">
        <v>35</v>
      </c>
      <c r="C39" s="40">
        <v>31159155</v>
      </c>
      <c r="D39" s="40">
        <v>24458712</v>
      </c>
      <c r="E39" s="40">
        <v>7461904.1500000032</v>
      </c>
      <c r="F39" s="23">
        <f t="shared" si="0"/>
        <v>0.3050816473900998</v>
      </c>
    </row>
    <row r="40" spans="2:6" x14ac:dyDescent="0.25">
      <c r="B40" s="39" t="s">
        <v>41</v>
      </c>
      <c r="C40" s="40">
        <v>11608000</v>
      </c>
      <c r="D40" s="40">
        <v>14627616</v>
      </c>
      <c r="E40" s="40">
        <v>907148.3</v>
      </c>
      <c r="F40" s="23">
        <f t="shared" si="0"/>
        <v>6.2016141249537866E-2</v>
      </c>
    </row>
    <row r="41" spans="2:6" x14ac:dyDescent="0.25">
      <c r="B41" s="39" t="s">
        <v>36</v>
      </c>
      <c r="C41" s="40">
        <v>54407118</v>
      </c>
      <c r="D41" s="40">
        <v>59631700</v>
      </c>
      <c r="E41" s="40">
        <v>33184689.290000014</v>
      </c>
      <c r="F41" s="23">
        <f t="shared" si="0"/>
        <v>0.55649410112406683</v>
      </c>
    </row>
    <row r="42" spans="2:6" x14ac:dyDescent="0.25">
      <c r="B42" s="39" t="s">
        <v>37</v>
      </c>
      <c r="C42" s="40">
        <v>14308699</v>
      </c>
      <c r="D42" s="40">
        <v>15320141</v>
      </c>
      <c r="E42" s="40">
        <v>7773934.1700000018</v>
      </c>
      <c r="F42" s="23">
        <f t="shared" si="0"/>
        <v>0.50743228603444324</v>
      </c>
    </row>
    <row r="43" spans="2:6" x14ac:dyDescent="0.25">
      <c r="B43" s="39" t="s">
        <v>38</v>
      </c>
      <c r="C43" s="40">
        <v>56147026</v>
      </c>
      <c r="D43" s="40">
        <v>54207268</v>
      </c>
      <c r="E43" s="40">
        <v>15111635.770000003</v>
      </c>
      <c r="F43" s="23">
        <f t="shared" si="0"/>
        <v>0.27877508547377822</v>
      </c>
    </row>
    <row r="44" spans="2:6" x14ac:dyDescent="0.25">
      <c r="B44" s="39" t="s">
        <v>39</v>
      </c>
      <c r="C44" s="40">
        <v>456784382</v>
      </c>
      <c r="D44" s="40">
        <v>350975185</v>
      </c>
      <c r="E44" s="40">
        <v>181211650.01000002</v>
      </c>
      <c r="F44" s="23">
        <f t="shared" si="0"/>
        <v>0.51630900916826927</v>
      </c>
    </row>
    <row r="45" spans="2:6" x14ac:dyDescent="0.25">
      <c r="B45" s="41" t="s">
        <v>40</v>
      </c>
      <c r="C45" s="15">
        <v>474561276</v>
      </c>
      <c r="D45" s="15">
        <v>1612185445</v>
      </c>
      <c r="E45" s="15">
        <v>502891653.37000042</v>
      </c>
      <c r="F45" s="34">
        <f t="shared" si="0"/>
        <v>0.3119316421877264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586504211</v>
      </c>
      <c r="E46" s="46">
        <f>SUM(E47:E57)</f>
        <v>101692468.89</v>
      </c>
      <c r="F46" s="47">
        <f t="shared" si="0"/>
        <v>0.17338744885840215</v>
      </c>
    </row>
    <row r="47" spans="2:6" x14ac:dyDescent="0.25">
      <c r="B47" s="13" t="s">
        <v>29</v>
      </c>
      <c r="C47" s="28">
        <v>334273631</v>
      </c>
      <c r="D47" s="28">
        <v>259273631</v>
      </c>
      <c r="E47" s="28">
        <v>0</v>
      </c>
      <c r="F47" s="23" t="str">
        <f t="shared" si="0"/>
        <v>%</v>
      </c>
    </row>
    <row r="48" spans="2:6" x14ac:dyDescent="0.25">
      <c r="B48" s="13" t="s">
        <v>30</v>
      </c>
      <c r="C48" s="28">
        <v>17389327</v>
      </c>
      <c r="D48" s="28">
        <v>1753564</v>
      </c>
      <c r="E48" s="28">
        <v>0</v>
      </c>
      <c r="F48" s="23" t="str">
        <f t="shared" si="0"/>
        <v>%</v>
      </c>
    </row>
    <row r="49" spans="2:6" x14ac:dyDescent="0.25">
      <c r="B49" s="13" t="s">
        <v>31</v>
      </c>
      <c r="C49" s="28">
        <v>15000000</v>
      </c>
      <c r="D49" s="28">
        <v>3278882</v>
      </c>
      <c r="E49" s="28">
        <v>0</v>
      </c>
      <c r="F49" s="23" t="str">
        <f t="shared" si="0"/>
        <v>%</v>
      </c>
    </row>
    <row r="50" spans="2:6" x14ac:dyDescent="0.25">
      <c r="B50" s="13" t="s">
        <v>32</v>
      </c>
      <c r="C50" s="28">
        <v>39548966</v>
      </c>
      <c r="D50" s="28">
        <v>23659688</v>
      </c>
      <c r="E50" s="28">
        <v>4312046.54</v>
      </c>
      <c r="F50" s="23">
        <f t="shared" si="0"/>
        <v>0.18225289107785361</v>
      </c>
    </row>
    <row r="51" spans="2:6" x14ac:dyDescent="0.25">
      <c r="B51" s="13" t="s">
        <v>33</v>
      </c>
      <c r="C51" s="28">
        <v>15000000</v>
      </c>
      <c r="D51" s="28">
        <v>441330</v>
      </c>
      <c r="E51" s="28">
        <v>0</v>
      </c>
      <c r="F51" s="23" t="str">
        <f t="shared" si="0"/>
        <v>%</v>
      </c>
    </row>
    <row r="52" spans="2:6" x14ac:dyDescent="0.25">
      <c r="B52" s="13" t="s">
        <v>34</v>
      </c>
      <c r="C52" s="28">
        <v>37178706</v>
      </c>
      <c r="D52" s="28">
        <v>36491926</v>
      </c>
      <c r="E52" s="28">
        <v>0</v>
      </c>
      <c r="F52" s="23" t="str">
        <f t="shared" si="0"/>
        <v>%</v>
      </c>
    </row>
    <row r="53" spans="2:6" x14ac:dyDescent="0.25">
      <c r="B53" s="13" t="s">
        <v>41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36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38</v>
      </c>
      <c r="C55" s="28">
        <v>73000000</v>
      </c>
      <c r="D55" s="28">
        <v>59046327</v>
      </c>
      <c r="E55" s="28">
        <v>0</v>
      </c>
      <c r="F55" s="23" t="str">
        <f t="shared" si="0"/>
        <v>%</v>
      </c>
    </row>
    <row r="56" spans="2:6" x14ac:dyDescent="0.25">
      <c r="B56" s="13" t="s">
        <v>39</v>
      </c>
      <c r="C56" s="28">
        <v>0</v>
      </c>
      <c r="D56" s="28">
        <v>1682948</v>
      </c>
      <c r="E56" s="28">
        <v>849902</v>
      </c>
      <c r="F56" s="23">
        <f t="shared" si="0"/>
        <v>0.50500787903131883</v>
      </c>
    </row>
    <row r="57" spans="2:6" x14ac:dyDescent="0.25">
      <c r="B57" s="13" t="s">
        <v>40</v>
      </c>
      <c r="C57" s="28">
        <v>357846274</v>
      </c>
      <c r="D57" s="28">
        <v>194832876</v>
      </c>
      <c r="E57" s="28">
        <v>96530520.349999994</v>
      </c>
      <c r="F57" s="23">
        <f t="shared" si="0"/>
        <v>0.49545293551997865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85681754</v>
      </c>
      <c r="E58" s="46">
        <f t="shared" si="2"/>
        <v>57735421.75</v>
      </c>
      <c r="F58" s="47">
        <f t="shared" si="0"/>
        <v>0.67383566575913001</v>
      </c>
    </row>
    <row r="59" spans="2:6" x14ac:dyDescent="0.25">
      <c r="B59" s="11" t="s">
        <v>29</v>
      </c>
      <c r="C59" s="27">
        <v>42237783</v>
      </c>
      <c r="D59" s="27">
        <v>40780680</v>
      </c>
      <c r="E59" s="27">
        <v>26950677</v>
      </c>
      <c r="F59" s="33">
        <f t="shared" si="0"/>
        <v>0.66086874961378772</v>
      </c>
    </row>
    <row r="60" spans="2:6" x14ac:dyDescent="0.25">
      <c r="B60" s="13" t="s">
        <v>30</v>
      </c>
      <c r="C60" s="28">
        <v>40000</v>
      </c>
      <c r="D60" s="28">
        <v>2430678</v>
      </c>
      <c r="E60" s="28">
        <v>830351.26</v>
      </c>
      <c r="F60" s="23">
        <f t="shared" si="0"/>
        <v>0.34161302319764281</v>
      </c>
    </row>
    <row r="61" spans="2:6" x14ac:dyDescent="0.25">
      <c r="B61" s="13" t="s">
        <v>31</v>
      </c>
      <c r="C61" s="28">
        <v>2400000</v>
      </c>
      <c r="D61" s="28">
        <v>2156988</v>
      </c>
      <c r="E61" s="28">
        <v>1074752</v>
      </c>
      <c r="F61" s="23">
        <f t="shared" si="0"/>
        <v>0.49826517347338045</v>
      </c>
    </row>
    <row r="62" spans="2:6" x14ac:dyDescent="0.25">
      <c r="B62" s="13" t="s">
        <v>32</v>
      </c>
      <c r="C62" s="28">
        <v>1741000</v>
      </c>
      <c r="D62" s="28">
        <v>1541000</v>
      </c>
      <c r="E62" s="28">
        <v>821843</v>
      </c>
      <c r="F62" s="23">
        <f t="shared" ref="F62" si="3">IF(E62=0,"%",E62/D62)</f>
        <v>0.53331797534068781</v>
      </c>
    </row>
    <row r="63" spans="2:6" x14ac:dyDescent="0.25">
      <c r="B63" s="13" t="s">
        <v>33</v>
      </c>
      <c r="C63" s="28">
        <v>0</v>
      </c>
      <c r="D63" s="28">
        <v>14659</v>
      </c>
      <c r="E63" s="28">
        <v>12609</v>
      </c>
      <c r="F63" s="23">
        <f t="shared" si="0"/>
        <v>0.86015417149873796</v>
      </c>
    </row>
    <row r="64" spans="2:6" x14ac:dyDescent="0.25">
      <c r="B64" s="13" t="s">
        <v>34</v>
      </c>
      <c r="C64" s="28">
        <v>1602665</v>
      </c>
      <c r="D64" s="28">
        <v>1678286</v>
      </c>
      <c r="E64" s="28">
        <v>602286</v>
      </c>
      <c r="F64" s="23">
        <f t="shared" si="0"/>
        <v>0.35886970397179024</v>
      </c>
    </row>
    <row r="65" spans="2:6" x14ac:dyDescent="0.25">
      <c r="B65" s="13" t="s">
        <v>36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38</v>
      </c>
      <c r="C66" s="28">
        <v>0</v>
      </c>
      <c r="D66" s="28">
        <v>190285</v>
      </c>
      <c r="E66" s="28">
        <v>177645</v>
      </c>
      <c r="F66" s="23">
        <f t="shared" ref="F66:F67" si="4">IF(E66=0,"%",E66/D66)</f>
        <v>0.93357332422419004</v>
      </c>
    </row>
    <row r="67" spans="2:6" x14ac:dyDescent="0.25">
      <c r="B67" s="13" t="s">
        <v>39</v>
      </c>
      <c r="C67" s="28">
        <v>2587479</v>
      </c>
      <c r="D67" s="28">
        <v>2425789</v>
      </c>
      <c r="E67" s="28">
        <v>1740721.3900000001</v>
      </c>
      <c r="F67" s="23">
        <f t="shared" si="4"/>
        <v>0.71758977800624879</v>
      </c>
    </row>
    <row r="68" spans="2:6" ht="16.5" customHeight="1" x14ac:dyDescent="0.25">
      <c r="B68" s="13" t="s">
        <v>40</v>
      </c>
      <c r="C68" s="28">
        <v>31361709</v>
      </c>
      <c r="D68" s="28">
        <v>34462969</v>
      </c>
      <c r="E68" s="28">
        <v>25524117.100000001</v>
      </c>
      <c r="F68" s="23">
        <f t="shared" si="0"/>
        <v>0.74062443952521917</v>
      </c>
    </row>
    <row r="69" spans="2:6" hidden="1" x14ac:dyDescent="0.25">
      <c r="B69" s="45" t="s">
        <v>25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694709619</v>
      </c>
      <c r="D71" s="46">
        <f>+SUM(D72:D85)</f>
        <v>650729904</v>
      </c>
      <c r="E71" s="46">
        <f>+SUM(E72:E85)</f>
        <v>96214021.25000003</v>
      </c>
      <c r="F71" s="47">
        <f t="shared" si="0"/>
        <v>0.14785553984622171</v>
      </c>
    </row>
    <row r="72" spans="2:6" x14ac:dyDescent="0.25">
      <c r="B72" s="11" t="s">
        <v>29</v>
      </c>
      <c r="C72" s="27">
        <v>10000000</v>
      </c>
      <c r="D72" s="27">
        <v>10121818</v>
      </c>
      <c r="E72" s="27">
        <v>4231.25</v>
      </c>
      <c r="F72" s="33">
        <f t="shared" si="0"/>
        <v>4.1803261034727162E-4</v>
      </c>
    </row>
    <row r="73" spans="2:6" x14ac:dyDescent="0.25">
      <c r="B73" s="13" t="s">
        <v>30</v>
      </c>
      <c r="C73" s="28">
        <v>255338481</v>
      </c>
      <c r="D73" s="28">
        <v>212072571</v>
      </c>
      <c r="E73" s="28">
        <v>25680613.420000002</v>
      </c>
      <c r="F73" s="23">
        <f t="shared" si="0"/>
        <v>0.12109351670942869</v>
      </c>
    </row>
    <row r="74" spans="2:6" x14ac:dyDescent="0.25">
      <c r="B74" s="13" t="s">
        <v>31</v>
      </c>
      <c r="C74" s="28">
        <v>10000000</v>
      </c>
      <c r="D74" s="28">
        <v>10020625</v>
      </c>
      <c r="E74" s="28">
        <v>0</v>
      </c>
      <c r="F74" s="23" t="str">
        <f t="shared" si="0"/>
        <v>%</v>
      </c>
    </row>
    <row r="75" spans="2:6" x14ac:dyDescent="0.25">
      <c r="B75" s="13" t="s">
        <v>32</v>
      </c>
      <c r="C75" s="28">
        <v>7000000</v>
      </c>
      <c r="D75" s="28">
        <v>7007646</v>
      </c>
      <c r="E75" s="28">
        <v>3206.4</v>
      </c>
      <c r="F75" s="23">
        <f t="shared" si="0"/>
        <v>4.5755735948990576E-4</v>
      </c>
    </row>
    <row r="76" spans="2:6" x14ac:dyDescent="0.25">
      <c r="B76" s="13" t="s">
        <v>33</v>
      </c>
      <c r="C76" s="28">
        <v>10000000</v>
      </c>
      <c r="D76" s="28">
        <v>10105139</v>
      </c>
      <c r="E76" s="28">
        <v>8400</v>
      </c>
      <c r="F76" s="23">
        <f t="shared" si="0"/>
        <v>8.3126021324397413E-4</v>
      </c>
    </row>
    <row r="77" spans="2:6" x14ac:dyDescent="0.25">
      <c r="B77" s="13" t="s">
        <v>34</v>
      </c>
      <c r="C77" s="28">
        <v>3000000</v>
      </c>
      <c r="D77" s="28">
        <v>3007002</v>
      </c>
      <c r="E77" s="28">
        <v>0</v>
      </c>
      <c r="F77" s="23" t="str">
        <f t="shared" si="0"/>
        <v>%</v>
      </c>
    </row>
    <row r="78" spans="2:6" x14ac:dyDescent="0.25">
      <c r="B78" s="13" t="s">
        <v>35</v>
      </c>
      <c r="C78" s="28">
        <v>47599705</v>
      </c>
      <c r="D78" s="28">
        <v>4232347</v>
      </c>
      <c r="E78" s="28">
        <v>3055340.399999999</v>
      </c>
      <c r="F78" s="23">
        <f t="shared" si="0"/>
        <v>0.72190215027264992</v>
      </c>
    </row>
    <row r="79" spans="2:6" x14ac:dyDescent="0.25">
      <c r="B79" s="13" t="s">
        <v>41</v>
      </c>
      <c r="C79" s="28">
        <v>0</v>
      </c>
      <c r="D79" s="28">
        <v>552301</v>
      </c>
      <c r="E79" s="28">
        <v>0</v>
      </c>
      <c r="F79" s="23" t="str">
        <f t="shared" si="0"/>
        <v>%</v>
      </c>
    </row>
    <row r="80" spans="2:6" x14ac:dyDescent="0.25">
      <c r="B80" s="13" t="s">
        <v>36</v>
      </c>
      <c r="C80" s="28">
        <v>0</v>
      </c>
      <c r="D80" s="28">
        <v>1206115</v>
      </c>
      <c r="E80" s="28">
        <v>98400</v>
      </c>
      <c r="F80" s="23">
        <f t="shared" si="0"/>
        <v>8.1584260207359996E-2</v>
      </c>
    </row>
    <row r="81" spans="2:6" x14ac:dyDescent="0.25">
      <c r="B81" s="13" t="s">
        <v>37</v>
      </c>
      <c r="C81" s="28">
        <v>0</v>
      </c>
      <c r="D81" s="28">
        <v>37102</v>
      </c>
      <c r="E81" s="28">
        <v>14598</v>
      </c>
      <c r="F81" s="23">
        <f t="shared" si="0"/>
        <v>0.39345587838930518</v>
      </c>
    </row>
    <row r="82" spans="2:6" x14ac:dyDescent="0.25">
      <c r="B82" s="13" t="s">
        <v>38</v>
      </c>
      <c r="C82" s="28">
        <v>0</v>
      </c>
      <c r="D82" s="28">
        <v>1015444</v>
      </c>
      <c r="E82" s="28">
        <v>0</v>
      </c>
      <c r="F82" s="23" t="str">
        <f t="shared" si="0"/>
        <v>%</v>
      </c>
    </row>
    <row r="83" spans="2:6" x14ac:dyDescent="0.25">
      <c r="B83" s="13" t="s">
        <v>39</v>
      </c>
      <c r="C83" s="28">
        <v>0</v>
      </c>
      <c r="D83" s="28">
        <v>1634672</v>
      </c>
      <c r="E83" s="28">
        <v>822100.54000000015</v>
      </c>
      <c r="F83" s="23">
        <f t="shared" si="0"/>
        <v>0.50291467646108834</v>
      </c>
    </row>
    <row r="84" spans="2:6" x14ac:dyDescent="0.25">
      <c r="B84" s="13" t="s">
        <v>40</v>
      </c>
      <c r="C84" s="28">
        <v>351771433</v>
      </c>
      <c r="D84" s="28">
        <v>389717122</v>
      </c>
      <c r="E84" s="28">
        <v>66527131.240000024</v>
      </c>
      <c r="F84" s="23">
        <f t="shared" si="0"/>
        <v>0.17070620582074406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6690187221</v>
      </c>
      <c r="D86" s="49">
        <f t="shared" ref="D86:E86" si="6">+D71+D69+D58+D46+D32+D22+D9</f>
        <v>6904102920</v>
      </c>
      <c r="E86" s="49">
        <f t="shared" si="6"/>
        <v>2519542044.5100002</v>
      </c>
      <c r="F86" s="50">
        <f t="shared" si="0"/>
        <v>0.36493402165418476</v>
      </c>
    </row>
    <row r="87" spans="2:6" x14ac:dyDescent="0.2">
      <c r="B87" s="37" t="s">
        <v>43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46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194126</v>
      </c>
      <c r="F9" s="47">
        <f>IF(D9=0,"%",E9/D9)</f>
        <v>3.9188469272461869E-2</v>
      </c>
    </row>
    <row r="10" spans="2:6" x14ac:dyDescent="0.25">
      <c r="B10" s="13" t="s">
        <v>30</v>
      </c>
      <c r="C10" s="28">
        <v>56903</v>
      </c>
      <c r="D10" s="28">
        <v>56903</v>
      </c>
      <c r="E10" s="28">
        <v>9000</v>
      </c>
      <c r="F10" s="35">
        <f t="shared" ref="F10:F46" si="0">IF(D10=0,"%",E10/D10)</f>
        <v>0.15816389294061825</v>
      </c>
    </row>
    <row r="11" spans="2:6" x14ac:dyDescent="0.25">
      <c r="B11" s="13" t="s">
        <v>36</v>
      </c>
      <c r="C11" s="28">
        <v>581028</v>
      </c>
      <c r="D11" s="28">
        <v>581028</v>
      </c>
      <c r="E11" s="28">
        <v>178126</v>
      </c>
      <c r="F11" s="35">
        <f t="shared" si="0"/>
        <v>0.30657042345635666</v>
      </c>
    </row>
    <row r="12" spans="2:6" x14ac:dyDescent="0.25">
      <c r="B12" s="13" t="s">
        <v>39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40</v>
      </c>
      <c r="C13" s="28">
        <v>153791</v>
      </c>
      <c r="D13" s="28">
        <v>367613</v>
      </c>
      <c r="E13" s="28">
        <v>7000</v>
      </c>
      <c r="F13" s="35">
        <f t="shared" si="0"/>
        <v>1.9041764029019647E-2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149032.04999999999</v>
      </c>
      <c r="F14" s="47">
        <f t="shared" si="0"/>
        <v>0.11209437520072987</v>
      </c>
    </row>
    <row r="15" spans="2:6" x14ac:dyDescent="0.25">
      <c r="B15" s="22" t="s">
        <v>40</v>
      </c>
      <c r="C15" s="27">
        <v>429633</v>
      </c>
      <c r="D15" s="27">
        <v>1329523</v>
      </c>
      <c r="E15" s="27">
        <v>149032.04999999999</v>
      </c>
      <c r="F15" s="24">
        <f t="shared" si="0"/>
        <v>0.11209437520072987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351833110</v>
      </c>
      <c r="E16" s="46">
        <f>+SUM(E17:E28)</f>
        <v>72276962.679999977</v>
      </c>
      <c r="F16" s="47">
        <f t="shared" si="0"/>
        <v>0.20542967852002325</v>
      </c>
    </row>
    <row r="17" spans="2:6" x14ac:dyDescent="0.25">
      <c r="B17" s="11" t="s">
        <v>29</v>
      </c>
      <c r="C17" s="27">
        <v>809392</v>
      </c>
      <c r="D17" s="27">
        <v>5634452</v>
      </c>
      <c r="E17" s="27">
        <v>520348.96</v>
      </c>
      <c r="F17" s="24">
        <f t="shared" si="0"/>
        <v>9.2351298759843908E-2</v>
      </c>
    </row>
    <row r="18" spans="2:6" x14ac:dyDescent="0.25">
      <c r="B18" s="13" t="s">
        <v>30</v>
      </c>
      <c r="C18" s="28">
        <v>76135</v>
      </c>
      <c r="D18" s="28">
        <v>3891855</v>
      </c>
      <c r="E18" s="28">
        <v>1054181.75</v>
      </c>
      <c r="F18" s="35">
        <f t="shared" si="0"/>
        <v>0.27086871170688526</v>
      </c>
    </row>
    <row r="19" spans="2:6" x14ac:dyDescent="0.25">
      <c r="B19" s="13" t="s">
        <v>31</v>
      </c>
      <c r="C19" s="28">
        <v>326608</v>
      </c>
      <c r="D19" s="28">
        <v>351665</v>
      </c>
      <c r="E19" s="28">
        <v>9415.9700000000012</v>
      </c>
      <c r="F19" s="35">
        <f t="shared" si="0"/>
        <v>2.6775397039796402E-2</v>
      </c>
    </row>
    <row r="20" spans="2:6" x14ac:dyDescent="0.25">
      <c r="B20" s="13" t="s">
        <v>32</v>
      </c>
      <c r="C20" s="28">
        <v>134087</v>
      </c>
      <c r="D20" s="28">
        <v>284837</v>
      </c>
      <c r="E20" s="28">
        <v>151899.5</v>
      </c>
      <c r="F20" s="35">
        <f t="shared" si="0"/>
        <v>0.5332857037533747</v>
      </c>
    </row>
    <row r="21" spans="2:6" x14ac:dyDescent="0.25">
      <c r="B21" s="13" t="s">
        <v>33</v>
      </c>
      <c r="C21" s="28">
        <v>24500</v>
      </c>
      <c r="D21" s="28">
        <v>2144080</v>
      </c>
      <c r="E21" s="28">
        <v>312969.08999999997</v>
      </c>
      <c r="F21" s="35">
        <f t="shared" si="0"/>
        <v>0.1459689423902093</v>
      </c>
    </row>
    <row r="22" spans="2:6" x14ac:dyDescent="0.25">
      <c r="B22" s="13" t="s">
        <v>34</v>
      </c>
      <c r="C22" s="28">
        <v>17098</v>
      </c>
      <c r="D22" s="28">
        <v>40658</v>
      </c>
      <c r="E22" s="28">
        <v>11260</v>
      </c>
      <c r="F22" s="35">
        <f t="shared" si="0"/>
        <v>0.27694426681095974</v>
      </c>
    </row>
    <row r="23" spans="2:6" x14ac:dyDescent="0.25">
      <c r="B23" s="13" t="s">
        <v>35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36</v>
      </c>
      <c r="C24" s="28">
        <v>330000</v>
      </c>
      <c r="D24" s="28">
        <v>1711774</v>
      </c>
      <c r="E24" s="28">
        <v>1333460.2999999998</v>
      </c>
      <c r="F24" s="35">
        <f t="shared" si="0"/>
        <v>0.778993196531785</v>
      </c>
    </row>
    <row r="25" spans="2:6" x14ac:dyDescent="0.25">
      <c r="B25" s="13" t="s">
        <v>37</v>
      </c>
      <c r="C25" s="28">
        <v>0</v>
      </c>
      <c r="D25" s="28">
        <v>35163</v>
      </c>
      <c r="E25" s="28">
        <v>21062.400000000001</v>
      </c>
      <c r="F25" s="35">
        <f t="shared" si="0"/>
        <v>0.59899325996075425</v>
      </c>
    </row>
    <row r="26" spans="2:6" x14ac:dyDescent="0.25">
      <c r="B26" s="13" t="s">
        <v>38</v>
      </c>
      <c r="C26" s="28">
        <v>0</v>
      </c>
      <c r="D26" s="28">
        <v>274738</v>
      </c>
      <c r="E26" s="28">
        <v>261417.97</v>
      </c>
      <c r="F26" s="35">
        <f t="shared" si="0"/>
        <v>0.95151733651697257</v>
      </c>
    </row>
    <row r="27" spans="2:6" x14ac:dyDescent="0.25">
      <c r="B27" s="13" t="s">
        <v>39</v>
      </c>
      <c r="C27" s="28">
        <v>128448570</v>
      </c>
      <c r="D27" s="28">
        <v>121091372</v>
      </c>
      <c r="E27" s="28">
        <v>25489589.379999992</v>
      </c>
      <c r="F27" s="35">
        <f t="shared" si="0"/>
        <v>0.21049880729735221</v>
      </c>
    </row>
    <row r="28" spans="2:6" x14ac:dyDescent="0.25">
      <c r="B28" s="13" t="s">
        <v>40</v>
      </c>
      <c r="C28" s="28">
        <v>181412966</v>
      </c>
      <c r="D28" s="28">
        <v>216364516</v>
      </c>
      <c r="E28" s="28">
        <v>43111357.359999992</v>
      </c>
      <c r="F28" s="35">
        <f t="shared" si="0"/>
        <v>0.19925336259851403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1223553</v>
      </c>
      <c r="E34" s="46">
        <f>+SUM(E35:E36)</f>
        <v>619432.77</v>
      </c>
      <c r="F34" s="47">
        <f t="shared" si="0"/>
        <v>0.50625740772978367</v>
      </c>
    </row>
    <row r="35" spans="2:6" x14ac:dyDescent="0.25">
      <c r="B35" s="11" t="s">
        <v>39</v>
      </c>
      <c r="C35" s="27">
        <v>0</v>
      </c>
      <c r="D35" s="27">
        <v>338522</v>
      </c>
      <c r="E35" s="27">
        <v>303041.27</v>
      </c>
      <c r="F35" s="24">
        <f t="shared" si="0"/>
        <v>0.89518929345803233</v>
      </c>
    </row>
    <row r="36" spans="2:6" x14ac:dyDescent="0.25">
      <c r="B36" s="42" t="s">
        <v>40</v>
      </c>
      <c r="C36" s="43">
        <v>0</v>
      </c>
      <c r="D36" s="43">
        <v>885031</v>
      </c>
      <c r="E36" s="43">
        <v>316391.5</v>
      </c>
      <c r="F36" s="44">
        <f t="shared" si="0"/>
        <v>0.35749199745545635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3553192</v>
      </c>
      <c r="E37" s="46">
        <f>+SUM(E38:E45)</f>
        <v>804459.1100000001</v>
      </c>
      <c r="F37" s="47">
        <f t="shared" si="0"/>
        <v>0.2264046271634069</v>
      </c>
    </row>
    <row r="38" spans="2:6" x14ac:dyDescent="0.25">
      <c r="B38" s="13" t="s">
        <v>30</v>
      </c>
      <c r="C38" s="28">
        <v>0</v>
      </c>
      <c r="D38" s="28">
        <v>5692</v>
      </c>
      <c r="E38" s="28">
        <v>5691.94</v>
      </c>
      <c r="F38" s="35">
        <f t="shared" si="0"/>
        <v>0.99998945888966961</v>
      </c>
    </row>
    <row r="39" spans="2:6" x14ac:dyDescent="0.25">
      <c r="B39" s="13" t="s">
        <v>36</v>
      </c>
      <c r="C39" s="28">
        <v>0</v>
      </c>
      <c r="D39" s="28">
        <v>1870</v>
      </c>
      <c r="E39" s="28">
        <v>1870</v>
      </c>
      <c r="F39" s="35">
        <f t="shared" si="0"/>
        <v>1</v>
      </c>
    </row>
    <row r="40" spans="2:6" x14ac:dyDescent="0.25">
      <c r="B40" s="13" t="s">
        <v>39</v>
      </c>
      <c r="C40" s="28">
        <v>0</v>
      </c>
      <c r="D40" s="28">
        <v>1000914</v>
      </c>
      <c r="E40" s="28">
        <v>345718.56</v>
      </c>
      <c r="F40" s="35">
        <f t="shared" ref="F40:F42" si="3">IF(D40=0,"%",E40/D40)</f>
        <v>0.34540286178432911</v>
      </c>
    </row>
    <row r="41" spans="2:6" x14ac:dyDescent="0.25">
      <c r="B41" s="13" t="s">
        <v>40</v>
      </c>
      <c r="C41" s="28">
        <v>0</v>
      </c>
      <c r="D41" s="28">
        <v>2544716</v>
      </c>
      <c r="E41" s="28">
        <v>451178.61000000004</v>
      </c>
      <c r="F41" s="35">
        <f t="shared" si="3"/>
        <v>0.17730018202424161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74044012.60999997</v>
      </c>
      <c r="F46" s="50">
        <f t="shared" si="0"/>
        <v>0.20403812333909552</v>
      </c>
    </row>
    <row r="47" spans="2:6" x14ac:dyDescent="0.25">
      <c r="B47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47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3373642</v>
      </c>
      <c r="E9" s="46">
        <f t="shared" si="0"/>
        <v>2812710.6</v>
      </c>
      <c r="F9" s="47">
        <f t="shared" ref="F9:F10" si="1">IF(E9=0,"%",E9/D9)</f>
        <v>0.8337312020658979</v>
      </c>
    </row>
    <row r="10" spans="2:6" x14ac:dyDescent="0.25">
      <c r="B10" s="11" t="s">
        <v>40</v>
      </c>
      <c r="C10" s="27">
        <v>0</v>
      </c>
      <c r="D10" s="27">
        <v>3373642</v>
      </c>
      <c r="E10" s="27">
        <v>2812710.6</v>
      </c>
      <c r="F10" s="24">
        <f t="shared" si="1"/>
        <v>0.8337312020658979</v>
      </c>
    </row>
    <row r="11" spans="2:6" x14ac:dyDescent="0.25">
      <c r="B11" s="45" t="s">
        <v>18</v>
      </c>
      <c r="C11" s="46">
        <f>++C12</f>
        <v>0</v>
      </c>
      <c r="D11" s="46">
        <f t="shared" ref="D11:E11" si="2">++D12</f>
        <v>1062440</v>
      </c>
      <c r="E11" s="46">
        <f t="shared" si="2"/>
        <v>842296.3600000001</v>
      </c>
      <c r="F11" s="47">
        <f t="shared" ref="F11:F12" si="3">IF(E11=0,"%",E11/D11)</f>
        <v>0.79279428485373304</v>
      </c>
    </row>
    <row r="12" spans="2:6" x14ac:dyDescent="0.25">
      <c r="B12" s="11" t="s">
        <v>40</v>
      </c>
      <c r="C12" s="27">
        <v>0</v>
      </c>
      <c r="D12" s="27">
        <v>1062440</v>
      </c>
      <c r="E12" s="27">
        <v>842296.3600000001</v>
      </c>
      <c r="F12" s="24">
        <f t="shared" si="3"/>
        <v>0.79279428485373304</v>
      </c>
    </row>
    <row r="13" spans="2:6" x14ac:dyDescent="0.25">
      <c r="B13" s="45" t="s">
        <v>15</v>
      </c>
      <c r="C13" s="46">
        <f>+C14</f>
        <v>153071449</v>
      </c>
      <c r="D13" s="46">
        <f t="shared" ref="D13:E13" si="4">+D14</f>
        <v>211340307</v>
      </c>
      <c r="E13" s="46">
        <f t="shared" si="4"/>
        <v>2084765.9100000001</v>
      </c>
      <c r="F13" s="47">
        <f t="shared" ref="F13:F14" si="5">IF(E13=0,"%",E13/D13)</f>
        <v>9.8644974051258476E-3</v>
      </c>
    </row>
    <row r="14" spans="2:6" x14ac:dyDescent="0.25">
      <c r="B14" s="11" t="s">
        <v>40</v>
      </c>
      <c r="C14" s="27">
        <v>153071449</v>
      </c>
      <c r="D14" s="27">
        <v>211340307</v>
      </c>
      <c r="E14" s="27">
        <v>2084765.9100000001</v>
      </c>
      <c r="F14" s="24">
        <f t="shared" si="5"/>
        <v>9.8644974051258476E-3</v>
      </c>
    </row>
    <row r="15" spans="2:6" x14ac:dyDescent="0.25">
      <c r="B15" s="48" t="s">
        <v>3</v>
      </c>
      <c r="C15" s="49">
        <f>+C13+C11+C9</f>
        <v>153071449</v>
      </c>
      <c r="D15" s="49">
        <f t="shared" ref="D15:E15" si="6">+D13+D11+D9</f>
        <v>215776389</v>
      </c>
      <c r="E15" s="49">
        <f t="shared" si="6"/>
        <v>5739772.870000001</v>
      </c>
      <c r="F15" s="50">
        <f t="shared" ref="F15" si="7">IF(D15=0,"%",E15/D15)</f>
        <v>2.6600560407005425E-2</v>
      </c>
    </row>
    <row r="16" spans="2:6" x14ac:dyDescent="0.25">
      <c r="B16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48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458865077</v>
      </c>
      <c r="E11" s="46">
        <f>+SUM(E12:E22)</f>
        <v>160135228.25</v>
      </c>
      <c r="F11" s="47">
        <f t="shared" ref="F11:F12" si="2">IF(E11=0,"%",E11/D11)</f>
        <v>0.3489810758686262</v>
      </c>
    </row>
    <row r="12" spans="2:6" x14ac:dyDescent="0.25">
      <c r="B12" s="26" t="s">
        <v>29</v>
      </c>
      <c r="C12" s="27">
        <v>0</v>
      </c>
      <c r="D12" s="27">
        <v>20095065</v>
      </c>
      <c r="E12" s="27">
        <v>6142501.71</v>
      </c>
      <c r="F12" s="24">
        <f t="shared" si="2"/>
        <v>0.30567214935607323</v>
      </c>
    </row>
    <row r="13" spans="2:6" x14ac:dyDescent="0.25">
      <c r="B13" s="25" t="s">
        <v>30</v>
      </c>
      <c r="C13" s="28">
        <v>0</v>
      </c>
      <c r="D13" s="28">
        <v>55024561</v>
      </c>
      <c r="E13" s="28">
        <v>18269187.640000001</v>
      </c>
      <c r="F13" s="35">
        <f t="shared" si="1"/>
        <v>0.33201878048604516</v>
      </c>
    </row>
    <row r="14" spans="2:6" x14ac:dyDescent="0.25">
      <c r="B14" s="25" t="s">
        <v>31</v>
      </c>
      <c r="C14" s="28">
        <v>0</v>
      </c>
      <c r="D14" s="28">
        <v>5156710</v>
      </c>
      <c r="E14" s="28">
        <v>1758076.42</v>
      </c>
      <c r="F14" s="35">
        <f t="shared" si="1"/>
        <v>0.34092986031791589</v>
      </c>
    </row>
    <row r="15" spans="2:6" x14ac:dyDescent="0.25">
      <c r="B15" s="25" t="s">
        <v>32</v>
      </c>
      <c r="C15" s="28">
        <v>0</v>
      </c>
      <c r="D15" s="28">
        <v>166035</v>
      </c>
      <c r="E15" s="28">
        <v>87593.5</v>
      </c>
      <c r="F15" s="35">
        <f t="shared" si="1"/>
        <v>0.52756045412111907</v>
      </c>
    </row>
    <row r="16" spans="2:6" x14ac:dyDescent="0.25">
      <c r="B16" s="25" t="s">
        <v>33</v>
      </c>
      <c r="C16" s="28">
        <v>0</v>
      </c>
      <c r="D16" s="28">
        <v>40775940</v>
      </c>
      <c r="E16" s="28">
        <v>13086965.32</v>
      </c>
      <c r="F16" s="35">
        <f t="shared" si="1"/>
        <v>0.32094821897422843</v>
      </c>
    </row>
    <row r="17" spans="2:6" x14ac:dyDescent="0.25">
      <c r="B17" s="25" t="s">
        <v>34</v>
      </c>
      <c r="C17" s="28">
        <v>0</v>
      </c>
      <c r="D17" s="28">
        <v>16052173</v>
      </c>
      <c r="E17" s="28">
        <v>6003775.2899999991</v>
      </c>
      <c r="F17" s="35">
        <f t="shared" si="1"/>
        <v>0.37401635840829767</v>
      </c>
    </row>
    <row r="18" spans="2:6" x14ac:dyDescent="0.25">
      <c r="B18" s="25" t="s">
        <v>36</v>
      </c>
      <c r="C18" s="28">
        <v>0</v>
      </c>
      <c r="D18" s="28">
        <v>5352921</v>
      </c>
      <c r="E18" s="28">
        <v>2216399.2999999998</v>
      </c>
      <c r="F18" s="35">
        <f t="shared" si="1"/>
        <v>0.41405417714926107</v>
      </c>
    </row>
    <row r="19" spans="2:6" x14ac:dyDescent="0.25">
      <c r="B19" s="25" t="s">
        <v>37</v>
      </c>
      <c r="C19" s="28">
        <v>0</v>
      </c>
      <c r="D19" s="28">
        <v>638271</v>
      </c>
      <c r="E19" s="28">
        <v>583750</v>
      </c>
      <c r="F19" s="35">
        <f t="shared" si="1"/>
        <v>0.91458017049184437</v>
      </c>
    </row>
    <row r="20" spans="2:6" x14ac:dyDescent="0.25">
      <c r="B20" s="25" t="s">
        <v>38</v>
      </c>
      <c r="C20" s="28">
        <v>0</v>
      </c>
      <c r="D20" s="28">
        <v>5589846</v>
      </c>
      <c r="E20" s="28">
        <v>1970543.7000000002</v>
      </c>
      <c r="F20" s="35">
        <f t="shared" si="1"/>
        <v>0.35252200150057805</v>
      </c>
    </row>
    <row r="21" spans="2:6" x14ac:dyDescent="0.25">
      <c r="B21" s="25" t="s">
        <v>39</v>
      </c>
      <c r="C21" s="28">
        <v>0</v>
      </c>
      <c r="D21" s="28">
        <v>2783243</v>
      </c>
      <c r="E21" s="28">
        <v>110906.4</v>
      </c>
      <c r="F21" s="35">
        <f t="shared" si="1"/>
        <v>3.9847904045748068E-2</v>
      </c>
    </row>
    <row r="22" spans="2:6" x14ac:dyDescent="0.25">
      <c r="B22" s="25" t="s">
        <v>40</v>
      </c>
      <c r="C22" s="28">
        <v>0</v>
      </c>
      <c r="D22" s="28">
        <v>307230312</v>
      </c>
      <c r="E22" s="28">
        <v>109905528.97000001</v>
      </c>
      <c r="F22" s="35">
        <f t="shared" si="1"/>
        <v>0.35773009588324739</v>
      </c>
    </row>
    <row r="23" spans="2:6" x14ac:dyDescent="0.25">
      <c r="B23" s="45" t="s">
        <v>16</v>
      </c>
      <c r="C23" s="46">
        <f>+C24</f>
        <v>0</v>
      </c>
      <c r="D23" s="46">
        <f t="shared" ref="D23:E23" si="3">+D24</f>
        <v>5250</v>
      </c>
      <c r="E23" s="46">
        <f t="shared" si="3"/>
        <v>0</v>
      </c>
      <c r="F23" s="47" t="str">
        <f t="shared" si="1"/>
        <v>%</v>
      </c>
    </row>
    <row r="24" spans="2:6" x14ac:dyDescent="0.25">
      <c r="B24" s="25" t="s">
        <v>40</v>
      </c>
      <c r="C24" s="28">
        <v>0</v>
      </c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10453278</v>
      </c>
      <c r="E25" s="46">
        <f>+SUM(E26:E33)</f>
        <v>629571</v>
      </c>
      <c r="F25" s="47">
        <f t="shared" si="1"/>
        <v>6.0227136406398069E-2</v>
      </c>
    </row>
    <row r="26" spans="2:6" x14ac:dyDescent="0.25">
      <c r="B26" s="26" t="s">
        <v>29</v>
      </c>
      <c r="C26" s="27">
        <v>0</v>
      </c>
      <c r="D26" s="27">
        <v>1642400</v>
      </c>
      <c r="E26" s="27">
        <v>0</v>
      </c>
      <c r="F26" s="24" t="str">
        <f t="shared" si="1"/>
        <v>%</v>
      </c>
    </row>
    <row r="27" spans="2:6" x14ac:dyDescent="0.25">
      <c r="B27" s="25" t="s">
        <v>30</v>
      </c>
      <c r="C27" s="28">
        <v>0</v>
      </c>
      <c r="D27" s="28">
        <v>947500</v>
      </c>
      <c r="E27" s="28">
        <v>98400</v>
      </c>
      <c r="F27" s="35">
        <f>IF(E27=0,"%",E27/D27)</f>
        <v>0.10385224274406332</v>
      </c>
    </row>
    <row r="28" spans="2:6" x14ac:dyDescent="0.25">
      <c r="B28" s="25" t="s">
        <v>31</v>
      </c>
      <c r="C28" s="28">
        <v>0</v>
      </c>
      <c r="D28" s="28">
        <v>372000</v>
      </c>
      <c r="E28" s="28">
        <v>32200</v>
      </c>
      <c r="F28" s="35">
        <f t="shared" ref="F28" si="4">IF(E28=0,"%",E28/D28)</f>
        <v>8.655913978494624E-2</v>
      </c>
    </row>
    <row r="29" spans="2:6" x14ac:dyDescent="0.25">
      <c r="B29" s="25" t="s">
        <v>32</v>
      </c>
      <c r="C29" s="28">
        <v>0</v>
      </c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33</v>
      </c>
      <c r="C30" s="28">
        <v>0</v>
      </c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34</v>
      </c>
      <c r="C31" s="28">
        <v>0</v>
      </c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40</v>
      </c>
      <c r="C32" s="28">
        <v>0</v>
      </c>
      <c r="D32" s="28">
        <v>5585135</v>
      </c>
      <c r="E32" s="28">
        <v>498971.00000000006</v>
      </c>
      <c r="F32" s="35">
        <f t="shared" si="1"/>
        <v>8.9339111767217816E-2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>+D25+D23+D11+D9</f>
        <v>469323605</v>
      </c>
      <c r="E34" s="49">
        <f>+E25+E23+E11+E9</f>
        <v>160764799.25</v>
      </c>
      <c r="F34" s="50">
        <f t="shared" si="1"/>
        <v>0.34254573504778224</v>
      </c>
    </row>
    <row r="35" spans="2:6" x14ac:dyDescent="0.25">
      <c r="B35" s="37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26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27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2020-07-16T23:41:27Z</dcterms:modified>
</cp:coreProperties>
</file>