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.- Informacion Portal MINSA - Transparencia\PpR - Pliego MINSA\9. Setiembre - 2020\"/>
    </mc:Choice>
  </mc:AlternateContent>
  <bookViews>
    <workbookView xWindow="-120" yWindow="-120" windowWidth="29040" windowHeight="15840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RDR!$B$5:$F$50</definedName>
    <definedName name="_xlnm.Print_Area" localSheetId="1">RO!$B$5:$F$87</definedName>
    <definedName name="_xlnm.Print_Area" localSheetId="4">ROCC!$B$5:$F$16</definedName>
    <definedName name="_xlnm.Print_Area" localSheetId="3">ROOC!$B$2:$F$10</definedName>
    <definedName name="_xlnm.Print_Area" localSheetId="0">'TODA FUENTE'!$B$5:$F$82</definedName>
  </definedNames>
  <calcPr calcId="152511"/>
</workbook>
</file>

<file path=xl/calcChain.xml><?xml version="1.0" encoding="utf-8"?>
<calcChain xmlns="http://schemas.openxmlformats.org/spreadsheetml/2006/main">
  <c r="F33" i="5" l="1"/>
  <c r="E24" i="5"/>
  <c r="D24" i="5"/>
  <c r="C24" i="5"/>
  <c r="F26" i="5"/>
  <c r="F17" i="5"/>
  <c r="F39" i="3"/>
  <c r="F38" i="3"/>
  <c r="F37" i="3"/>
  <c r="F36" i="3"/>
  <c r="F35" i="3"/>
  <c r="F74" i="1"/>
  <c r="F38" i="1"/>
  <c r="F36" i="1"/>
  <c r="C41" i="1"/>
  <c r="D41" i="1"/>
  <c r="E41" i="1"/>
  <c r="F24" i="1"/>
  <c r="F25" i="5" l="1"/>
  <c r="C26" i="1"/>
  <c r="D26" i="1"/>
  <c r="E26" i="1"/>
  <c r="F24" i="5" l="1"/>
  <c r="E13" i="8"/>
  <c r="F13" i="8" s="1"/>
  <c r="D13" i="8"/>
  <c r="E11" i="8"/>
  <c r="D11" i="8"/>
  <c r="E9" i="8"/>
  <c r="D9" i="8"/>
  <c r="C9" i="8"/>
  <c r="C11" i="8"/>
  <c r="C13" i="8"/>
  <c r="F14" i="8"/>
  <c r="F12" i="8"/>
  <c r="F78" i="2"/>
  <c r="F77" i="2"/>
  <c r="F76" i="2"/>
  <c r="F75" i="2"/>
  <c r="F76" i="1"/>
  <c r="F75" i="1"/>
  <c r="D15" i="8" l="1"/>
  <c r="E15" i="8"/>
  <c r="C15" i="8"/>
  <c r="F11" i="8"/>
  <c r="C71" i="2"/>
  <c r="F15" i="8" l="1"/>
  <c r="F73" i="1"/>
  <c r="F16" i="5" l="1"/>
  <c r="F11" i="3" l="1"/>
  <c r="F51" i="2"/>
  <c r="F50" i="2"/>
  <c r="F49" i="2"/>
  <c r="F48" i="2"/>
  <c r="F36" i="2"/>
  <c r="C46" i="2"/>
  <c r="D46" i="2"/>
  <c r="E46" i="2"/>
  <c r="F49" i="1"/>
  <c r="F48" i="1"/>
  <c r="F47" i="1"/>
  <c r="F46" i="1"/>
  <c r="F45" i="1"/>
  <c r="F44" i="1"/>
  <c r="F33" i="1"/>
  <c r="F14" i="7" l="1"/>
  <c r="F13" i="7"/>
  <c r="E12" i="7"/>
  <c r="F12" i="7" s="1"/>
  <c r="D12" i="7"/>
  <c r="C12" i="7"/>
  <c r="E27" i="5"/>
  <c r="D27" i="5"/>
  <c r="C27" i="5"/>
  <c r="C34" i="3"/>
  <c r="D34" i="3"/>
  <c r="E34" i="3"/>
  <c r="F70" i="2"/>
  <c r="E69" i="2"/>
  <c r="F69" i="2" s="1"/>
  <c r="D69" i="2"/>
  <c r="C69" i="2"/>
  <c r="E64" i="1"/>
  <c r="F64" i="1" s="1"/>
  <c r="D64" i="1"/>
  <c r="C64" i="1"/>
  <c r="F65" i="1"/>
  <c r="F32" i="3" l="1"/>
  <c r="F25" i="1"/>
  <c r="F23" i="1"/>
  <c r="F34" i="5" l="1"/>
  <c r="F31" i="5"/>
  <c r="F28" i="5"/>
  <c r="F27" i="5"/>
  <c r="C32" i="2"/>
  <c r="D32" i="2"/>
  <c r="E32" i="2"/>
  <c r="E11" i="5" l="1"/>
  <c r="D11" i="5"/>
  <c r="C11" i="5"/>
  <c r="E9" i="5"/>
  <c r="D9" i="5"/>
  <c r="C9" i="5"/>
  <c r="E58" i="2"/>
  <c r="D58" i="2"/>
  <c r="C58" i="2"/>
  <c r="E53" i="1"/>
  <c r="D53" i="1"/>
  <c r="C53" i="1"/>
  <c r="F60" i="1"/>
  <c r="F59" i="1"/>
  <c r="F58" i="1"/>
  <c r="C66" i="1"/>
  <c r="C81" i="1" s="1"/>
  <c r="D66" i="1"/>
  <c r="D81" i="1" s="1"/>
  <c r="E66" i="1"/>
  <c r="E81" i="1" s="1"/>
  <c r="F15" i="5" l="1"/>
  <c r="F14" i="5"/>
  <c r="F13" i="5"/>
  <c r="F12" i="5"/>
  <c r="F11" i="5"/>
  <c r="F44" i="3"/>
  <c r="F33" i="3" l="1"/>
  <c r="E29" i="3"/>
  <c r="D29" i="3"/>
  <c r="C29" i="3"/>
  <c r="F45" i="3" l="1"/>
  <c r="E9" i="7" l="1"/>
  <c r="D9" i="7"/>
  <c r="C9" i="7"/>
  <c r="F43" i="3"/>
  <c r="F30" i="3"/>
  <c r="F48" i="3"/>
  <c r="F47" i="3"/>
  <c r="F46" i="3"/>
  <c r="F42" i="3"/>
  <c r="F41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2" i="5" l="1"/>
  <c r="F62" i="2"/>
  <c r="F53" i="2"/>
  <c r="F52" i="2"/>
  <c r="F47" i="2"/>
  <c r="F57" i="1"/>
  <c r="F43" i="1"/>
  <c r="F82" i="2" l="1"/>
  <c r="F72" i="1"/>
  <c r="F52" i="1"/>
  <c r="F51" i="1"/>
  <c r="F50" i="1"/>
  <c r="F29" i="3" l="1"/>
  <c r="F34" i="3"/>
  <c r="F67" i="2"/>
  <c r="F66" i="2"/>
  <c r="D71" i="2"/>
  <c r="E71" i="2"/>
  <c r="F11" i="7"/>
  <c r="F10" i="7"/>
  <c r="F68" i="2" l="1"/>
  <c r="F63" i="1"/>
  <c r="F62" i="1"/>
  <c r="F64" i="2" l="1"/>
  <c r="F63" i="2"/>
  <c r="F61" i="2"/>
  <c r="F56" i="1"/>
  <c r="F24" i="2" l="1"/>
  <c r="F23" i="2"/>
  <c r="F57" i="2" l="1"/>
  <c r="F56" i="2"/>
  <c r="F55" i="2"/>
  <c r="F54" i="2"/>
  <c r="F42" i="1"/>
  <c r="F38" i="5" l="1"/>
  <c r="C29" i="5" l="1"/>
  <c r="C39" i="5" s="1"/>
  <c r="D29" i="5"/>
  <c r="D39" i="5" s="1"/>
  <c r="E29" i="5"/>
  <c r="E39" i="5" s="1"/>
  <c r="F37" i="5" l="1"/>
  <c r="F23" i="5" l="1"/>
  <c r="F10" i="8" l="1"/>
  <c r="F36" i="5" l="1"/>
  <c r="F35" i="5"/>
  <c r="F30" i="5"/>
  <c r="F22" i="5"/>
  <c r="F21" i="5"/>
  <c r="F20" i="5"/>
  <c r="F19" i="5"/>
  <c r="F18" i="5"/>
  <c r="F10" i="5"/>
  <c r="F85" i="2"/>
  <c r="F84" i="2"/>
  <c r="F83" i="2"/>
  <c r="F81" i="2"/>
  <c r="F80" i="2"/>
  <c r="F79" i="2"/>
  <c r="F74" i="2"/>
  <c r="F73" i="2"/>
  <c r="F72" i="2"/>
  <c r="F65" i="2"/>
  <c r="F60" i="2"/>
  <c r="F59" i="2"/>
  <c r="F45" i="2"/>
  <c r="F44" i="2"/>
  <c r="F43" i="2"/>
  <c r="F42" i="2"/>
  <c r="F41" i="2"/>
  <c r="F40" i="2"/>
  <c r="F39" i="2"/>
  <c r="F38" i="2"/>
  <c r="F37" i="2"/>
  <c r="F35" i="2"/>
  <c r="F34" i="2"/>
  <c r="F33" i="2"/>
  <c r="F21" i="2"/>
  <c r="F20" i="2"/>
  <c r="F19" i="2"/>
  <c r="F18" i="2"/>
  <c r="F17" i="2"/>
  <c r="F16" i="2"/>
  <c r="F15" i="2"/>
  <c r="F14" i="2"/>
  <c r="F13" i="2"/>
  <c r="F12" i="2"/>
  <c r="F11" i="2"/>
  <c r="F10" i="2"/>
  <c r="F80" i="1"/>
  <c r="F79" i="1"/>
  <c r="F78" i="1"/>
  <c r="F77" i="1"/>
  <c r="F71" i="1"/>
  <c r="F70" i="1"/>
  <c r="F69" i="1"/>
  <c r="F68" i="1"/>
  <c r="F67" i="1"/>
  <c r="F61" i="1"/>
  <c r="F55" i="1"/>
  <c r="F54" i="1"/>
  <c r="F40" i="1"/>
  <c r="F39" i="1"/>
  <c r="F37" i="1"/>
  <c r="F35" i="1"/>
  <c r="F34" i="1"/>
  <c r="F32" i="1"/>
  <c r="F31" i="1"/>
  <c r="F30" i="1"/>
  <c r="F29" i="1"/>
  <c r="F28" i="1"/>
  <c r="F27" i="1"/>
  <c r="F21" i="1"/>
  <c r="F20" i="1"/>
  <c r="F19" i="1"/>
  <c r="F18" i="1"/>
  <c r="F17" i="1"/>
  <c r="F16" i="1"/>
  <c r="F15" i="1"/>
  <c r="F14" i="1"/>
  <c r="F13" i="1"/>
  <c r="F12" i="1"/>
  <c r="F11" i="1"/>
  <c r="F10" i="1"/>
  <c r="F66" i="1" l="1"/>
  <c r="F71" i="2"/>
  <c r="E9" i="3"/>
  <c r="D9" i="3"/>
  <c r="C9" i="3"/>
  <c r="C22" i="1"/>
  <c r="D22" i="1"/>
  <c r="E22" i="1"/>
  <c r="F9" i="3" l="1"/>
  <c r="F9" i="5"/>
  <c r="F41" i="1"/>
  <c r="F22" i="1"/>
  <c r="F9" i="8"/>
  <c r="F29" i="5"/>
  <c r="F39" i="5"/>
  <c r="F46" i="2"/>
  <c r="E14" i="3"/>
  <c r="D14" i="3"/>
  <c r="C14" i="3"/>
  <c r="F14" i="3" l="1"/>
  <c r="E15" i="7"/>
  <c r="D15" i="7"/>
  <c r="F15" i="7" l="1"/>
  <c r="F9" i="7"/>
  <c r="E6" i="4"/>
  <c r="E9" i="4" s="1"/>
  <c r="D6" i="4"/>
  <c r="D9" i="4" s="1"/>
  <c r="C6" i="4"/>
  <c r="C9" i="4" s="1"/>
  <c r="E40" i="3"/>
  <c r="D40" i="3"/>
  <c r="C40" i="3"/>
  <c r="E16" i="3"/>
  <c r="D16" i="3"/>
  <c r="C16" i="3"/>
  <c r="E22" i="2"/>
  <c r="D22" i="2"/>
  <c r="C22" i="2"/>
  <c r="E9" i="2"/>
  <c r="D9" i="2"/>
  <c r="C9" i="2"/>
  <c r="E9" i="1"/>
  <c r="D9" i="1"/>
  <c r="C9" i="1"/>
  <c r="C86" i="2" l="1"/>
  <c r="D86" i="2"/>
  <c r="E86" i="2"/>
  <c r="F81" i="1"/>
  <c r="C49" i="3"/>
  <c r="D49" i="3"/>
  <c r="E49" i="3"/>
  <c r="F16" i="3"/>
  <c r="F40" i="3"/>
  <c r="F32" i="2"/>
  <c r="F22" i="2"/>
  <c r="F26" i="1"/>
  <c r="F58" i="2"/>
  <c r="F53" i="1"/>
  <c r="F9" i="2"/>
  <c r="F9" i="1"/>
  <c r="F9" i="4"/>
  <c r="F8" i="4"/>
  <c r="F7" i="4"/>
  <c r="F6" i="4"/>
  <c r="F49" i="3" l="1"/>
  <c r="F86" i="2"/>
  <c r="C15" i="7" l="1"/>
</calcChain>
</file>

<file path=xl/sharedStrings.xml><?xml version="1.0" encoding="utf-8"?>
<sst xmlns="http://schemas.openxmlformats.org/spreadsheetml/2006/main" count="276" uniqueCount="46">
  <si>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</si>
  <si>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</si>
  <si>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</si>
  <si>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</si>
  <si>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</si>
  <si>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</si>
  <si>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</si>
  <si>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</si>
  <si>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</si>
  <si>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</si>
  <si>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</si>
  <si>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</si>
  <si>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</si>
  <si>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</si>
  <si>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</si>
  <si>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</si>
  <si>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</si>
  <si>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</si>
  <si>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</si>
  <si>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</si>
  <si>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</si>
  <si>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</si>
  <si>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</si>
  <si>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</si>
  <si>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9001  ACCIONES CENTRALES</t>
  </si>
  <si>
    <t>9002  ASIGNACIONES PRESUPUESTARIAS QUE NO RESULTAN EN PRODUCTOS</t>
  </si>
  <si>
    <t>EJECUCION DE LOS PROGRAMAS PRESUPUESTALES AL MES DE SETIEMBRE
DEL AÑO FISCAL 2020 DEL PLIEGO 011 MINSA - TODA FUENTE</t>
  </si>
  <si>
    <t>Fuente: SIAF, Consulta Amigable y Base de Datos al 30 de Setiembre del 2020</t>
  </si>
  <si>
    <t>DEVENGADO
AL 30.09.20</t>
  </si>
  <si>
    <t>EJECUCION DE LOS PROGRAMAS PRESUPUESTALES AL MES DE SETIEMBRE
DEL AÑO FISCAL 2020 DEL PLIEGO 011 MINSA - RECURSOS ORDINARIOS</t>
  </si>
  <si>
    <t>EJECUCION DE LOS PROGRAMAS PRESUPUESTALES AL MES DE SETIEMBRE
DEL AÑO FISCAL 2020 DEL PLIEGO 011 MINSA - RECURSOS DIRECTAMENTE RECAUDADOS</t>
  </si>
  <si>
    <t>EJECUCION DE LOS PROGRAMAS PRESUPUESTALES AL MES DE SETIEMBRE
DEL AÑO FISCAL 2020 DEL PLIEGO 011 MINSA - ROOC</t>
  </si>
  <si>
    <t>EJECUCION DE LOS PROGRAMAS PRESUPUESTALES AL MES DE SETIEMBRE
DEL AÑO FISCAL 2020 DEL PLIEGO 011 MINSA - DONACIONES Y TRANSFERENCIAS</t>
  </si>
  <si>
    <t>EJECUCION DE LOS PROGRAMAS PRESUPUESTALES AL MES DE SETIEMBRE
DEL AÑO FISCAL 2020 DEL PLIEGO 011 MINSA - RECURSOS DETERMINADOS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</si>
  <si>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</si>
  <si>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</si>
  <si>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</si>
  <si>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</si>
  <si>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</si>
  <si>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</si>
  <si>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</si>
  <si>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</si>
  <si>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</si>
  <si>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</si>
  <si>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0080  LUCHA CONTRA LA VIOLENCIA FAMILIAR</t>
  </si>
  <si>
    <t>0137  DESARROLLO DE LA CIENCIA, TECNOLOGIA E INNOVACION TECNOLOGICA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</si>
</sst>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70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6" fontId="2" fillId="0" borderId="8" xfId="3" applyNumberFormat="1" applyFont="1" applyBorder="1" applyAlignment="1">
      <alignment horizontal="left" vertical="center" indent="4"/>
    </xf>
    <xf numFmtId="164" fontId="4" fillId="0" borderId="8" xfId="3" applyNumberFormat="1" applyBorder="1" applyAlignment="1">
      <alignment vertical="center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xmlns="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xmlns="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xmlns="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xmlns="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xmlns="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5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5.7109375" style="1" customWidth="1"/>
    <col min="6" max="6" width="12.28515625" style="56" customWidth="1"/>
    <col min="7" max="16384" width="11.42578125" style="1"/>
  </cols>
  <sheetData>
    <row r="5" spans="2:6" ht="51.75" customHeight="1" x14ac:dyDescent="0.25">
      <c r="B5" s="66" t="s">
        <v>26</v>
      </c>
      <c r="C5" s="66"/>
      <c r="D5" s="66"/>
      <c r="E5" s="66"/>
      <c r="F5" s="66"/>
    </row>
    <row r="7" spans="2:6" x14ac:dyDescent="0.25">
      <c r="F7" s="65" t="s">
        <v>22</v>
      </c>
    </row>
    <row r="8" spans="2:6" ht="38.25" x14ac:dyDescent="0.25">
      <c r="B8" s="50" t="s">
        <v>4</v>
      </c>
      <c r="C8" s="51" t="s">
        <v>1</v>
      </c>
      <c r="D8" s="51" t="s">
        <v>2</v>
      </c>
      <c r="E8" s="52" t="s">
        <v>28</v>
      </c>
      <c r="F8" s="53" t="s">
        <v>5</v>
      </c>
    </row>
    <row r="9" spans="2:6" x14ac:dyDescent="0.25">
      <c r="B9" s="44" t="s">
        <v>14</v>
      </c>
      <c r="C9" s="45">
        <f>SUM(C10:C21)</f>
        <v>3177775003</v>
      </c>
      <c r="D9" s="45">
        <f>SUM(D10:D21)</f>
        <v>2835504066</v>
      </c>
      <c r="E9" s="45">
        <f>SUM(E10:E21)</f>
        <v>1903678657.7999988</v>
      </c>
      <c r="F9" s="57">
        <f t="shared" ref="F9:F81" si="0">IF(E9=0,"%",E9/D9)</f>
        <v>0.67137221936186031</v>
      </c>
    </row>
    <row r="10" spans="2:6" x14ac:dyDescent="0.25">
      <c r="B10" s="16" t="s">
        <v>34</v>
      </c>
      <c r="C10" s="30">
        <v>131842118</v>
      </c>
      <c r="D10" s="30">
        <v>145111474</v>
      </c>
      <c r="E10" s="30">
        <v>110193419.37000006</v>
      </c>
      <c r="F10" s="58">
        <f t="shared" si="0"/>
        <v>0.75937082253054689</v>
      </c>
    </row>
    <row r="11" spans="2:6" x14ac:dyDescent="0.25">
      <c r="B11" s="17" t="s">
        <v>35</v>
      </c>
      <c r="C11" s="31">
        <v>225220527</v>
      </c>
      <c r="D11" s="31">
        <v>236770659</v>
      </c>
      <c r="E11" s="31">
        <v>179152233.63999993</v>
      </c>
      <c r="F11" s="59">
        <f t="shared" si="0"/>
        <v>0.75664879422411846</v>
      </c>
    </row>
    <row r="12" spans="2:6" x14ac:dyDescent="0.25">
      <c r="B12" s="17" t="s">
        <v>36</v>
      </c>
      <c r="C12" s="31">
        <v>90645971</v>
      </c>
      <c r="D12" s="31">
        <v>96545251</v>
      </c>
      <c r="E12" s="31">
        <v>72260812.799999967</v>
      </c>
      <c r="F12" s="59">
        <f t="shared" si="0"/>
        <v>0.74846574069189553</v>
      </c>
    </row>
    <row r="13" spans="2:6" x14ac:dyDescent="0.25">
      <c r="B13" s="17" t="s">
        <v>37</v>
      </c>
      <c r="C13" s="31">
        <v>36683342</v>
      </c>
      <c r="D13" s="31">
        <v>40272529</v>
      </c>
      <c r="E13" s="31">
        <v>30526167.510000002</v>
      </c>
      <c r="F13" s="59">
        <f t="shared" si="0"/>
        <v>0.75798983247364482</v>
      </c>
    </row>
    <row r="14" spans="2:6" x14ac:dyDescent="0.25">
      <c r="B14" s="17" t="s">
        <v>38</v>
      </c>
      <c r="C14" s="31">
        <v>104259463</v>
      </c>
      <c r="D14" s="31">
        <v>110148457</v>
      </c>
      <c r="E14" s="31">
        <v>83106795.290000036</v>
      </c>
      <c r="F14" s="59">
        <f t="shared" si="0"/>
        <v>0.7544980433997367</v>
      </c>
    </row>
    <row r="15" spans="2:6" x14ac:dyDescent="0.25">
      <c r="B15" s="17" t="s">
        <v>39</v>
      </c>
      <c r="C15" s="31">
        <v>55105007</v>
      </c>
      <c r="D15" s="31">
        <v>57684449</v>
      </c>
      <c r="E15" s="31">
        <v>41710315.93</v>
      </c>
      <c r="F15" s="59">
        <f t="shared" si="0"/>
        <v>0.72307730511563006</v>
      </c>
    </row>
    <row r="16" spans="2:6" x14ac:dyDescent="0.25">
      <c r="B16" s="17" t="s">
        <v>40</v>
      </c>
      <c r="C16" s="31">
        <v>7548123</v>
      </c>
      <c r="D16" s="31">
        <v>7717378</v>
      </c>
      <c r="E16" s="31">
        <v>5138637.669999999</v>
      </c>
      <c r="F16" s="59">
        <f t="shared" si="0"/>
        <v>0.66585278963917527</v>
      </c>
    </row>
    <row r="17" spans="2:6" x14ac:dyDescent="0.25">
      <c r="B17" s="17" t="s">
        <v>41</v>
      </c>
      <c r="C17" s="31">
        <v>220468887</v>
      </c>
      <c r="D17" s="31">
        <v>238739209</v>
      </c>
      <c r="E17" s="31">
        <v>181641530.08000013</v>
      </c>
      <c r="F17" s="59">
        <f t="shared" si="0"/>
        <v>0.76083660845169399</v>
      </c>
    </row>
    <row r="18" spans="2:6" x14ac:dyDescent="0.25">
      <c r="B18" s="17" t="s">
        <v>42</v>
      </c>
      <c r="C18" s="31">
        <v>29741989</v>
      </c>
      <c r="D18" s="31">
        <v>31566410</v>
      </c>
      <c r="E18" s="31">
        <v>22592767.380000003</v>
      </c>
      <c r="F18" s="59">
        <f t="shared" si="0"/>
        <v>0.71572178717820634</v>
      </c>
    </row>
    <row r="19" spans="2:6" x14ac:dyDescent="0.25">
      <c r="B19" s="17" t="s">
        <v>43</v>
      </c>
      <c r="C19" s="31">
        <v>32677120</v>
      </c>
      <c r="D19" s="31">
        <v>41334762</v>
      </c>
      <c r="E19" s="31">
        <v>29301583.59</v>
      </c>
      <c r="F19" s="59">
        <f t="shared" si="0"/>
        <v>0.70888477814387807</v>
      </c>
    </row>
    <row r="20" spans="2:6" x14ac:dyDescent="0.25">
      <c r="B20" s="17" t="s">
        <v>24</v>
      </c>
      <c r="C20" s="31">
        <v>1592997158</v>
      </c>
      <c r="D20" s="31">
        <v>1053315510</v>
      </c>
      <c r="E20" s="31">
        <v>582972813.77999985</v>
      </c>
      <c r="F20" s="59">
        <f t="shared" si="0"/>
        <v>0.55346456806659938</v>
      </c>
    </row>
    <row r="21" spans="2:6" x14ac:dyDescent="0.25">
      <c r="B21" s="17" t="s">
        <v>25</v>
      </c>
      <c r="C21" s="31">
        <v>650585298</v>
      </c>
      <c r="D21" s="31">
        <v>776297978</v>
      </c>
      <c r="E21" s="31">
        <v>565081580.75999868</v>
      </c>
      <c r="F21" s="59">
        <f t="shared" si="0"/>
        <v>0.72791839831379634</v>
      </c>
    </row>
    <row r="22" spans="2:6" x14ac:dyDescent="0.25">
      <c r="B22" s="44" t="s">
        <v>13</v>
      </c>
      <c r="C22" s="45">
        <f>SUM(C23:C25)</f>
        <v>186701748</v>
      </c>
      <c r="D22" s="45">
        <f>SUM(D23:D25)</f>
        <v>183836896</v>
      </c>
      <c r="E22" s="45">
        <f>SUM(E23:E25)</f>
        <v>121653866.16000001</v>
      </c>
      <c r="F22" s="57">
        <f t="shared" si="0"/>
        <v>0.66174891334109565</v>
      </c>
    </row>
    <row r="23" spans="2:6" x14ac:dyDescent="0.25">
      <c r="B23" s="17" t="s">
        <v>41</v>
      </c>
      <c r="C23" s="31"/>
      <c r="D23" s="31">
        <v>3000</v>
      </c>
      <c r="E23" s="31">
        <v>0</v>
      </c>
      <c r="F23" s="59" t="str">
        <f t="shared" si="0"/>
        <v>%</v>
      </c>
    </row>
    <row r="24" spans="2:6" x14ac:dyDescent="0.25">
      <c r="B24" s="17" t="s">
        <v>24</v>
      </c>
      <c r="C24" s="31">
        <v>10628449</v>
      </c>
      <c r="D24" s="31">
        <v>9592043</v>
      </c>
      <c r="E24" s="31">
        <v>780174.9</v>
      </c>
      <c r="F24" s="59">
        <f t="shared" si="0"/>
        <v>8.1335634129246506E-2</v>
      </c>
    </row>
    <row r="25" spans="2:6" x14ac:dyDescent="0.25">
      <c r="B25" s="17" t="s">
        <v>25</v>
      </c>
      <c r="C25" s="31">
        <v>176073299</v>
      </c>
      <c r="D25" s="31">
        <v>174241853</v>
      </c>
      <c r="E25" s="31">
        <v>120873691.26000001</v>
      </c>
      <c r="F25" s="59">
        <f t="shared" si="0"/>
        <v>0.69371215456483926</v>
      </c>
    </row>
    <row r="26" spans="2:6" x14ac:dyDescent="0.25">
      <c r="B26" s="44" t="s">
        <v>12</v>
      </c>
      <c r="C26" s="45">
        <f>SUM(C27:C40)</f>
        <v>1946702022</v>
      </c>
      <c r="D26" s="45">
        <f t="shared" ref="D26:E26" si="1">SUM(D27:D40)</f>
        <v>4656930137</v>
      </c>
      <c r="E26" s="45">
        <f t="shared" si="1"/>
        <v>2380632589.5700006</v>
      </c>
      <c r="F26" s="57">
        <f t="shared" si="0"/>
        <v>0.51120212662318509</v>
      </c>
    </row>
    <row r="27" spans="2:6" x14ac:dyDescent="0.25">
      <c r="B27" s="16" t="s">
        <v>34</v>
      </c>
      <c r="C27" s="30">
        <v>117741851</v>
      </c>
      <c r="D27" s="30">
        <v>125730523</v>
      </c>
      <c r="E27" s="30">
        <v>73728565.949999988</v>
      </c>
      <c r="F27" s="58">
        <f t="shared" si="0"/>
        <v>0.58640148939808345</v>
      </c>
    </row>
    <row r="28" spans="2:6" x14ac:dyDescent="0.25">
      <c r="B28" s="17" t="s">
        <v>35</v>
      </c>
      <c r="C28" s="31">
        <v>89954565</v>
      </c>
      <c r="D28" s="31">
        <v>144260320</v>
      </c>
      <c r="E28" s="31">
        <v>79287522.960000053</v>
      </c>
      <c r="F28" s="59">
        <f t="shared" si="0"/>
        <v>0.5496142179637481</v>
      </c>
    </row>
    <row r="29" spans="2:6" x14ac:dyDescent="0.25">
      <c r="B29" s="17" t="s">
        <v>36</v>
      </c>
      <c r="C29" s="31">
        <v>169206094</v>
      </c>
      <c r="D29" s="31">
        <v>141199427</v>
      </c>
      <c r="E29" s="31">
        <v>61433183.25999999</v>
      </c>
      <c r="F29" s="59">
        <f t="shared" si="0"/>
        <v>0.43508096714868388</v>
      </c>
    </row>
    <row r="30" spans="2:6" x14ac:dyDescent="0.25">
      <c r="B30" s="17" t="s">
        <v>37</v>
      </c>
      <c r="C30" s="31">
        <v>37713497</v>
      </c>
      <c r="D30" s="31">
        <v>30003970</v>
      </c>
      <c r="E30" s="31">
        <v>7696833.5100000007</v>
      </c>
      <c r="F30" s="59">
        <f t="shared" si="0"/>
        <v>0.25652716990451602</v>
      </c>
    </row>
    <row r="31" spans="2:6" x14ac:dyDescent="0.25">
      <c r="B31" s="17" t="s">
        <v>38</v>
      </c>
      <c r="C31" s="31">
        <v>47528630</v>
      </c>
      <c r="D31" s="31">
        <v>76949373</v>
      </c>
      <c r="E31" s="31">
        <v>43546120.270000011</v>
      </c>
      <c r="F31" s="59">
        <f t="shared" si="0"/>
        <v>0.56590610907251981</v>
      </c>
    </row>
    <row r="32" spans="2:6" x14ac:dyDescent="0.25">
      <c r="B32" s="17" t="s">
        <v>39</v>
      </c>
      <c r="C32" s="31">
        <v>75390193</v>
      </c>
      <c r="D32" s="31">
        <v>86721875</v>
      </c>
      <c r="E32" s="31">
        <v>53410371.050000019</v>
      </c>
      <c r="F32" s="59">
        <f t="shared" si="0"/>
        <v>0.61588118395733504</v>
      </c>
    </row>
    <row r="33" spans="2:6" x14ac:dyDescent="0.25">
      <c r="B33" s="17" t="s">
        <v>40</v>
      </c>
      <c r="C33" s="31">
        <v>31159155</v>
      </c>
      <c r="D33" s="31">
        <v>21288769</v>
      </c>
      <c r="E33" s="31">
        <v>12353894.799999999</v>
      </c>
      <c r="F33" s="59">
        <f t="shared" si="0"/>
        <v>0.58030104042182984</v>
      </c>
    </row>
    <row r="34" spans="2:6" x14ac:dyDescent="0.25">
      <c r="B34" s="17" t="s">
        <v>44</v>
      </c>
      <c r="C34" s="31">
        <v>11608000</v>
      </c>
      <c r="D34" s="31">
        <v>14005910</v>
      </c>
      <c r="E34" s="31">
        <v>1886561.7</v>
      </c>
      <c r="F34" s="59">
        <f t="shared" si="0"/>
        <v>0.13469754553613439</v>
      </c>
    </row>
    <row r="35" spans="2:6" x14ac:dyDescent="0.25">
      <c r="B35" s="17" t="s">
        <v>41</v>
      </c>
      <c r="C35" s="31">
        <v>54737118</v>
      </c>
      <c r="D35" s="31">
        <v>85058036</v>
      </c>
      <c r="E35" s="31">
        <v>51326529.929999985</v>
      </c>
      <c r="F35" s="59">
        <f t="shared" si="0"/>
        <v>0.60342952110956316</v>
      </c>
    </row>
    <row r="36" spans="2:6" x14ac:dyDescent="0.25">
      <c r="B36" s="17" t="s">
        <v>42</v>
      </c>
      <c r="C36" s="31">
        <v>14308699</v>
      </c>
      <c r="D36" s="31">
        <v>16736772</v>
      </c>
      <c r="E36" s="31">
        <v>11579759.779999994</v>
      </c>
      <c r="F36" s="59">
        <f t="shared" si="0"/>
        <v>0.69187533772940168</v>
      </c>
    </row>
    <row r="37" spans="2:6" x14ac:dyDescent="0.25">
      <c r="B37" s="17" t="s">
        <v>43</v>
      </c>
      <c r="C37" s="31">
        <v>56147026</v>
      </c>
      <c r="D37" s="31">
        <v>53850319</v>
      </c>
      <c r="E37" s="31">
        <v>24665604.04999999</v>
      </c>
      <c r="F37" s="59">
        <f t="shared" si="0"/>
        <v>0.45804007307737565</v>
      </c>
    </row>
    <row r="38" spans="2:6" x14ac:dyDescent="0.25">
      <c r="B38" s="17" t="s">
        <v>45</v>
      </c>
      <c r="C38" s="31"/>
      <c r="D38" s="31">
        <v>84730</v>
      </c>
      <c r="E38" s="31">
        <v>0</v>
      </c>
      <c r="F38" s="59" t="str">
        <f t="shared" si="0"/>
        <v>%</v>
      </c>
    </row>
    <row r="39" spans="2:6" x14ac:dyDescent="0.25">
      <c r="B39" s="17" t="s">
        <v>24</v>
      </c>
      <c r="C39" s="31">
        <v>585232952</v>
      </c>
      <c r="D39" s="31">
        <v>536119308</v>
      </c>
      <c r="E39" s="31">
        <v>350833460.57999945</v>
      </c>
      <c r="F39" s="59">
        <f t="shared" si="0"/>
        <v>0.65439437704414749</v>
      </c>
    </row>
    <row r="40" spans="2:6" x14ac:dyDescent="0.25">
      <c r="B40" s="18" t="s">
        <v>25</v>
      </c>
      <c r="C40" s="32">
        <v>655974242</v>
      </c>
      <c r="D40" s="32">
        <v>3324920805</v>
      </c>
      <c r="E40" s="32">
        <v>1608884181.7300014</v>
      </c>
      <c r="F40" s="60">
        <f t="shared" si="0"/>
        <v>0.48388646710338756</v>
      </c>
    </row>
    <row r="41" spans="2:6" x14ac:dyDescent="0.25">
      <c r="B41" s="44" t="s">
        <v>11</v>
      </c>
      <c r="C41" s="45">
        <f>SUM(C42:C52)</f>
        <v>915128904</v>
      </c>
      <c r="D41" s="45">
        <f>SUM(D42:D52)</f>
        <v>522582161</v>
      </c>
      <c r="E41" s="45">
        <f>SUM(E42:E52)</f>
        <v>474531733.37000006</v>
      </c>
      <c r="F41" s="57">
        <f t="shared" si="0"/>
        <v>0.90805191754335457</v>
      </c>
    </row>
    <row r="42" spans="2:6" x14ac:dyDescent="0.25">
      <c r="B42" s="17" t="s">
        <v>34</v>
      </c>
      <c r="C42" s="31">
        <v>334273631</v>
      </c>
      <c r="D42" s="31">
        <v>259407012</v>
      </c>
      <c r="E42" s="31">
        <v>258773267.27000007</v>
      </c>
      <c r="F42" s="59">
        <f t="shared" si="0"/>
        <v>0.99755694834494324</v>
      </c>
    </row>
    <row r="43" spans="2:6" x14ac:dyDescent="0.25">
      <c r="B43" s="17" t="s">
        <v>35</v>
      </c>
      <c r="C43" s="31">
        <v>17389327</v>
      </c>
      <c r="D43" s="31">
        <v>1669475</v>
      </c>
      <c r="E43" s="31">
        <v>1669312.1599999995</v>
      </c>
      <c r="F43" s="59">
        <f t="shared" ref="F43:F49" si="2">IF(E43=0,"%",E43/D43)</f>
        <v>0.99990246035430264</v>
      </c>
    </row>
    <row r="44" spans="2:6" x14ac:dyDescent="0.25">
      <c r="B44" s="17" t="s">
        <v>36</v>
      </c>
      <c r="C44" s="31">
        <v>15000000</v>
      </c>
      <c r="D44" s="31">
        <v>3455834</v>
      </c>
      <c r="E44" s="31">
        <v>3455016.0599999996</v>
      </c>
      <c r="F44" s="59">
        <f t="shared" si="2"/>
        <v>0.99976331617780245</v>
      </c>
    </row>
    <row r="45" spans="2:6" x14ac:dyDescent="0.25">
      <c r="B45" s="17" t="s">
        <v>37</v>
      </c>
      <c r="C45" s="31">
        <v>39548966</v>
      </c>
      <c r="D45" s="31">
        <v>23409521</v>
      </c>
      <c r="E45" s="31">
        <v>4312046.54</v>
      </c>
      <c r="F45" s="59">
        <f t="shared" si="2"/>
        <v>0.18420054558143245</v>
      </c>
    </row>
    <row r="46" spans="2:6" x14ac:dyDescent="0.25">
      <c r="B46" s="17" t="s">
        <v>38</v>
      </c>
      <c r="C46" s="31">
        <v>15000000</v>
      </c>
      <c r="D46" s="31">
        <v>0</v>
      </c>
      <c r="E46" s="31">
        <v>0</v>
      </c>
      <c r="F46" s="59" t="str">
        <f t="shared" si="2"/>
        <v>%</v>
      </c>
    </row>
    <row r="47" spans="2:6" x14ac:dyDescent="0.25">
      <c r="B47" s="17" t="s">
        <v>39</v>
      </c>
      <c r="C47" s="31">
        <v>37178706</v>
      </c>
      <c r="D47" s="31">
        <v>19527207</v>
      </c>
      <c r="E47" s="31">
        <v>18542197.77</v>
      </c>
      <c r="F47" s="59">
        <f t="shared" si="2"/>
        <v>0.94955708566002295</v>
      </c>
    </row>
    <row r="48" spans="2:6" x14ac:dyDescent="0.25">
      <c r="B48" s="17" t="s">
        <v>44</v>
      </c>
      <c r="C48" s="31">
        <v>20892000</v>
      </c>
      <c r="D48" s="31">
        <v>1043039</v>
      </c>
      <c r="E48" s="31">
        <v>0</v>
      </c>
      <c r="F48" s="59" t="str">
        <f t="shared" si="2"/>
        <v>%</v>
      </c>
    </row>
    <row r="49" spans="2:6" x14ac:dyDescent="0.25">
      <c r="B49" s="17" t="s">
        <v>41</v>
      </c>
      <c r="C49" s="31">
        <v>5000000</v>
      </c>
      <c r="D49" s="31">
        <v>5000000</v>
      </c>
      <c r="E49" s="31">
        <v>0</v>
      </c>
      <c r="F49" s="59" t="str">
        <f t="shared" si="2"/>
        <v>%</v>
      </c>
    </row>
    <row r="50" spans="2:6" x14ac:dyDescent="0.25">
      <c r="B50" s="17" t="s">
        <v>43</v>
      </c>
      <c r="C50" s="31">
        <v>73000000</v>
      </c>
      <c r="D50" s="31">
        <v>0</v>
      </c>
      <c r="E50" s="31">
        <v>0</v>
      </c>
      <c r="F50" s="59" t="str">
        <f t="shared" si="0"/>
        <v>%</v>
      </c>
    </row>
    <row r="51" spans="2:6" x14ac:dyDescent="0.25">
      <c r="B51" s="17" t="s">
        <v>24</v>
      </c>
      <c r="C51" s="31">
        <v>0</v>
      </c>
      <c r="D51" s="31">
        <v>16926165</v>
      </c>
      <c r="E51" s="31">
        <v>13663758</v>
      </c>
      <c r="F51" s="59">
        <f t="shared" si="0"/>
        <v>0.80725657583983146</v>
      </c>
    </row>
    <row r="52" spans="2:6" x14ac:dyDescent="0.25">
      <c r="B52" s="17" t="s">
        <v>25</v>
      </c>
      <c r="C52" s="31">
        <v>357846274</v>
      </c>
      <c r="D52" s="31">
        <v>192143908</v>
      </c>
      <c r="E52" s="31">
        <v>174116135.56999999</v>
      </c>
      <c r="F52" s="59">
        <f t="shared" si="0"/>
        <v>0.90617567521318443</v>
      </c>
    </row>
    <row r="53" spans="2:6" x14ac:dyDescent="0.25">
      <c r="B53" s="44" t="s">
        <v>10</v>
      </c>
      <c r="C53" s="45">
        <f>+SUM(C54:C63)</f>
        <v>81970636</v>
      </c>
      <c r="D53" s="45">
        <f t="shared" ref="D53:E53" si="3">+SUM(D54:D63)</f>
        <v>91649039</v>
      </c>
      <c r="E53" s="45">
        <f t="shared" si="3"/>
        <v>73842762.99000001</v>
      </c>
      <c r="F53" s="57">
        <f t="shared" si="0"/>
        <v>0.80571235438704392</v>
      </c>
    </row>
    <row r="54" spans="2:6" x14ac:dyDescent="0.25">
      <c r="B54" s="16" t="s">
        <v>34</v>
      </c>
      <c r="C54" s="30">
        <v>42237783</v>
      </c>
      <c r="D54" s="30">
        <v>39640847</v>
      </c>
      <c r="E54" s="30">
        <v>29636207</v>
      </c>
      <c r="F54" s="58">
        <f t="shared" si="0"/>
        <v>0.7476179053389046</v>
      </c>
    </row>
    <row r="55" spans="2:6" x14ac:dyDescent="0.25">
      <c r="B55" s="17" t="s">
        <v>35</v>
      </c>
      <c r="C55" s="31">
        <v>40000</v>
      </c>
      <c r="D55" s="31">
        <v>2541887</v>
      </c>
      <c r="E55" s="31">
        <v>2310212.2599999998</v>
      </c>
      <c r="F55" s="59">
        <f t="shared" si="0"/>
        <v>0.9088571836592263</v>
      </c>
    </row>
    <row r="56" spans="2:6" x14ac:dyDescent="0.25">
      <c r="B56" s="17" t="s">
        <v>36</v>
      </c>
      <c r="C56" s="31">
        <v>2400000</v>
      </c>
      <c r="D56" s="31">
        <v>2327234</v>
      </c>
      <c r="E56" s="31">
        <v>1546042</v>
      </c>
      <c r="F56" s="59">
        <f t="shared" si="0"/>
        <v>0.66432597667445559</v>
      </c>
    </row>
    <row r="57" spans="2:6" x14ac:dyDescent="0.25">
      <c r="B57" s="17" t="s">
        <v>37</v>
      </c>
      <c r="C57" s="31">
        <v>1741000</v>
      </c>
      <c r="D57" s="31">
        <v>3420159</v>
      </c>
      <c r="E57" s="31">
        <v>2214217</v>
      </c>
      <c r="F57" s="59">
        <f t="shared" ref="F57" si="4">IF(E57=0,"%",E57/D57)</f>
        <v>0.64740177284155498</v>
      </c>
    </row>
    <row r="58" spans="2:6" x14ac:dyDescent="0.25">
      <c r="B58" s="17" t="s">
        <v>38</v>
      </c>
      <c r="C58" s="31">
        <v>0</v>
      </c>
      <c r="D58" s="31">
        <v>14659</v>
      </c>
      <c r="E58" s="31">
        <v>12609</v>
      </c>
      <c r="F58" s="59">
        <f t="shared" si="0"/>
        <v>0.86015417149873796</v>
      </c>
    </row>
    <row r="59" spans="2:6" x14ac:dyDescent="0.25">
      <c r="B59" s="17" t="s">
        <v>39</v>
      </c>
      <c r="C59" s="31">
        <v>1602665</v>
      </c>
      <c r="D59" s="31">
        <v>1678286</v>
      </c>
      <c r="E59" s="31">
        <v>1582400</v>
      </c>
      <c r="F59" s="59">
        <f t="shared" si="0"/>
        <v>0.94286671044148618</v>
      </c>
    </row>
    <row r="60" spans="2:6" x14ac:dyDescent="0.25">
      <c r="B60" s="17" t="s">
        <v>41</v>
      </c>
      <c r="C60" s="31">
        <v>0</v>
      </c>
      <c r="D60" s="31">
        <v>420</v>
      </c>
      <c r="E60" s="31">
        <v>420</v>
      </c>
      <c r="F60" s="59">
        <f t="shared" si="0"/>
        <v>1</v>
      </c>
    </row>
    <row r="61" spans="2:6" x14ac:dyDescent="0.25">
      <c r="B61" s="17" t="s">
        <v>43</v>
      </c>
      <c r="C61" s="31">
        <v>0</v>
      </c>
      <c r="D61" s="31">
        <v>236285</v>
      </c>
      <c r="E61" s="31">
        <v>177645</v>
      </c>
      <c r="F61" s="59">
        <f t="shared" si="0"/>
        <v>0.75182512643629518</v>
      </c>
    </row>
    <row r="62" spans="2:6" x14ac:dyDescent="0.25">
      <c r="B62" s="17" t="s">
        <v>24</v>
      </c>
      <c r="C62" s="31">
        <v>2587479</v>
      </c>
      <c r="D62" s="31">
        <v>3413173</v>
      </c>
      <c r="E62" s="31">
        <v>2589756.64</v>
      </c>
      <c r="F62" s="59">
        <f t="shared" si="0"/>
        <v>0.75875340628793209</v>
      </c>
    </row>
    <row r="63" spans="2:6" x14ac:dyDescent="0.25">
      <c r="B63" s="17" t="s">
        <v>25</v>
      </c>
      <c r="C63" s="31">
        <v>31361709</v>
      </c>
      <c r="D63" s="31">
        <v>38376089</v>
      </c>
      <c r="E63" s="31">
        <v>33773254.090000004</v>
      </c>
      <c r="F63" s="59">
        <f t="shared" si="0"/>
        <v>0.88005982292776119</v>
      </c>
    </row>
    <row r="64" spans="2:6" hidden="1" x14ac:dyDescent="0.25">
      <c r="B64" s="44" t="s">
        <v>23</v>
      </c>
      <c r="C64" s="45">
        <f>+C65</f>
        <v>0</v>
      </c>
      <c r="D64" s="45">
        <f t="shared" ref="D64:E64" si="5">+D65</f>
        <v>0</v>
      </c>
      <c r="E64" s="45">
        <f t="shared" si="5"/>
        <v>0</v>
      </c>
      <c r="F64" s="57" t="str">
        <f t="shared" ref="F64:F65" si="6">IF(E64=0,"%",E64/D64)</f>
        <v>%</v>
      </c>
    </row>
    <row r="65" spans="2:6" hidden="1" x14ac:dyDescent="0.25">
      <c r="B65" s="17"/>
      <c r="C65" s="30"/>
      <c r="D65" s="30"/>
      <c r="E65" s="30"/>
      <c r="F65" s="58" t="str">
        <f t="shared" si="6"/>
        <v>%</v>
      </c>
    </row>
    <row r="66" spans="2:6" x14ac:dyDescent="0.25">
      <c r="B66" s="44" t="s">
        <v>9</v>
      </c>
      <c r="C66" s="45">
        <f>SUM(C67:C80)</f>
        <v>847781068</v>
      </c>
      <c r="D66" s="45">
        <f>SUM(D67:D80)</f>
        <v>983823087</v>
      </c>
      <c r="E66" s="45">
        <f>SUM(E67:E80)</f>
        <v>217554455.01000008</v>
      </c>
      <c r="F66" s="57">
        <f t="shared" si="0"/>
        <v>0.2211316830075569</v>
      </c>
    </row>
    <row r="67" spans="2:6" x14ac:dyDescent="0.25">
      <c r="B67" s="16" t="s">
        <v>34</v>
      </c>
      <c r="C67" s="30">
        <v>10000000</v>
      </c>
      <c r="D67" s="30">
        <v>2833536</v>
      </c>
      <c r="E67" s="30">
        <v>377385.33</v>
      </c>
      <c r="F67" s="58">
        <f t="shared" si="0"/>
        <v>0.13318529568708498</v>
      </c>
    </row>
    <row r="68" spans="2:6" x14ac:dyDescent="0.25">
      <c r="B68" s="17" t="s">
        <v>35</v>
      </c>
      <c r="C68" s="31">
        <v>255338481</v>
      </c>
      <c r="D68" s="31">
        <v>147556249</v>
      </c>
      <c r="E68" s="31">
        <v>78470904.200000003</v>
      </c>
      <c r="F68" s="59">
        <f t="shared" si="0"/>
        <v>0.53180332742126024</v>
      </c>
    </row>
    <row r="69" spans="2:6" x14ac:dyDescent="0.25">
      <c r="B69" s="17" t="s">
        <v>36</v>
      </c>
      <c r="C69" s="31">
        <v>10000000</v>
      </c>
      <c r="D69" s="31">
        <v>7988657</v>
      </c>
      <c r="E69" s="31">
        <v>152093.32999999999</v>
      </c>
      <c r="F69" s="59">
        <f t="shared" si="0"/>
        <v>1.903866069102729E-2</v>
      </c>
    </row>
    <row r="70" spans="2:6" x14ac:dyDescent="0.25">
      <c r="B70" s="17" t="s">
        <v>37</v>
      </c>
      <c r="C70" s="31">
        <v>7000000</v>
      </c>
      <c r="D70" s="31">
        <v>63954</v>
      </c>
      <c r="E70" s="31">
        <v>36783.97</v>
      </c>
      <c r="F70" s="59">
        <f t="shared" si="0"/>
        <v>0.57516292960565407</v>
      </c>
    </row>
    <row r="71" spans="2:6" x14ac:dyDescent="0.25">
      <c r="B71" s="17" t="s">
        <v>38</v>
      </c>
      <c r="C71" s="31">
        <v>10000000</v>
      </c>
      <c r="D71" s="31">
        <v>2066488</v>
      </c>
      <c r="E71" s="31">
        <v>179831.6</v>
      </c>
      <c r="F71" s="59">
        <f t="shared" si="0"/>
        <v>8.7022813585174469E-2</v>
      </c>
    </row>
    <row r="72" spans="2:6" x14ac:dyDescent="0.25">
      <c r="B72" s="17" t="s">
        <v>39</v>
      </c>
      <c r="C72" s="31">
        <v>3000000</v>
      </c>
      <c r="D72" s="31">
        <v>459898</v>
      </c>
      <c r="E72" s="31">
        <v>6707.61</v>
      </c>
      <c r="F72" s="59">
        <f t="shared" si="0"/>
        <v>1.4584994933659202E-2</v>
      </c>
    </row>
    <row r="73" spans="2:6" x14ac:dyDescent="0.25">
      <c r="B73" s="17" t="s">
        <v>40</v>
      </c>
      <c r="C73" s="31">
        <v>47599705</v>
      </c>
      <c r="D73" s="31">
        <v>4442077</v>
      </c>
      <c r="E73" s="31">
        <v>3741748.01</v>
      </c>
      <c r="F73" s="59">
        <f t="shared" si="0"/>
        <v>0.84234199677313104</v>
      </c>
    </row>
    <row r="74" spans="2:6" x14ac:dyDescent="0.25">
      <c r="B74" s="17" t="s">
        <v>44</v>
      </c>
      <c r="C74" s="31">
        <v>0</v>
      </c>
      <c r="D74" s="31">
        <v>562140</v>
      </c>
      <c r="E74" s="31">
        <v>40296.5</v>
      </c>
      <c r="F74" s="59">
        <f t="shared" si="0"/>
        <v>7.1684100046251822E-2</v>
      </c>
    </row>
    <row r="75" spans="2:6" x14ac:dyDescent="0.25">
      <c r="B75" s="17" t="s">
        <v>41</v>
      </c>
      <c r="C75" s="31">
        <v>0</v>
      </c>
      <c r="D75" s="31">
        <v>1991720</v>
      </c>
      <c r="E75" s="31">
        <v>652550</v>
      </c>
      <c r="F75" s="59">
        <f t="shared" si="0"/>
        <v>0.32763139397104013</v>
      </c>
    </row>
    <row r="76" spans="2:6" x14ac:dyDescent="0.25">
      <c r="B76" s="17" t="s">
        <v>42</v>
      </c>
      <c r="C76" s="31">
        <v>0</v>
      </c>
      <c r="D76" s="31">
        <v>84532</v>
      </c>
      <c r="E76" s="31">
        <v>79978.599999999991</v>
      </c>
      <c r="F76" s="59">
        <f t="shared" si="0"/>
        <v>0.94613400842284567</v>
      </c>
    </row>
    <row r="77" spans="2:6" x14ac:dyDescent="0.25">
      <c r="B77" s="17" t="s">
        <v>43</v>
      </c>
      <c r="C77" s="31">
        <v>0</v>
      </c>
      <c r="D77" s="31">
        <v>1295793</v>
      </c>
      <c r="E77" s="31">
        <v>6448.31</v>
      </c>
      <c r="F77" s="59">
        <f t="shared" si="0"/>
        <v>4.9763426720162872E-3</v>
      </c>
    </row>
    <row r="78" spans="2:6" x14ac:dyDescent="0.25">
      <c r="B78" s="17" t="s">
        <v>45</v>
      </c>
      <c r="C78" s="31"/>
      <c r="D78" s="31">
        <v>34700</v>
      </c>
      <c r="E78" s="31">
        <v>0</v>
      </c>
      <c r="F78" s="59" t="str">
        <f t="shared" si="0"/>
        <v>%</v>
      </c>
    </row>
    <row r="79" spans="2:6" x14ac:dyDescent="0.25">
      <c r="B79" s="17" t="s">
        <v>24</v>
      </c>
      <c r="C79" s="31">
        <v>0</v>
      </c>
      <c r="D79" s="31">
        <v>3896526</v>
      </c>
      <c r="E79" s="31">
        <v>1774159.4200000004</v>
      </c>
      <c r="F79" s="59">
        <f t="shared" si="0"/>
        <v>0.45531825528688896</v>
      </c>
    </row>
    <row r="80" spans="2:6" x14ac:dyDescent="0.25">
      <c r="B80" s="17" t="s">
        <v>25</v>
      </c>
      <c r="C80" s="31">
        <v>504842882</v>
      </c>
      <c r="D80" s="31">
        <v>810546817</v>
      </c>
      <c r="E80" s="31">
        <v>132035568.13000008</v>
      </c>
      <c r="F80" s="59">
        <f t="shared" si="0"/>
        <v>0.16289690534926879</v>
      </c>
    </row>
    <row r="81" spans="2:6" x14ac:dyDescent="0.25">
      <c r="B81" s="47" t="s">
        <v>3</v>
      </c>
      <c r="C81" s="48">
        <f>+C66+C64+C53+C41+C26+C22+C9</f>
        <v>7156059381</v>
      </c>
      <c r="D81" s="48">
        <f>+D66+D64+D53+D41+D26+D22+D9</f>
        <v>9274325386</v>
      </c>
      <c r="E81" s="48">
        <f>+E66+E64+E53+E41+E26+E22+E9</f>
        <v>5171894064.8999996</v>
      </c>
      <c r="F81" s="61">
        <f t="shared" si="0"/>
        <v>0.55765717177738883</v>
      </c>
    </row>
    <row r="82" spans="2:6" x14ac:dyDescent="0.2">
      <c r="B82" s="37" t="s">
        <v>27</v>
      </c>
      <c r="C82" s="21"/>
      <c r="D82" s="21"/>
      <c r="E82" s="21"/>
    </row>
    <row r="83" spans="2:6" x14ac:dyDescent="0.25">
      <c r="C83" s="21"/>
      <c r="D83" s="21"/>
      <c r="E83" s="21"/>
      <c r="F83" s="62"/>
    </row>
    <row r="84" spans="2:6" x14ac:dyDescent="0.25">
      <c r="C84" s="21"/>
      <c r="D84" s="21"/>
      <c r="E84" s="21"/>
    </row>
    <row r="85" spans="2:6" x14ac:dyDescent="0.25">
      <c r="D85" s="21"/>
      <c r="E85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87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6" t="s">
        <v>29</v>
      </c>
      <c r="C5" s="66"/>
      <c r="D5" s="66"/>
      <c r="E5" s="66"/>
      <c r="F5" s="66"/>
    </row>
    <row r="7" spans="2:6" x14ac:dyDescent="0.25">
      <c r="E7" s="64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28</v>
      </c>
      <c r="F8" s="52" t="s">
        <v>5</v>
      </c>
    </row>
    <row r="9" spans="2:6" x14ac:dyDescent="0.25">
      <c r="B9" s="44" t="s">
        <v>20</v>
      </c>
      <c r="C9" s="45">
        <f>SUM(C10:C21)</f>
        <v>3176983281</v>
      </c>
      <c r="D9" s="45">
        <f>SUM(D10:D21)</f>
        <v>2814514133</v>
      </c>
      <c r="E9" s="45">
        <f>SUM(E10:E21)</f>
        <v>1888215999.1999993</v>
      </c>
      <c r="F9" s="46">
        <f t="shared" ref="F9:F86" si="0">IF(E9=0,"%",E9/D9)</f>
        <v>0.67088524341050071</v>
      </c>
    </row>
    <row r="10" spans="2:6" x14ac:dyDescent="0.25">
      <c r="B10" s="11" t="s">
        <v>34</v>
      </c>
      <c r="C10" s="27">
        <v>131842118</v>
      </c>
      <c r="D10" s="27">
        <v>145111474</v>
      </c>
      <c r="E10" s="27">
        <v>110193419.37000009</v>
      </c>
      <c r="F10" s="33">
        <f t="shared" si="0"/>
        <v>0.75937082253054711</v>
      </c>
    </row>
    <row r="11" spans="2:6" x14ac:dyDescent="0.25">
      <c r="B11" s="13" t="s">
        <v>35</v>
      </c>
      <c r="C11" s="28">
        <v>225163624</v>
      </c>
      <c r="D11" s="28">
        <v>236713756</v>
      </c>
      <c r="E11" s="28">
        <v>179143233.63999966</v>
      </c>
      <c r="F11" s="23">
        <f t="shared" si="0"/>
        <v>0.75679266244248034</v>
      </c>
    </row>
    <row r="12" spans="2:6" x14ac:dyDescent="0.25">
      <c r="B12" s="13" t="s">
        <v>36</v>
      </c>
      <c r="C12" s="28">
        <v>90645971</v>
      </c>
      <c r="D12" s="28">
        <v>96545251</v>
      </c>
      <c r="E12" s="28">
        <v>72260812.800000116</v>
      </c>
      <c r="F12" s="23">
        <f t="shared" si="0"/>
        <v>0.74846574069189709</v>
      </c>
    </row>
    <row r="13" spans="2:6" x14ac:dyDescent="0.25">
      <c r="B13" s="13" t="s">
        <v>37</v>
      </c>
      <c r="C13" s="28">
        <v>36683342</v>
      </c>
      <c r="D13" s="28">
        <v>40272529</v>
      </c>
      <c r="E13" s="28">
        <v>30526167.509999998</v>
      </c>
      <c r="F13" s="23">
        <f t="shared" si="0"/>
        <v>0.75798983247364471</v>
      </c>
    </row>
    <row r="14" spans="2:6" x14ac:dyDescent="0.25">
      <c r="B14" s="13" t="s">
        <v>38</v>
      </c>
      <c r="C14" s="28">
        <v>104259463</v>
      </c>
      <c r="D14" s="28">
        <v>110148457</v>
      </c>
      <c r="E14" s="28">
        <v>83106795.290000081</v>
      </c>
      <c r="F14" s="23">
        <f t="shared" si="0"/>
        <v>0.75449804339973714</v>
      </c>
    </row>
    <row r="15" spans="2:6" x14ac:dyDescent="0.25">
      <c r="B15" s="13" t="s">
        <v>39</v>
      </c>
      <c r="C15" s="28">
        <v>55105007</v>
      </c>
      <c r="D15" s="28">
        <v>57684449</v>
      </c>
      <c r="E15" s="28">
        <v>41710315.929999992</v>
      </c>
      <c r="F15" s="23">
        <f t="shared" si="0"/>
        <v>0.72307730511562995</v>
      </c>
    </row>
    <row r="16" spans="2:6" x14ac:dyDescent="0.25">
      <c r="B16" s="13" t="s">
        <v>40</v>
      </c>
      <c r="C16" s="28">
        <v>7548123</v>
      </c>
      <c r="D16" s="28">
        <v>7717378</v>
      </c>
      <c r="E16" s="28">
        <v>5138637.669999999</v>
      </c>
      <c r="F16" s="23">
        <f t="shared" si="0"/>
        <v>0.66585278963917527</v>
      </c>
    </row>
    <row r="17" spans="2:6" x14ac:dyDescent="0.25">
      <c r="B17" s="13" t="s">
        <v>41</v>
      </c>
      <c r="C17" s="28">
        <v>219887859</v>
      </c>
      <c r="D17" s="28">
        <v>238158181</v>
      </c>
      <c r="E17" s="28">
        <v>181469128.08000004</v>
      </c>
      <c r="F17" s="23">
        <f t="shared" si="0"/>
        <v>0.76196890368422843</v>
      </c>
    </row>
    <row r="18" spans="2:6" x14ac:dyDescent="0.25">
      <c r="B18" s="13" t="s">
        <v>42</v>
      </c>
      <c r="C18" s="28">
        <v>29741989</v>
      </c>
      <c r="D18" s="28">
        <v>31566410</v>
      </c>
      <c r="E18" s="28">
        <v>22592767.379999995</v>
      </c>
      <c r="F18" s="23">
        <f t="shared" si="0"/>
        <v>0.715721787178206</v>
      </c>
    </row>
    <row r="19" spans="2:6" x14ac:dyDescent="0.25">
      <c r="B19" s="13" t="s">
        <v>43</v>
      </c>
      <c r="C19" s="28">
        <v>32677120</v>
      </c>
      <c r="D19" s="28">
        <v>41334762</v>
      </c>
      <c r="E19" s="28">
        <v>29301583.589999985</v>
      </c>
      <c r="F19" s="23">
        <f t="shared" si="0"/>
        <v>0.70888477814387763</v>
      </c>
    </row>
    <row r="20" spans="2:6" x14ac:dyDescent="0.25">
      <c r="B20" s="13" t="s">
        <v>24</v>
      </c>
      <c r="C20" s="28">
        <v>1592997158</v>
      </c>
      <c r="D20" s="28">
        <v>1049367403</v>
      </c>
      <c r="E20" s="28">
        <v>582972813.78000057</v>
      </c>
      <c r="F20" s="23">
        <f t="shared" si="0"/>
        <v>0.55554690579615862</v>
      </c>
    </row>
    <row r="21" spans="2:6" x14ac:dyDescent="0.25">
      <c r="B21" s="13" t="s">
        <v>25</v>
      </c>
      <c r="C21" s="28">
        <v>650431507</v>
      </c>
      <c r="D21" s="28">
        <v>759894083</v>
      </c>
      <c r="E21" s="28">
        <v>549800324.15999901</v>
      </c>
      <c r="F21" s="23">
        <f t="shared" si="0"/>
        <v>0.72352231246416876</v>
      </c>
    </row>
    <row r="22" spans="2:6" x14ac:dyDescent="0.25">
      <c r="B22" s="44" t="s">
        <v>19</v>
      </c>
      <c r="C22" s="45">
        <f>SUM(C23:C31)</f>
        <v>186272115</v>
      </c>
      <c r="D22" s="45">
        <f>SUM(D23:D31)</f>
        <v>182507373</v>
      </c>
      <c r="E22" s="45">
        <f>SUM(E23:E31)</f>
        <v>121355802.06000002</v>
      </c>
      <c r="F22" s="46">
        <f t="shared" si="0"/>
        <v>0.66493643552690895</v>
      </c>
    </row>
    <row r="23" spans="2:6" x14ac:dyDescent="0.25">
      <c r="B23" s="13" t="s">
        <v>41</v>
      </c>
      <c r="C23" s="28"/>
      <c r="D23" s="28">
        <v>3000</v>
      </c>
      <c r="E23" s="28">
        <v>0</v>
      </c>
      <c r="F23" s="23" t="str">
        <f t="shared" si="0"/>
        <v>%</v>
      </c>
    </row>
    <row r="24" spans="2:6" x14ac:dyDescent="0.25">
      <c r="B24" s="13" t="s">
        <v>24</v>
      </c>
      <c r="C24" s="28">
        <v>10628449</v>
      </c>
      <c r="D24" s="28">
        <v>9592043</v>
      </c>
      <c r="E24" s="28">
        <v>780174.9</v>
      </c>
      <c r="F24" s="23">
        <f t="shared" si="0"/>
        <v>8.1335634129246506E-2</v>
      </c>
    </row>
    <row r="25" spans="2:6" x14ac:dyDescent="0.25">
      <c r="B25" s="13" t="s">
        <v>25</v>
      </c>
      <c r="C25" s="28">
        <v>175643666</v>
      </c>
      <c r="D25" s="28">
        <v>172912330</v>
      </c>
      <c r="E25" s="28">
        <v>120575627.16000001</v>
      </c>
      <c r="F25" s="23"/>
    </row>
    <row r="26" spans="2:6" hidden="1" x14ac:dyDescent="0.25">
      <c r="B26" s="13"/>
      <c r="C26" s="28"/>
      <c r="D26" s="28"/>
      <c r="E26" s="28"/>
      <c r="F26" s="23"/>
    </row>
    <row r="27" spans="2:6" hidden="1" x14ac:dyDescent="0.25">
      <c r="B27" s="13"/>
      <c r="C27" s="28"/>
      <c r="D27" s="28"/>
      <c r="E27" s="28"/>
      <c r="F27" s="23"/>
    </row>
    <row r="28" spans="2:6" hidden="1" x14ac:dyDescent="0.25">
      <c r="B28" s="13"/>
      <c r="C28" s="28"/>
      <c r="D28" s="28"/>
      <c r="E28" s="28"/>
      <c r="F28" s="23"/>
    </row>
    <row r="29" spans="2:6" hidden="1" x14ac:dyDescent="0.25">
      <c r="B29" s="13"/>
      <c r="C29" s="28"/>
      <c r="D29" s="28"/>
      <c r="E29" s="28"/>
      <c r="F29" s="23"/>
    </row>
    <row r="30" spans="2:6" hidden="1" x14ac:dyDescent="0.25">
      <c r="B30" s="13"/>
      <c r="C30" s="28"/>
      <c r="D30" s="28"/>
      <c r="E30" s="28"/>
      <c r="F30" s="23"/>
    </row>
    <row r="31" spans="2:6" hidden="1" x14ac:dyDescent="0.25">
      <c r="B31" s="13"/>
      <c r="C31" s="28"/>
      <c r="D31" s="28"/>
      <c r="E31" s="28"/>
      <c r="F31" s="23"/>
    </row>
    <row r="32" spans="2:6" x14ac:dyDescent="0.25">
      <c r="B32" s="44" t="s">
        <v>18</v>
      </c>
      <c r="C32" s="45">
        <f>SUM(C33:C45)</f>
        <v>1635122666</v>
      </c>
      <c r="D32" s="45">
        <f t="shared" ref="D32:E32" si="1">SUM(D33:D45)</f>
        <v>3024109306</v>
      </c>
      <c r="E32" s="45">
        <f t="shared" si="1"/>
        <v>1914544492.3300011</v>
      </c>
      <c r="F32" s="46">
        <f t="shared" si="0"/>
        <v>0.63309368101590735</v>
      </c>
    </row>
    <row r="33" spans="2:6" x14ac:dyDescent="0.25">
      <c r="B33" s="38" t="s">
        <v>34</v>
      </c>
      <c r="C33" s="12">
        <v>116932459</v>
      </c>
      <c r="D33" s="12">
        <v>93228381</v>
      </c>
      <c r="E33" s="12">
        <v>61057566.629999995</v>
      </c>
      <c r="F33" s="33">
        <f t="shared" si="0"/>
        <v>0.65492466966684748</v>
      </c>
    </row>
    <row r="34" spans="2:6" x14ac:dyDescent="0.25">
      <c r="B34" s="39" t="s">
        <v>35</v>
      </c>
      <c r="C34" s="40">
        <v>89878430</v>
      </c>
      <c r="D34" s="40">
        <v>77910725</v>
      </c>
      <c r="E34" s="40">
        <v>46751082.780000038</v>
      </c>
      <c r="F34" s="23">
        <f t="shared" si="0"/>
        <v>0.60005965520151483</v>
      </c>
    </row>
    <row r="35" spans="2:6" x14ac:dyDescent="0.25">
      <c r="B35" s="39" t="s">
        <v>36</v>
      </c>
      <c r="C35" s="40">
        <v>168879486</v>
      </c>
      <c r="D35" s="40">
        <v>135952021</v>
      </c>
      <c r="E35" s="40">
        <v>58568973.539999962</v>
      </c>
      <c r="F35" s="23">
        <f t="shared" si="0"/>
        <v>0.43080619993137109</v>
      </c>
    </row>
    <row r="36" spans="2:6" x14ac:dyDescent="0.25">
      <c r="B36" s="39" t="s">
        <v>37</v>
      </c>
      <c r="C36" s="40">
        <v>37579410</v>
      </c>
      <c r="D36" s="40">
        <v>29555301</v>
      </c>
      <c r="E36" s="40">
        <v>7438667.1300000008</v>
      </c>
      <c r="F36" s="23">
        <f t="shared" si="0"/>
        <v>0.25168639392303943</v>
      </c>
    </row>
    <row r="37" spans="2:6" x14ac:dyDescent="0.25">
      <c r="B37" s="39" t="s">
        <v>38</v>
      </c>
      <c r="C37" s="40">
        <v>47504130</v>
      </c>
      <c r="D37" s="40">
        <v>38005157</v>
      </c>
      <c r="E37" s="40">
        <v>22602119.710000005</v>
      </c>
      <c r="F37" s="23">
        <f t="shared" si="0"/>
        <v>0.59471191528033962</v>
      </c>
    </row>
    <row r="38" spans="2:6" x14ac:dyDescent="0.25">
      <c r="B38" s="39" t="s">
        <v>39</v>
      </c>
      <c r="C38" s="40">
        <v>75373095</v>
      </c>
      <c r="D38" s="40">
        <v>68556842</v>
      </c>
      <c r="E38" s="40">
        <v>44136903.930000037</v>
      </c>
      <c r="F38" s="23">
        <f t="shared" si="0"/>
        <v>0.6438001320130825</v>
      </c>
    </row>
    <row r="39" spans="2:6" x14ac:dyDescent="0.25">
      <c r="B39" s="39" t="s">
        <v>40</v>
      </c>
      <c r="C39" s="40">
        <v>31159155</v>
      </c>
      <c r="D39" s="40">
        <v>21280769</v>
      </c>
      <c r="E39" s="40">
        <v>12353894.800000001</v>
      </c>
      <c r="F39" s="23">
        <f t="shared" si="0"/>
        <v>0.58051919082435421</v>
      </c>
    </row>
    <row r="40" spans="2:6" x14ac:dyDescent="0.25">
      <c r="B40" s="39" t="s">
        <v>44</v>
      </c>
      <c r="C40" s="40">
        <v>11608000</v>
      </c>
      <c r="D40" s="40">
        <v>14005910</v>
      </c>
      <c r="E40" s="40">
        <v>1886561.7</v>
      </c>
      <c r="F40" s="23">
        <f t="shared" si="0"/>
        <v>0.13469754553613439</v>
      </c>
    </row>
    <row r="41" spans="2:6" x14ac:dyDescent="0.25">
      <c r="B41" s="39" t="s">
        <v>41</v>
      </c>
      <c r="C41" s="40">
        <v>54407118</v>
      </c>
      <c r="D41" s="40">
        <v>59203600</v>
      </c>
      <c r="E41" s="40">
        <v>44166968.150000013</v>
      </c>
      <c r="F41" s="23">
        <f t="shared" si="0"/>
        <v>0.74601828520562963</v>
      </c>
    </row>
    <row r="42" spans="2:6" x14ac:dyDescent="0.25">
      <c r="B42" s="39" t="s">
        <v>42</v>
      </c>
      <c r="C42" s="40">
        <v>14308699</v>
      </c>
      <c r="D42" s="40">
        <v>15269395</v>
      </c>
      <c r="E42" s="40">
        <v>10960031.379999995</v>
      </c>
      <c r="F42" s="23">
        <f t="shared" si="0"/>
        <v>0.7177777102498164</v>
      </c>
    </row>
    <row r="43" spans="2:6" x14ac:dyDescent="0.25">
      <c r="B43" s="39" t="s">
        <v>43</v>
      </c>
      <c r="C43" s="40">
        <v>56147026</v>
      </c>
      <c r="D43" s="40">
        <v>47612935</v>
      </c>
      <c r="E43" s="40">
        <v>21858359.880000014</v>
      </c>
      <c r="F43" s="23">
        <f t="shared" si="0"/>
        <v>0.4590844878602845</v>
      </c>
    </row>
    <row r="44" spans="2:6" x14ac:dyDescent="0.25">
      <c r="B44" s="39" t="s">
        <v>24</v>
      </c>
      <c r="C44" s="40">
        <v>456784382</v>
      </c>
      <c r="D44" s="40">
        <v>415366113</v>
      </c>
      <c r="E44" s="40">
        <v>299208402.15999967</v>
      </c>
      <c r="F44" s="23">
        <f t="shared" si="0"/>
        <v>0.72034861004657758</v>
      </c>
    </row>
    <row r="45" spans="2:6" x14ac:dyDescent="0.25">
      <c r="B45" s="41" t="s">
        <v>25</v>
      </c>
      <c r="C45" s="15">
        <v>474561276</v>
      </c>
      <c r="D45" s="15">
        <v>2008162157</v>
      </c>
      <c r="E45" s="15">
        <v>1283554960.5400014</v>
      </c>
      <c r="F45" s="34">
        <f t="shared" si="0"/>
        <v>0.63916898148180834</v>
      </c>
    </row>
    <row r="46" spans="2:6" x14ac:dyDescent="0.25">
      <c r="B46" s="44" t="s">
        <v>17</v>
      </c>
      <c r="C46" s="45">
        <f>SUM(C47:C57)</f>
        <v>915128904</v>
      </c>
      <c r="D46" s="45">
        <f>SUM(D47:D57)</f>
        <v>522188429</v>
      </c>
      <c r="E46" s="45">
        <f>SUM(E47:E57)</f>
        <v>474500838.87000006</v>
      </c>
      <c r="F46" s="46">
        <f t="shared" si="0"/>
        <v>0.90867742852647559</v>
      </c>
    </row>
    <row r="47" spans="2:6" x14ac:dyDescent="0.25">
      <c r="B47" s="13" t="s">
        <v>34</v>
      </c>
      <c r="C47" s="28">
        <v>334273631</v>
      </c>
      <c r="D47" s="28">
        <v>259407012</v>
      </c>
      <c r="E47" s="28">
        <v>258773267.27000007</v>
      </c>
      <c r="F47" s="23">
        <f t="shared" si="0"/>
        <v>0.99755694834494324</v>
      </c>
    </row>
    <row r="48" spans="2:6" x14ac:dyDescent="0.25">
      <c r="B48" s="13" t="s">
        <v>35</v>
      </c>
      <c r="C48" s="28">
        <v>17389327</v>
      </c>
      <c r="D48" s="28">
        <v>1669475</v>
      </c>
      <c r="E48" s="28">
        <v>1669312.1599999995</v>
      </c>
      <c r="F48" s="23">
        <f t="shared" si="0"/>
        <v>0.99990246035430264</v>
      </c>
    </row>
    <row r="49" spans="2:6" x14ac:dyDescent="0.25">
      <c r="B49" s="13" t="s">
        <v>36</v>
      </c>
      <c r="C49" s="28">
        <v>15000000</v>
      </c>
      <c r="D49" s="28">
        <v>3455834</v>
      </c>
      <c r="E49" s="28">
        <v>3455016.0599999996</v>
      </c>
      <c r="F49" s="23">
        <f t="shared" si="0"/>
        <v>0.99976331617780245</v>
      </c>
    </row>
    <row r="50" spans="2:6" x14ac:dyDescent="0.25">
      <c r="B50" s="13" t="s">
        <v>37</v>
      </c>
      <c r="C50" s="28">
        <v>39548966</v>
      </c>
      <c r="D50" s="28">
        <v>23409521</v>
      </c>
      <c r="E50" s="28">
        <v>4312046.54</v>
      </c>
      <c r="F50" s="23">
        <f t="shared" si="0"/>
        <v>0.18420054558143245</v>
      </c>
    </row>
    <row r="51" spans="2:6" x14ac:dyDescent="0.25">
      <c r="B51" s="13" t="s">
        <v>38</v>
      </c>
      <c r="C51" s="28">
        <v>15000000</v>
      </c>
      <c r="D51" s="28">
        <v>0</v>
      </c>
      <c r="E51" s="28">
        <v>0</v>
      </c>
      <c r="F51" s="23" t="str">
        <f t="shared" si="0"/>
        <v>%</v>
      </c>
    </row>
    <row r="52" spans="2:6" x14ac:dyDescent="0.25">
      <c r="B52" s="13" t="s">
        <v>39</v>
      </c>
      <c r="C52" s="28">
        <v>37178706</v>
      </c>
      <c r="D52" s="28">
        <v>19527207</v>
      </c>
      <c r="E52" s="28">
        <v>18542197.77</v>
      </c>
      <c r="F52" s="23">
        <f t="shared" si="0"/>
        <v>0.94955708566002295</v>
      </c>
    </row>
    <row r="53" spans="2:6" x14ac:dyDescent="0.25">
      <c r="B53" s="13" t="s">
        <v>44</v>
      </c>
      <c r="C53" s="28">
        <v>20892000</v>
      </c>
      <c r="D53" s="28">
        <v>1043039</v>
      </c>
      <c r="E53" s="28">
        <v>0</v>
      </c>
      <c r="F53" s="23" t="str">
        <f t="shared" si="0"/>
        <v>%</v>
      </c>
    </row>
    <row r="54" spans="2:6" x14ac:dyDescent="0.25">
      <c r="B54" s="13" t="s">
        <v>41</v>
      </c>
      <c r="C54" s="28">
        <v>5000000</v>
      </c>
      <c r="D54" s="28">
        <v>5000000</v>
      </c>
      <c r="E54" s="28">
        <v>0</v>
      </c>
      <c r="F54" s="23" t="str">
        <f t="shared" si="0"/>
        <v>%</v>
      </c>
    </row>
    <row r="55" spans="2:6" x14ac:dyDescent="0.25">
      <c r="B55" s="13" t="s">
        <v>43</v>
      </c>
      <c r="C55" s="28">
        <v>73000000</v>
      </c>
      <c r="D55" s="28">
        <v>0</v>
      </c>
      <c r="E55" s="28">
        <v>0</v>
      </c>
      <c r="F55" s="23" t="str">
        <f t="shared" si="0"/>
        <v>%</v>
      </c>
    </row>
    <row r="56" spans="2:6" x14ac:dyDescent="0.25">
      <c r="B56" s="13" t="s">
        <v>24</v>
      </c>
      <c r="C56" s="28">
        <v>0</v>
      </c>
      <c r="D56" s="28">
        <v>16926165</v>
      </c>
      <c r="E56" s="28">
        <v>13663758</v>
      </c>
      <c r="F56" s="23">
        <f t="shared" si="0"/>
        <v>0.80725657583983146</v>
      </c>
    </row>
    <row r="57" spans="2:6" x14ac:dyDescent="0.25">
      <c r="B57" s="13" t="s">
        <v>25</v>
      </c>
      <c r="C57" s="28">
        <v>357846274</v>
      </c>
      <c r="D57" s="28">
        <v>191750176</v>
      </c>
      <c r="E57" s="28">
        <v>174085241.06999999</v>
      </c>
      <c r="F57" s="23">
        <f t="shared" si="0"/>
        <v>0.90787526093326765</v>
      </c>
    </row>
    <row r="58" spans="2:6" x14ac:dyDescent="0.25">
      <c r="B58" s="44" t="s">
        <v>16</v>
      </c>
      <c r="C58" s="45">
        <f>+SUM(C59:C68)</f>
        <v>81970636</v>
      </c>
      <c r="D58" s="45">
        <f t="shared" ref="D58:E58" si="2">+SUM(D59:D68)</f>
        <v>90477349</v>
      </c>
      <c r="E58" s="45">
        <f t="shared" si="2"/>
        <v>73019673.25</v>
      </c>
      <c r="F58" s="46">
        <f t="shared" si="0"/>
        <v>0.80704921239458505</v>
      </c>
    </row>
    <row r="59" spans="2:6" x14ac:dyDescent="0.25">
      <c r="B59" s="11" t="s">
        <v>34</v>
      </c>
      <c r="C59" s="27">
        <v>42237783</v>
      </c>
      <c r="D59" s="27">
        <v>39640847</v>
      </c>
      <c r="E59" s="27">
        <v>29636207</v>
      </c>
      <c r="F59" s="33">
        <f t="shared" si="0"/>
        <v>0.7476179053389046</v>
      </c>
    </row>
    <row r="60" spans="2:6" x14ac:dyDescent="0.25">
      <c r="B60" s="13" t="s">
        <v>35</v>
      </c>
      <c r="C60" s="28">
        <v>40000</v>
      </c>
      <c r="D60" s="28">
        <v>2541887</v>
      </c>
      <c r="E60" s="28">
        <v>2310212.2599999998</v>
      </c>
      <c r="F60" s="23">
        <f t="shared" si="0"/>
        <v>0.9088571836592263</v>
      </c>
    </row>
    <row r="61" spans="2:6" x14ac:dyDescent="0.25">
      <c r="B61" s="13" t="s">
        <v>36</v>
      </c>
      <c r="C61" s="28">
        <v>2400000</v>
      </c>
      <c r="D61" s="28">
        <v>2153806</v>
      </c>
      <c r="E61" s="28">
        <v>1447034</v>
      </c>
      <c r="F61" s="23">
        <f t="shared" si="0"/>
        <v>0.67184973948442894</v>
      </c>
    </row>
    <row r="62" spans="2:6" x14ac:dyDescent="0.25">
      <c r="B62" s="13" t="s">
        <v>37</v>
      </c>
      <c r="C62" s="28">
        <v>1741000</v>
      </c>
      <c r="D62" s="28">
        <v>3361159</v>
      </c>
      <c r="E62" s="28">
        <v>2212633</v>
      </c>
      <c r="F62" s="23">
        <f t="shared" ref="F62" si="3">IF(E62=0,"%",E62/D62)</f>
        <v>0.65829465371914864</v>
      </c>
    </row>
    <row r="63" spans="2:6" x14ac:dyDescent="0.25">
      <c r="B63" s="13" t="s">
        <v>38</v>
      </c>
      <c r="C63" s="28">
        <v>0</v>
      </c>
      <c r="D63" s="28">
        <v>14659</v>
      </c>
      <c r="E63" s="28">
        <v>12609</v>
      </c>
      <c r="F63" s="23">
        <f t="shared" si="0"/>
        <v>0.86015417149873796</v>
      </c>
    </row>
    <row r="64" spans="2:6" x14ac:dyDescent="0.25">
      <c r="B64" s="13" t="s">
        <v>39</v>
      </c>
      <c r="C64" s="28">
        <v>1602665</v>
      </c>
      <c r="D64" s="28">
        <v>1678286</v>
      </c>
      <c r="E64" s="28">
        <v>1582400</v>
      </c>
      <c r="F64" s="23">
        <f t="shared" si="0"/>
        <v>0.94286671044148618</v>
      </c>
    </row>
    <row r="65" spans="2:6" x14ac:dyDescent="0.25">
      <c r="B65" s="13" t="s">
        <v>41</v>
      </c>
      <c r="C65" s="28">
        <v>0</v>
      </c>
      <c r="D65" s="28">
        <v>420</v>
      </c>
      <c r="E65" s="28">
        <v>420</v>
      </c>
      <c r="F65" s="23">
        <f t="shared" si="0"/>
        <v>1</v>
      </c>
    </row>
    <row r="66" spans="2:6" x14ac:dyDescent="0.25">
      <c r="B66" s="13" t="s">
        <v>43</v>
      </c>
      <c r="C66" s="28">
        <v>0</v>
      </c>
      <c r="D66" s="28">
        <v>190285</v>
      </c>
      <c r="E66" s="28">
        <v>177645</v>
      </c>
      <c r="F66" s="23">
        <f t="shared" ref="F66:F67" si="4">IF(E66=0,"%",E66/D66)</f>
        <v>0.93357332422419004</v>
      </c>
    </row>
    <row r="67" spans="2:6" x14ac:dyDescent="0.25">
      <c r="B67" s="13" t="s">
        <v>24</v>
      </c>
      <c r="C67" s="28">
        <v>2587479</v>
      </c>
      <c r="D67" s="28">
        <v>2904465</v>
      </c>
      <c r="E67" s="28">
        <v>2234648.2000000002</v>
      </c>
      <c r="F67" s="23">
        <f t="shared" si="4"/>
        <v>0.76938375914325019</v>
      </c>
    </row>
    <row r="68" spans="2:6" ht="16.5" customHeight="1" x14ac:dyDescent="0.25">
      <c r="B68" s="13" t="s">
        <v>25</v>
      </c>
      <c r="C68" s="28">
        <v>31361709</v>
      </c>
      <c r="D68" s="28">
        <v>37991535</v>
      </c>
      <c r="E68" s="28">
        <v>33405864.789999999</v>
      </c>
      <c r="F68" s="23">
        <f t="shared" si="0"/>
        <v>0.87929758010567349</v>
      </c>
    </row>
    <row r="69" spans="2:6" hidden="1" x14ac:dyDescent="0.25">
      <c r="B69" s="44" t="s">
        <v>23</v>
      </c>
      <c r="C69" s="45">
        <f>+C70</f>
        <v>0</v>
      </c>
      <c r="D69" s="45">
        <f t="shared" ref="D69:E69" si="5">+D70</f>
        <v>0</v>
      </c>
      <c r="E69" s="45">
        <f t="shared" si="5"/>
        <v>0</v>
      </c>
      <c r="F69" s="57" t="str">
        <f t="shared" si="0"/>
        <v>%</v>
      </c>
    </row>
    <row r="70" spans="2:6" hidden="1" x14ac:dyDescent="0.25">
      <c r="B70" s="17"/>
      <c r="C70" s="30"/>
      <c r="D70" s="30"/>
      <c r="E70" s="30"/>
      <c r="F70" s="58" t="str">
        <f t="shared" si="0"/>
        <v>%</v>
      </c>
    </row>
    <row r="71" spans="2:6" x14ac:dyDescent="0.25">
      <c r="B71" s="44" t="s">
        <v>15</v>
      </c>
      <c r="C71" s="45">
        <f>+SUM(C72:C85)</f>
        <v>694709619</v>
      </c>
      <c r="D71" s="45">
        <f>+SUM(D72:D85)</f>
        <v>626915465</v>
      </c>
      <c r="E71" s="45">
        <f>+SUM(E72:E85)</f>
        <v>205990530.71000007</v>
      </c>
      <c r="F71" s="46">
        <f t="shared" si="0"/>
        <v>0.32857784216568986</v>
      </c>
    </row>
    <row r="72" spans="2:6" x14ac:dyDescent="0.25">
      <c r="B72" s="11" t="s">
        <v>34</v>
      </c>
      <c r="C72" s="27">
        <v>10000000</v>
      </c>
      <c r="D72" s="27">
        <v>951247</v>
      </c>
      <c r="E72" s="27">
        <v>227143.33000000002</v>
      </c>
      <c r="F72" s="33">
        <f t="shared" si="0"/>
        <v>0.23878480562882198</v>
      </c>
    </row>
    <row r="73" spans="2:6" x14ac:dyDescent="0.25">
      <c r="B73" s="13" t="s">
        <v>35</v>
      </c>
      <c r="C73" s="28">
        <v>255338481</v>
      </c>
      <c r="D73" s="28">
        <v>146197757</v>
      </c>
      <c r="E73" s="28">
        <v>78173823.000000015</v>
      </c>
      <c r="F73" s="23">
        <f t="shared" si="0"/>
        <v>0.53471287524609568</v>
      </c>
    </row>
    <row r="74" spans="2:6" x14ac:dyDescent="0.25">
      <c r="B74" s="13" t="s">
        <v>36</v>
      </c>
      <c r="C74" s="28">
        <v>10000000</v>
      </c>
      <c r="D74" s="28">
        <v>7616657</v>
      </c>
      <c r="E74" s="28">
        <v>12836.93</v>
      </c>
      <c r="F74" s="23">
        <f t="shared" si="0"/>
        <v>1.6853758807833935E-3</v>
      </c>
    </row>
    <row r="75" spans="2:6" x14ac:dyDescent="0.25">
      <c r="B75" s="13" t="s">
        <v>37</v>
      </c>
      <c r="C75" s="28">
        <v>7000000</v>
      </c>
      <c r="D75" s="28">
        <v>33954</v>
      </c>
      <c r="E75" s="28">
        <v>7333.9699999999993</v>
      </c>
      <c r="F75" s="23">
        <f t="shared" si="0"/>
        <v>0.21599723154856568</v>
      </c>
    </row>
    <row r="76" spans="2:6" x14ac:dyDescent="0.25">
      <c r="B76" s="13" t="s">
        <v>38</v>
      </c>
      <c r="C76" s="28">
        <v>10000000</v>
      </c>
      <c r="D76" s="28">
        <v>200672</v>
      </c>
      <c r="E76" s="28">
        <v>21652.6</v>
      </c>
      <c r="F76" s="23">
        <f t="shared" si="0"/>
        <v>0.10790045447297081</v>
      </c>
    </row>
    <row r="77" spans="2:6" x14ac:dyDescent="0.25">
      <c r="B77" s="13" t="s">
        <v>39</v>
      </c>
      <c r="C77" s="28">
        <v>3000000</v>
      </c>
      <c r="D77" s="28">
        <v>455898</v>
      </c>
      <c r="E77" s="28">
        <v>6707.61</v>
      </c>
      <c r="F77" s="23">
        <f t="shared" si="0"/>
        <v>1.4712962109945644E-2</v>
      </c>
    </row>
    <row r="78" spans="2:6" x14ac:dyDescent="0.25">
      <c r="B78" s="13" t="s">
        <v>40</v>
      </c>
      <c r="C78" s="28">
        <v>47599705</v>
      </c>
      <c r="D78" s="28">
        <v>4442077</v>
      </c>
      <c r="E78" s="28">
        <v>3741748.01</v>
      </c>
      <c r="F78" s="23">
        <f t="shared" si="0"/>
        <v>0.84234199677313104</v>
      </c>
    </row>
    <row r="79" spans="2:6" x14ac:dyDescent="0.25">
      <c r="B79" s="13" t="s">
        <v>44</v>
      </c>
      <c r="C79" s="28">
        <v>0</v>
      </c>
      <c r="D79" s="28">
        <v>562140</v>
      </c>
      <c r="E79" s="28">
        <v>40296.5</v>
      </c>
      <c r="F79" s="23">
        <f t="shared" si="0"/>
        <v>7.1684100046251822E-2</v>
      </c>
    </row>
    <row r="80" spans="2:6" x14ac:dyDescent="0.25">
      <c r="B80" s="13" t="s">
        <v>41</v>
      </c>
      <c r="C80" s="28">
        <v>0</v>
      </c>
      <c r="D80" s="28">
        <v>1719190</v>
      </c>
      <c r="E80" s="28">
        <v>599900</v>
      </c>
      <c r="F80" s="23">
        <f t="shared" si="0"/>
        <v>0.34894339776289995</v>
      </c>
    </row>
    <row r="81" spans="2:6" x14ac:dyDescent="0.25">
      <c r="B81" s="13" t="s">
        <v>42</v>
      </c>
      <c r="C81" s="28">
        <v>0</v>
      </c>
      <c r="D81" s="28">
        <v>84532</v>
      </c>
      <c r="E81" s="28">
        <v>79978.599999999991</v>
      </c>
      <c r="F81" s="23">
        <f t="shared" si="0"/>
        <v>0.94613400842284567</v>
      </c>
    </row>
    <row r="82" spans="2:6" x14ac:dyDescent="0.25">
      <c r="B82" s="13" t="s">
        <v>43</v>
      </c>
      <c r="C82" s="28">
        <v>0</v>
      </c>
      <c r="D82" s="28">
        <v>1295793</v>
      </c>
      <c r="E82" s="28">
        <v>6448.31</v>
      </c>
      <c r="F82" s="23">
        <f t="shared" si="0"/>
        <v>4.9763426720162872E-3</v>
      </c>
    </row>
    <row r="83" spans="2:6" x14ac:dyDescent="0.25">
      <c r="B83" s="13" t="s">
        <v>24</v>
      </c>
      <c r="C83" s="28">
        <v>0</v>
      </c>
      <c r="D83" s="28">
        <v>2286137</v>
      </c>
      <c r="E83" s="28">
        <v>1176099.6000000003</v>
      </c>
      <c r="F83" s="23">
        <f t="shared" si="0"/>
        <v>0.51444843419270159</v>
      </c>
    </row>
    <row r="84" spans="2:6" x14ac:dyDescent="0.25">
      <c r="B84" s="13" t="s">
        <v>25</v>
      </c>
      <c r="C84" s="28">
        <v>351771433</v>
      </c>
      <c r="D84" s="28">
        <v>461069411</v>
      </c>
      <c r="E84" s="28">
        <v>121896562.25000006</v>
      </c>
      <c r="F84" s="23">
        <f t="shared" si="0"/>
        <v>0.26437789916624954</v>
      </c>
    </row>
    <row r="85" spans="2:6" hidden="1" x14ac:dyDescent="0.25">
      <c r="B85" s="13"/>
      <c r="C85" s="28"/>
      <c r="D85" s="28"/>
      <c r="E85" s="28"/>
      <c r="F85" s="23" t="str">
        <f t="shared" si="0"/>
        <v>%</v>
      </c>
    </row>
    <row r="86" spans="2:6" x14ac:dyDescent="0.25">
      <c r="B86" s="47" t="s">
        <v>3</v>
      </c>
      <c r="C86" s="48">
        <f>+C71+C69+C58+C46+C32+C22+C9</f>
        <v>6690187221</v>
      </c>
      <c r="D86" s="48">
        <f t="shared" ref="D86:E86" si="6">+D71+D69+D58+D46+D32+D22+D9</f>
        <v>7260712055</v>
      </c>
      <c r="E86" s="48">
        <f t="shared" si="6"/>
        <v>4677627336.4200001</v>
      </c>
      <c r="F86" s="49">
        <f t="shared" si="0"/>
        <v>0.64423809965013135</v>
      </c>
    </row>
    <row r="87" spans="2:6" x14ac:dyDescent="0.2">
      <c r="B87" s="37" t="s">
        <v>27</v>
      </c>
      <c r="C87" s="9"/>
      <c r="D87" s="9"/>
      <c r="E87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50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6" t="s">
        <v>30</v>
      </c>
      <c r="C5" s="66"/>
      <c r="D5" s="66"/>
      <c r="E5" s="66"/>
      <c r="F5" s="66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28</v>
      </c>
      <c r="F8" s="52" t="s">
        <v>5</v>
      </c>
    </row>
    <row r="9" spans="2:6" x14ac:dyDescent="0.25">
      <c r="B9" s="44" t="s">
        <v>20</v>
      </c>
      <c r="C9" s="45">
        <f>SUM(C10:C13)</f>
        <v>791722</v>
      </c>
      <c r="D9" s="45">
        <f>SUM(D10:D13)</f>
        <v>4953651</v>
      </c>
      <c r="E9" s="45">
        <f>SUM(E10:E13)</f>
        <v>203662</v>
      </c>
      <c r="F9" s="46">
        <f>IF(D9=0,"%",E9/D9)</f>
        <v>4.1113514052564464E-2</v>
      </c>
    </row>
    <row r="10" spans="2:6" x14ac:dyDescent="0.25">
      <c r="B10" s="13" t="s">
        <v>35</v>
      </c>
      <c r="C10" s="28">
        <v>56903</v>
      </c>
      <c r="D10" s="28">
        <v>56903</v>
      </c>
      <c r="E10" s="28">
        <v>9000</v>
      </c>
      <c r="F10" s="35">
        <f t="shared" ref="F10:F49" si="0">IF(D10=0,"%",E10/D10)</f>
        <v>0.15816389294061825</v>
      </c>
    </row>
    <row r="11" spans="2:6" x14ac:dyDescent="0.25">
      <c r="B11" s="13" t="s">
        <v>41</v>
      </c>
      <c r="C11" s="28">
        <v>581028</v>
      </c>
      <c r="D11" s="28">
        <v>581028</v>
      </c>
      <c r="E11" s="28">
        <v>172402</v>
      </c>
      <c r="F11" s="35">
        <f t="shared" si="0"/>
        <v>0.29671891888170621</v>
      </c>
    </row>
    <row r="12" spans="2:6" x14ac:dyDescent="0.25">
      <c r="B12" s="13" t="s">
        <v>24</v>
      </c>
      <c r="C12" s="28"/>
      <c r="D12" s="28">
        <v>3948107</v>
      </c>
      <c r="E12" s="28">
        <v>0</v>
      </c>
      <c r="F12" s="35">
        <f t="shared" si="0"/>
        <v>0</v>
      </c>
    </row>
    <row r="13" spans="2:6" x14ac:dyDescent="0.25">
      <c r="B13" s="13" t="s">
        <v>25</v>
      </c>
      <c r="C13" s="28">
        <v>153791</v>
      </c>
      <c r="D13" s="28">
        <v>367613</v>
      </c>
      <c r="E13" s="28">
        <v>22260</v>
      </c>
      <c r="F13" s="35">
        <f t="shared" si="0"/>
        <v>6.0552809612282481E-2</v>
      </c>
    </row>
    <row r="14" spans="2:6" x14ac:dyDescent="0.25">
      <c r="B14" s="44" t="s">
        <v>19</v>
      </c>
      <c r="C14" s="45">
        <f>SUM(C15:C15)</f>
        <v>429633</v>
      </c>
      <c r="D14" s="45">
        <f>SUM(D15:D15)</f>
        <v>1329523</v>
      </c>
      <c r="E14" s="45">
        <f>SUM(E15:E15)</f>
        <v>298064.09999999998</v>
      </c>
      <c r="F14" s="46">
        <f t="shared" si="0"/>
        <v>0.22418875040145975</v>
      </c>
    </row>
    <row r="15" spans="2:6" x14ac:dyDescent="0.25">
      <c r="B15" s="22" t="s">
        <v>25</v>
      </c>
      <c r="C15" s="27">
        <v>429633</v>
      </c>
      <c r="D15" s="27">
        <v>1329523</v>
      </c>
      <c r="E15" s="27">
        <v>298064.09999999998</v>
      </c>
      <c r="F15" s="24">
        <f t="shared" si="0"/>
        <v>0.22418875040145975</v>
      </c>
    </row>
    <row r="16" spans="2:6" x14ac:dyDescent="0.25">
      <c r="B16" s="44" t="s">
        <v>18</v>
      </c>
      <c r="C16" s="45">
        <f>+SUM(C17:C28)</f>
        <v>311579356</v>
      </c>
      <c r="D16" s="45">
        <f>+SUM(D17:D28)</f>
        <v>350388667</v>
      </c>
      <c r="E16" s="45">
        <f>+SUM(E17:E28)</f>
        <v>123002917.06999998</v>
      </c>
      <c r="F16" s="46">
        <f t="shared" si="0"/>
        <v>0.35104707616014297</v>
      </c>
    </row>
    <row r="17" spans="2:6" x14ac:dyDescent="0.25">
      <c r="B17" s="11" t="s">
        <v>34</v>
      </c>
      <c r="C17" s="27">
        <v>809392</v>
      </c>
      <c r="D17" s="27">
        <v>5634452</v>
      </c>
      <c r="E17" s="27">
        <v>2024421.9799999997</v>
      </c>
      <c r="F17" s="24">
        <f t="shared" si="0"/>
        <v>0.35929350005998806</v>
      </c>
    </row>
    <row r="18" spans="2:6" x14ac:dyDescent="0.25">
      <c r="B18" s="13" t="s">
        <v>35</v>
      </c>
      <c r="C18" s="28">
        <v>76135</v>
      </c>
      <c r="D18" s="28">
        <v>3891855</v>
      </c>
      <c r="E18" s="28">
        <v>1253503.9300000002</v>
      </c>
      <c r="F18" s="35">
        <f t="shared" si="0"/>
        <v>0.32208392398997399</v>
      </c>
    </row>
    <row r="19" spans="2:6" x14ac:dyDescent="0.25">
      <c r="B19" s="13" t="s">
        <v>36</v>
      </c>
      <c r="C19" s="28">
        <v>326608</v>
      </c>
      <c r="D19" s="28">
        <v>386113</v>
      </c>
      <c r="E19" s="28">
        <v>9415.9700000000012</v>
      </c>
      <c r="F19" s="35">
        <f t="shared" si="0"/>
        <v>2.4386565590902149E-2</v>
      </c>
    </row>
    <row r="20" spans="2:6" x14ac:dyDescent="0.25">
      <c r="B20" s="13" t="s">
        <v>37</v>
      </c>
      <c r="C20" s="28">
        <v>134087</v>
      </c>
      <c r="D20" s="28">
        <v>284837</v>
      </c>
      <c r="E20" s="28">
        <v>147460.6</v>
      </c>
      <c r="F20" s="35">
        <f t="shared" si="0"/>
        <v>0.51770170307930508</v>
      </c>
    </row>
    <row r="21" spans="2:6" x14ac:dyDescent="0.25">
      <c r="B21" s="13" t="s">
        <v>38</v>
      </c>
      <c r="C21" s="28">
        <v>24500</v>
      </c>
      <c r="D21" s="28">
        <v>2144080</v>
      </c>
      <c r="E21" s="28">
        <v>377160.58999999997</v>
      </c>
      <c r="F21" s="35">
        <f t="shared" si="0"/>
        <v>0.17590789056378492</v>
      </c>
    </row>
    <row r="22" spans="2:6" x14ac:dyDescent="0.25">
      <c r="B22" s="13" t="s">
        <v>39</v>
      </c>
      <c r="C22" s="28">
        <v>17098</v>
      </c>
      <c r="D22" s="28">
        <v>40658</v>
      </c>
      <c r="E22" s="28">
        <v>17260</v>
      </c>
      <c r="F22" s="35">
        <f t="shared" si="0"/>
        <v>0.42451670028038763</v>
      </c>
    </row>
    <row r="23" spans="2:6" x14ac:dyDescent="0.25">
      <c r="B23" s="13" t="s">
        <v>40</v>
      </c>
      <c r="C23" s="28"/>
      <c r="D23" s="28">
        <v>8000</v>
      </c>
      <c r="E23" s="28">
        <v>0</v>
      </c>
      <c r="F23" s="35">
        <f t="shared" si="0"/>
        <v>0</v>
      </c>
    </row>
    <row r="24" spans="2:6" x14ac:dyDescent="0.25">
      <c r="B24" s="13" t="s">
        <v>41</v>
      </c>
      <c r="C24" s="28">
        <v>330000</v>
      </c>
      <c r="D24" s="28">
        <v>1764974</v>
      </c>
      <c r="E24" s="28">
        <v>1347038.7999999998</v>
      </c>
      <c r="F24" s="35">
        <f t="shared" si="0"/>
        <v>0.76320603023047351</v>
      </c>
    </row>
    <row r="25" spans="2:6" x14ac:dyDescent="0.25">
      <c r="B25" s="13" t="s">
        <v>42</v>
      </c>
      <c r="C25" s="28">
        <v>0</v>
      </c>
      <c r="D25" s="28">
        <v>35163</v>
      </c>
      <c r="E25" s="28">
        <v>35162.400000000001</v>
      </c>
      <c r="F25" s="35">
        <f t="shared" si="0"/>
        <v>0.99998293660950432</v>
      </c>
    </row>
    <row r="26" spans="2:6" x14ac:dyDescent="0.25">
      <c r="B26" s="13" t="s">
        <v>43</v>
      </c>
      <c r="C26" s="28">
        <v>0</v>
      </c>
      <c r="D26" s="28">
        <v>274738</v>
      </c>
      <c r="E26" s="28">
        <v>261417.97</v>
      </c>
      <c r="F26" s="35">
        <f t="shared" si="0"/>
        <v>0.95151733651697257</v>
      </c>
    </row>
    <row r="27" spans="2:6" x14ac:dyDescent="0.25">
      <c r="B27" s="13" t="s">
        <v>24</v>
      </c>
      <c r="C27" s="28">
        <v>128448570</v>
      </c>
      <c r="D27" s="28">
        <v>117969915</v>
      </c>
      <c r="E27" s="28">
        <v>50813117.219999976</v>
      </c>
      <c r="F27" s="35">
        <f t="shared" si="0"/>
        <v>0.43072945521745926</v>
      </c>
    </row>
    <row r="28" spans="2:6" x14ac:dyDescent="0.25">
      <c r="B28" s="13" t="s">
        <v>25</v>
      </c>
      <c r="C28" s="28">
        <v>181412966</v>
      </c>
      <c r="D28" s="28">
        <v>217953882</v>
      </c>
      <c r="E28" s="28">
        <v>66716957.609999999</v>
      </c>
      <c r="F28" s="35">
        <f t="shared" si="0"/>
        <v>0.30610584678643166</v>
      </c>
    </row>
    <row r="29" spans="2:6" x14ac:dyDescent="0.25">
      <c r="B29" s="44" t="s">
        <v>17</v>
      </c>
      <c r="C29" s="45">
        <f>+SUM(C30:C33)</f>
        <v>0</v>
      </c>
      <c r="D29" s="45">
        <f t="shared" ref="D29:E29" si="1">+SUM(D30:D33)</f>
        <v>123578</v>
      </c>
      <c r="E29" s="45">
        <f t="shared" si="1"/>
        <v>30894.5</v>
      </c>
      <c r="F29" s="46">
        <f t="shared" ref="F29:F33" si="2">IF(D29=0,"%",E29/D29)</f>
        <v>0.25</v>
      </c>
    </row>
    <row r="30" spans="2:6" x14ac:dyDescent="0.25">
      <c r="B30" s="13" t="s">
        <v>25</v>
      </c>
      <c r="C30" s="28">
        <v>0</v>
      </c>
      <c r="D30" s="28">
        <v>123578</v>
      </c>
      <c r="E30" s="28">
        <v>30894.5</v>
      </c>
      <c r="F30" s="35">
        <f t="shared" si="2"/>
        <v>0.25</v>
      </c>
    </row>
    <row r="31" spans="2:6" hidden="1" x14ac:dyDescent="0.25">
      <c r="B31" s="13"/>
      <c r="C31" s="28"/>
      <c r="D31" s="28"/>
      <c r="E31" s="28"/>
      <c r="F31" s="35"/>
    </row>
    <row r="32" spans="2:6" hidden="1" x14ac:dyDescent="0.25">
      <c r="B32" s="13"/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4" t="s">
        <v>16</v>
      </c>
      <c r="C34" s="45">
        <f>+SUM(C35:C39)</f>
        <v>0</v>
      </c>
      <c r="D34" s="45">
        <f>+SUM(D35:D39)</f>
        <v>1166440</v>
      </c>
      <c r="E34" s="45">
        <f>+SUM(E35:E39)</f>
        <v>823089.74</v>
      </c>
      <c r="F34" s="46">
        <f t="shared" si="0"/>
        <v>0.70564258770275368</v>
      </c>
    </row>
    <row r="35" spans="2:6" x14ac:dyDescent="0.25">
      <c r="B35" s="11" t="s">
        <v>36</v>
      </c>
      <c r="C35" s="27">
        <v>0</v>
      </c>
      <c r="D35" s="27">
        <v>173428</v>
      </c>
      <c r="E35" s="27">
        <v>99008</v>
      </c>
      <c r="F35" s="35">
        <f t="shared" si="0"/>
        <v>0.5708882072099084</v>
      </c>
    </row>
    <row r="36" spans="2:6" x14ac:dyDescent="0.25">
      <c r="B36" s="42" t="s">
        <v>37</v>
      </c>
      <c r="C36" s="43">
        <v>0</v>
      </c>
      <c r="D36" s="43">
        <v>59000</v>
      </c>
      <c r="E36" s="43">
        <v>1584</v>
      </c>
      <c r="F36" s="35">
        <f t="shared" si="0"/>
        <v>2.6847457627118643E-2</v>
      </c>
    </row>
    <row r="37" spans="2:6" x14ac:dyDescent="0.25">
      <c r="B37" s="42" t="s">
        <v>43</v>
      </c>
      <c r="C37" s="43"/>
      <c r="D37" s="43">
        <v>46000</v>
      </c>
      <c r="E37" s="43">
        <v>0</v>
      </c>
      <c r="F37" s="35">
        <f t="shared" si="0"/>
        <v>0</v>
      </c>
    </row>
    <row r="38" spans="2:6" x14ac:dyDescent="0.25">
      <c r="B38" s="42" t="s">
        <v>24</v>
      </c>
      <c r="C38" s="43">
        <v>0</v>
      </c>
      <c r="D38" s="43">
        <v>508708</v>
      </c>
      <c r="E38" s="43">
        <v>355108.44</v>
      </c>
      <c r="F38" s="35">
        <f t="shared" si="0"/>
        <v>0.69805947616314268</v>
      </c>
    </row>
    <row r="39" spans="2:6" x14ac:dyDescent="0.25">
      <c r="B39" s="42" t="s">
        <v>25</v>
      </c>
      <c r="C39" s="43">
        <v>0</v>
      </c>
      <c r="D39" s="43">
        <v>379304</v>
      </c>
      <c r="E39" s="43">
        <v>367389.3</v>
      </c>
      <c r="F39" s="35">
        <f t="shared" si="0"/>
        <v>0.96858799274460583</v>
      </c>
    </row>
    <row r="40" spans="2:6" x14ac:dyDescent="0.25">
      <c r="B40" s="44" t="s">
        <v>15</v>
      </c>
      <c r="C40" s="45">
        <f>+SUM(C41:C48)</f>
        <v>0</v>
      </c>
      <c r="D40" s="45">
        <f>+SUM(D41:D48)</f>
        <v>4931170</v>
      </c>
      <c r="E40" s="45">
        <f>+SUM(E41:E48)</f>
        <v>1590675.5899999999</v>
      </c>
      <c r="F40" s="46">
        <f t="shared" si="0"/>
        <v>0.32257569501761241</v>
      </c>
    </row>
    <row r="41" spans="2:6" x14ac:dyDescent="0.25">
      <c r="B41" s="13" t="s">
        <v>35</v>
      </c>
      <c r="C41" s="28">
        <v>0</v>
      </c>
      <c r="D41" s="28">
        <v>5692</v>
      </c>
      <c r="E41" s="28">
        <v>5691.94</v>
      </c>
      <c r="F41" s="35">
        <f t="shared" si="0"/>
        <v>0.99998945888966961</v>
      </c>
    </row>
    <row r="42" spans="2:6" x14ac:dyDescent="0.25">
      <c r="B42" s="13" t="s">
        <v>41</v>
      </c>
      <c r="C42" s="28">
        <v>0</v>
      </c>
      <c r="D42" s="28">
        <v>52650</v>
      </c>
      <c r="E42" s="28">
        <v>52650</v>
      </c>
      <c r="F42" s="35">
        <f t="shared" si="0"/>
        <v>1</v>
      </c>
    </row>
    <row r="43" spans="2:6" x14ac:dyDescent="0.25">
      <c r="B43" s="13" t="s">
        <v>24</v>
      </c>
      <c r="C43" s="28">
        <v>0</v>
      </c>
      <c r="D43" s="28">
        <v>1610389</v>
      </c>
      <c r="E43" s="28">
        <v>598059.81999999995</v>
      </c>
      <c r="F43" s="35">
        <f t="shared" ref="F43:F45" si="3">IF(D43=0,"%",E43/D43)</f>
        <v>0.37137599673122451</v>
      </c>
    </row>
    <row r="44" spans="2:6" x14ac:dyDescent="0.25">
      <c r="B44" s="13" t="s">
        <v>25</v>
      </c>
      <c r="C44" s="28">
        <v>0</v>
      </c>
      <c r="D44" s="28">
        <v>3262439</v>
      </c>
      <c r="E44" s="28">
        <v>934273.83</v>
      </c>
      <c r="F44" s="35">
        <f t="shared" si="3"/>
        <v>0.28637281187479674</v>
      </c>
    </row>
    <row r="45" spans="2:6" hidden="1" x14ac:dyDescent="0.25">
      <c r="B45" s="13"/>
      <c r="C45" s="28"/>
      <c r="D45" s="28"/>
      <c r="E45" s="28"/>
      <c r="F45" s="35" t="str">
        <f t="shared" si="3"/>
        <v>%</v>
      </c>
    </row>
    <row r="46" spans="2:6" hidden="1" x14ac:dyDescent="0.25">
      <c r="B46" s="13"/>
      <c r="C46" s="28"/>
      <c r="D46" s="28"/>
      <c r="E46" s="28"/>
      <c r="F46" s="35" t="str">
        <f t="shared" si="0"/>
        <v>%</v>
      </c>
    </row>
    <row r="47" spans="2:6" hidden="1" x14ac:dyDescent="0.25">
      <c r="B47" s="13"/>
      <c r="C47" s="28"/>
      <c r="D47" s="28"/>
      <c r="E47" s="28"/>
      <c r="F47" s="35" t="str">
        <f t="shared" si="0"/>
        <v>%</v>
      </c>
    </row>
    <row r="48" spans="2:6" hidden="1" x14ac:dyDescent="0.25">
      <c r="B48" s="13"/>
      <c r="C48" s="28"/>
      <c r="D48" s="28"/>
      <c r="E48" s="28"/>
      <c r="F48" s="35" t="str">
        <f t="shared" si="0"/>
        <v>%</v>
      </c>
    </row>
    <row r="49" spans="2:6" x14ac:dyDescent="0.25">
      <c r="B49" s="47" t="s">
        <v>3</v>
      </c>
      <c r="C49" s="48">
        <f>+C40+C34+C29+C16+C14+C9</f>
        <v>312800711</v>
      </c>
      <c r="D49" s="48">
        <f t="shared" ref="D49:E49" si="4">+D40+D34+D29+D16+D14+D9</f>
        <v>362893029</v>
      </c>
      <c r="E49" s="48">
        <f t="shared" si="4"/>
        <v>125949302.99999997</v>
      </c>
      <c r="F49" s="49">
        <f t="shared" si="0"/>
        <v>0.34707005352808795</v>
      </c>
    </row>
    <row r="50" spans="2:6" x14ac:dyDescent="0.25">
      <c r="B50" s="37" t="s">
        <v>27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6" t="s">
        <v>8</v>
      </c>
      <c r="C2" s="66"/>
      <c r="D2" s="66"/>
      <c r="E2" s="66"/>
      <c r="F2" s="66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3" width="12.7109375" bestFit="1" customWidth="1"/>
    <col min="4" max="4" width="14.140625" bestFit="1" customWidth="1"/>
    <col min="5" max="5" width="15.7109375" customWidth="1"/>
    <col min="6" max="6" width="12.28515625" customWidth="1"/>
  </cols>
  <sheetData>
    <row r="5" spans="2:6" ht="75" customHeight="1" x14ac:dyDescent="0.25">
      <c r="B5" s="66" t="s">
        <v>31</v>
      </c>
      <c r="C5" s="66"/>
      <c r="D5" s="66"/>
      <c r="E5" s="66"/>
      <c r="F5" s="66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28</v>
      </c>
      <c r="F8" s="52" t="s">
        <v>5</v>
      </c>
    </row>
    <row r="9" spans="2:6" x14ac:dyDescent="0.25">
      <c r="B9" s="44" t="s">
        <v>20</v>
      </c>
      <c r="C9" s="45">
        <f>+C10</f>
        <v>0</v>
      </c>
      <c r="D9" s="45">
        <f t="shared" ref="D9:E9" si="0">+D10</f>
        <v>16036282</v>
      </c>
      <c r="E9" s="45">
        <f t="shared" si="0"/>
        <v>15258996.6</v>
      </c>
      <c r="F9" s="46">
        <f t="shared" ref="F9:F10" si="1">IF(E9=0,"%",E9/D9)</f>
        <v>0.9515295752469306</v>
      </c>
    </row>
    <row r="10" spans="2:6" x14ac:dyDescent="0.25">
      <c r="B10" s="11" t="s">
        <v>25</v>
      </c>
      <c r="C10" s="27">
        <v>0</v>
      </c>
      <c r="D10" s="27">
        <v>16036282</v>
      </c>
      <c r="E10" s="27">
        <v>15258996.6</v>
      </c>
      <c r="F10" s="24">
        <f t="shared" si="1"/>
        <v>0.9515295752469306</v>
      </c>
    </row>
    <row r="11" spans="2:6" x14ac:dyDescent="0.25">
      <c r="B11" s="44" t="s">
        <v>18</v>
      </c>
      <c r="C11" s="45">
        <f>++C12</f>
        <v>0</v>
      </c>
      <c r="D11" s="45">
        <f t="shared" ref="D11:E11" si="2">++D12</f>
        <v>707771757</v>
      </c>
      <c r="E11" s="45">
        <f t="shared" si="2"/>
        <v>55970856.099999994</v>
      </c>
      <c r="F11" s="46">
        <f t="shared" ref="F11:F12" si="3">IF(E11=0,"%",E11/D11)</f>
        <v>7.9080375200673611E-2</v>
      </c>
    </row>
    <row r="12" spans="2:6" x14ac:dyDescent="0.25">
      <c r="B12" s="11" t="s">
        <v>25</v>
      </c>
      <c r="C12" s="27">
        <v>0</v>
      </c>
      <c r="D12" s="27">
        <v>707771757</v>
      </c>
      <c r="E12" s="27">
        <v>55970856.099999994</v>
      </c>
      <c r="F12" s="24">
        <f t="shared" si="3"/>
        <v>7.9080375200673611E-2</v>
      </c>
    </row>
    <row r="13" spans="2:6" x14ac:dyDescent="0.25">
      <c r="B13" s="44" t="s">
        <v>15</v>
      </c>
      <c r="C13" s="45">
        <f>+C14</f>
        <v>153071449</v>
      </c>
      <c r="D13" s="45">
        <f t="shared" ref="D13:E13" si="4">+D14</f>
        <v>339570433</v>
      </c>
      <c r="E13" s="45">
        <f t="shared" si="4"/>
        <v>7347219.1699999999</v>
      </c>
      <c r="F13" s="46">
        <f t="shared" ref="F13:F14" si="5">IF(E13=0,"%",E13/D13)</f>
        <v>2.163680478624003E-2</v>
      </c>
    </row>
    <row r="14" spans="2:6" x14ac:dyDescent="0.25">
      <c r="B14" s="11" t="s">
        <v>25</v>
      </c>
      <c r="C14" s="27">
        <v>153071449</v>
      </c>
      <c r="D14" s="27">
        <v>339570433</v>
      </c>
      <c r="E14" s="27">
        <v>7347219.1699999999</v>
      </c>
      <c r="F14" s="24">
        <f t="shared" si="5"/>
        <v>2.163680478624003E-2</v>
      </c>
    </row>
    <row r="15" spans="2:6" x14ac:dyDescent="0.25">
      <c r="B15" s="47" t="s">
        <v>3</v>
      </c>
      <c r="C15" s="48">
        <f>+C13+C11+C9</f>
        <v>153071449</v>
      </c>
      <c r="D15" s="48">
        <f t="shared" ref="D15:E15" si="6">+D13+D11+D9</f>
        <v>1063378472</v>
      </c>
      <c r="E15" s="48">
        <f t="shared" si="6"/>
        <v>78577071.86999999</v>
      </c>
      <c r="F15" s="49">
        <f t="shared" ref="F15" si="7">IF(D15=0,"%",E15/D15)</f>
        <v>7.3893795989881564E-2</v>
      </c>
    </row>
    <row r="16" spans="2:6" x14ac:dyDescent="0.25">
      <c r="B16" s="37" t="s">
        <v>27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40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6" t="s">
        <v>32</v>
      </c>
      <c r="C5" s="66"/>
      <c r="D5" s="66"/>
      <c r="E5" s="66"/>
      <c r="F5" s="66"/>
    </row>
    <row r="7" spans="2:6" x14ac:dyDescent="0.25">
      <c r="E7" s="63"/>
      <c r="F7" s="65" t="s">
        <v>22</v>
      </c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28</v>
      </c>
      <c r="F8" s="52" t="s">
        <v>5</v>
      </c>
    </row>
    <row r="9" spans="2:6" hidden="1" x14ac:dyDescent="0.25">
      <c r="B9" s="44" t="s">
        <v>20</v>
      </c>
      <c r="C9" s="45">
        <f>+C10</f>
        <v>0</v>
      </c>
      <c r="D9" s="45">
        <f t="shared" ref="D9:E9" si="0">+D10</f>
        <v>0</v>
      </c>
      <c r="E9" s="45">
        <f t="shared" si="0"/>
        <v>0</v>
      </c>
      <c r="F9" s="46" t="str">
        <f t="shared" ref="F9:F39" si="1">IF(E9=0,"%",E9/D9)</f>
        <v>%</v>
      </c>
    </row>
    <row r="10" spans="2:6" hidden="1" x14ac:dyDescent="0.25">
      <c r="B10" s="26"/>
      <c r="C10" s="27"/>
      <c r="D10" s="27"/>
      <c r="E10" s="27"/>
      <c r="F10" s="24" t="str">
        <f t="shared" si="1"/>
        <v>%</v>
      </c>
    </row>
    <row r="11" spans="2:6" x14ac:dyDescent="0.25">
      <c r="B11" s="44" t="s">
        <v>18</v>
      </c>
      <c r="C11" s="45">
        <f>+SUM(C12:C23)</f>
        <v>0</v>
      </c>
      <c r="D11" s="45">
        <f>+SUM(D12:D23)</f>
        <v>572491434</v>
      </c>
      <c r="E11" s="45">
        <f>+SUM(E12:E23)</f>
        <v>287114324.07000011</v>
      </c>
      <c r="F11" s="46">
        <f t="shared" ref="F11:F12" si="2">IF(E11=0,"%",E11/D11)</f>
        <v>0.50151724029114486</v>
      </c>
    </row>
    <row r="12" spans="2:6" x14ac:dyDescent="0.25">
      <c r="B12" s="26" t="s">
        <v>34</v>
      </c>
      <c r="C12" s="27">
        <v>0</v>
      </c>
      <c r="D12" s="27">
        <v>25457685</v>
      </c>
      <c r="E12" s="27">
        <v>10646577.339999994</v>
      </c>
      <c r="F12" s="24">
        <f t="shared" si="2"/>
        <v>0.41820681417025918</v>
      </c>
    </row>
    <row r="13" spans="2:6" x14ac:dyDescent="0.25">
      <c r="B13" s="25" t="s">
        <v>35</v>
      </c>
      <c r="C13" s="28">
        <v>0</v>
      </c>
      <c r="D13" s="28">
        <v>61698772</v>
      </c>
      <c r="E13" s="28">
        <v>31282936.250000007</v>
      </c>
      <c r="F13" s="35">
        <f t="shared" si="1"/>
        <v>0.50702688620771919</v>
      </c>
    </row>
    <row r="14" spans="2:6" x14ac:dyDescent="0.25">
      <c r="B14" s="25" t="s">
        <v>36</v>
      </c>
      <c r="C14" s="28">
        <v>0</v>
      </c>
      <c r="D14" s="28">
        <v>4861293</v>
      </c>
      <c r="E14" s="28">
        <v>2854793.7500000005</v>
      </c>
      <c r="F14" s="35">
        <f t="shared" si="1"/>
        <v>0.58724988393005739</v>
      </c>
    </row>
    <row r="15" spans="2:6" x14ac:dyDescent="0.25">
      <c r="B15" s="25" t="s">
        <v>37</v>
      </c>
      <c r="C15" s="28">
        <v>0</v>
      </c>
      <c r="D15" s="28">
        <v>163832</v>
      </c>
      <c r="E15" s="28">
        <v>110705.78</v>
      </c>
      <c r="F15" s="35">
        <f t="shared" si="1"/>
        <v>0.67572745251232968</v>
      </c>
    </row>
    <row r="16" spans="2:6" x14ac:dyDescent="0.25">
      <c r="B16" s="25" t="s">
        <v>38</v>
      </c>
      <c r="C16" s="28">
        <v>0</v>
      </c>
      <c r="D16" s="28">
        <v>36800136</v>
      </c>
      <c r="E16" s="28">
        <v>20566839.970000003</v>
      </c>
      <c r="F16" s="35">
        <f t="shared" si="1"/>
        <v>0.55887945549983842</v>
      </c>
    </row>
    <row r="17" spans="2:6" x14ac:dyDescent="0.25">
      <c r="B17" s="25" t="s">
        <v>39</v>
      </c>
      <c r="C17" s="28">
        <v>0</v>
      </c>
      <c r="D17" s="28">
        <v>18124375</v>
      </c>
      <c r="E17" s="28">
        <v>9256207.1200000048</v>
      </c>
      <c r="F17" s="35">
        <f t="shared" si="1"/>
        <v>0.51070489989309997</v>
      </c>
    </row>
    <row r="18" spans="2:6" x14ac:dyDescent="0.25">
      <c r="B18" s="25" t="s">
        <v>41</v>
      </c>
      <c r="C18" s="28">
        <v>0</v>
      </c>
      <c r="D18" s="28">
        <v>24089462</v>
      </c>
      <c r="E18" s="28">
        <v>5812522.9800000004</v>
      </c>
      <c r="F18" s="35">
        <f t="shared" si="1"/>
        <v>0.24128903252384801</v>
      </c>
    </row>
    <row r="19" spans="2:6" x14ac:dyDescent="0.25">
      <c r="B19" s="25" t="s">
        <v>42</v>
      </c>
      <c r="C19" s="28">
        <v>0</v>
      </c>
      <c r="D19" s="28">
        <v>1432214</v>
      </c>
      <c r="E19" s="28">
        <v>584566</v>
      </c>
      <c r="F19" s="35">
        <f t="shared" si="1"/>
        <v>0.40815548514397987</v>
      </c>
    </row>
    <row r="20" spans="2:6" x14ac:dyDescent="0.25">
      <c r="B20" s="25" t="s">
        <v>43</v>
      </c>
      <c r="C20" s="28">
        <v>0</v>
      </c>
      <c r="D20" s="28">
        <v>5962646</v>
      </c>
      <c r="E20" s="28">
        <v>2545826.2000000007</v>
      </c>
      <c r="F20" s="35">
        <f t="shared" si="1"/>
        <v>0.4269624928261716</v>
      </c>
    </row>
    <row r="21" spans="2:6" x14ac:dyDescent="0.25">
      <c r="B21" s="25" t="s">
        <v>45</v>
      </c>
      <c r="C21" s="28"/>
      <c r="D21" s="28">
        <v>84730</v>
      </c>
      <c r="E21" s="28">
        <v>0</v>
      </c>
      <c r="F21" s="35" t="str">
        <f t="shared" si="1"/>
        <v>%</v>
      </c>
    </row>
    <row r="22" spans="2:6" x14ac:dyDescent="0.25">
      <c r="B22" s="25" t="s">
        <v>24</v>
      </c>
      <c r="C22" s="28">
        <v>0</v>
      </c>
      <c r="D22" s="28">
        <v>2783280</v>
      </c>
      <c r="E22" s="28">
        <v>811941.20000000007</v>
      </c>
      <c r="F22" s="35">
        <f t="shared" si="1"/>
        <v>0.2917209910609066</v>
      </c>
    </row>
    <row r="23" spans="2:6" x14ac:dyDescent="0.25">
      <c r="B23" s="25" t="s">
        <v>25</v>
      </c>
      <c r="C23" s="28">
        <v>0</v>
      </c>
      <c r="D23" s="28">
        <v>391033009</v>
      </c>
      <c r="E23" s="28">
        <v>202641407.48000011</v>
      </c>
      <c r="F23" s="35">
        <f t="shared" si="1"/>
        <v>0.51822072003133657</v>
      </c>
    </row>
    <row r="24" spans="2:6" x14ac:dyDescent="0.25">
      <c r="B24" s="44" t="s">
        <v>17</v>
      </c>
      <c r="C24" s="45">
        <f>SUM(C25:C26)</f>
        <v>0</v>
      </c>
      <c r="D24" s="45">
        <f t="shared" ref="D24:E24" si="3">SUM(D25:D26)</f>
        <v>270154</v>
      </c>
      <c r="E24" s="45">
        <f t="shared" si="3"/>
        <v>0</v>
      </c>
      <c r="F24" s="46" t="str">
        <f t="shared" ref="F24:F25" si="4">IF(E24=0,"%",E24/D24)</f>
        <v>%</v>
      </c>
    </row>
    <row r="25" spans="2:6" hidden="1" x14ac:dyDescent="0.25">
      <c r="B25" s="25" t="s">
        <v>41</v>
      </c>
      <c r="C25" s="28"/>
      <c r="D25" s="28">
        <v>0</v>
      </c>
      <c r="E25" s="28">
        <v>0</v>
      </c>
      <c r="F25" s="35" t="str">
        <f t="shared" si="4"/>
        <v>%</v>
      </c>
    </row>
    <row r="26" spans="2:6" x14ac:dyDescent="0.25">
      <c r="B26" s="68" t="s">
        <v>25</v>
      </c>
      <c r="C26" s="69">
        <v>0</v>
      </c>
      <c r="D26" s="69">
        <v>270154</v>
      </c>
      <c r="E26" s="69">
        <v>0</v>
      </c>
      <c r="F26" s="35" t="str">
        <f t="shared" si="1"/>
        <v>%</v>
      </c>
    </row>
    <row r="27" spans="2:6" x14ac:dyDescent="0.25">
      <c r="B27" s="44" t="s">
        <v>16</v>
      </c>
      <c r="C27" s="45">
        <f>+C28</f>
        <v>0</v>
      </c>
      <c r="D27" s="45">
        <f t="shared" ref="D27:E27" si="5">+D28</f>
        <v>5250</v>
      </c>
      <c r="E27" s="45">
        <f t="shared" si="5"/>
        <v>0</v>
      </c>
      <c r="F27" s="46" t="str">
        <f t="shared" si="1"/>
        <v>%</v>
      </c>
    </row>
    <row r="28" spans="2:6" x14ac:dyDescent="0.25">
      <c r="B28" s="25" t="s">
        <v>25</v>
      </c>
      <c r="C28" s="28"/>
      <c r="D28" s="28">
        <v>5250</v>
      </c>
      <c r="E28" s="28">
        <v>0</v>
      </c>
      <c r="F28" s="35" t="str">
        <f t="shared" si="1"/>
        <v>%</v>
      </c>
    </row>
    <row r="29" spans="2:6" x14ac:dyDescent="0.25">
      <c r="B29" s="44" t="s">
        <v>15</v>
      </c>
      <c r="C29" s="45">
        <f>+SUM(C30:C38)</f>
        <v>0</v>
      </c>
      <c r="D29" s="45">
        <f>+SUM(D30:D38)</f>
        <v>12296939</v>
      </c>
      <c r="E29" s="45">
        <f>+SUM(E30:E38)</f>
        <v>2626029.54</v>
      </c>
      <c r="F29" s="46">
        <f t="shared" si="1"/>
        <v>0.21355148138898633</v>
      </c>
    </row>
    <row r="30" spans="2:6" x14ac:dyDescent="0.25">
      <c r="B30" s="26" t="s">
        <v>34</v>
      </c>
      <c r="C30" s="27">
        <v>0</v>
      </c>
      <c r="D30" s="27">
        <v>1823209</v>
      </c>
      <c r="E30" s="27">
        <v>150242</v>
      </c>
      <c r="F30" s="24">
        <f t="shared" si="1"/>
        <v>8.2405253594075065E-2</v>
      </c>
    </row>
    <row r="31" spans="2:6" x14ac:dyDescent="0.25">
      <c r="B31" s="25" t="s">
        <v>35</v>
      </c>
      <c r="C31" s="28">
        <v>0</v>
      </c>
      <c r="D31" s="28">
        <v>1302800</v>
      </c>
      <c r="E31" s="28">
        <v>291389.26</v>
      </c>
      <c r="F31" s="35">
        <f>IF(E31=0,"%",E31/D31)</f>
        <v>0.22366384709855697</v>
      </c>
    </row>
    <row r="32" spans="2:6" x14ac:dyDescent="0.25">
      <c r="B32" s="25" t="s">
        <v>36</v>
      </c>
      <c r="C32" s="28">
        <v>0</v>
      </c>
      <c r="D32" s="28">
        <v>372000</v>
      </c>
      <c r="E32" s="28">
        <v>139256.4</v>
      </c>
      <c r="F32" s="35">
        <f t="shared" ref="F32" si="6">IF(E32=0,"%",E32/D32)</f>
        <v>0.37434516129032258</v>
      </c>
    </row>
    <row r="33" spans="2:6" x14ac:dyDescent="0.25">
      <c r="B33" s="25" t="s">
        <v>37</v>
      </c>
      <c r="C33" s="28">
        <v>0</v>
      </c>
      <c r="D33" s="28">
        <v>30000</v>
      </c>
      <c r="E33" s="28">
        <v>29450</v>
      </c>
      <c r="F33" s="35">
        <f t="shared" si="1"/>
        <v>0.98166666666666669</v>
      </c>
    </row>
    <row r="34" spans="2:6" x14ac:dyDescent="0.25">
      <c r="B34" s="25" t="s">
        <v>38</v>
      </c>
      <c r="C34" s="28">
        <v>0</v>
      </c>
      <c r="D34" s="28">
        <v>1865816</v>
      </c>
      <c r="E34" s="28">
        <v>158179</v>
      </c>
      <c r="F34" s="35">
        <f t="shared" si="1"/>
        <v>8.4777384265115108E-2</v>
      </c>
    </row>
    <row r="35" spans="2:6" x14ac:dyDescent="0.25">
      <c r="B35" s="25" t="s">
        <v>39</v>
      </c>
      <c r="C35" s="28">
        <v>0</v>
      </c>
      <c r="D35" s="28">
        <v>4000</v>
      </c>
      <c r="E35" s="28">
        <v>0</v>
      </c>
      <c r="F35" s="35" t="str">
        <f t="shared" si="1"/>
        <v>%</v>
      </c>
    </row>
    <row r="36" spans="2:6" x14ac:dyDescent="0.25">
      <c r="B36" s="25" t="s">
        <v>41</v>
      </c>
      <c r="C36" s="28"/>
      <c r="D36" s="28">
        <v>219880</v>
      </c>
      <c r="E36" s="28">
        <v>0</v>
      </c>
      <c r="F36" s="35" t="str">
        <f t="shared" si="1"/>
        <v>%</v>
      </c>
    </row>
    <row r="37" spans="2:6" x14ac:dyDescent="0.25">
      <c r="B37" s="25" t="s">
        <v>45</v>
      </c>
      <c r="C37" s="28"/>
      <c r="D37" s="28">
        <v>34700</v>
      </c>
      <c r="E37" s="28">
        <v>0</v>
      </c>
      <c r="F37" s="35" t="str">
        <f t="shared" si="1"/>
        <v>%</v>
      </c>
    </row>
    <row r="38" spans="2:6" hidden="1" x14ac:dyDescent="0.25">
      <c r="B38" s="25" t="s">
        <v>25</v>
      </c>
      <c r="C38" s="28">
        <v>0</v>
      </c>
      <c r="D38" s="28">
        <v>6644534</v>
      </c>
      <c r="E38" s="28">
        <v>1857512.88</v>
      </c>
      <c r="F38" s="35">
        <f t="shared" si="1"/>
        <v>0.27955502673325172</v>
      </c>
    </row>
    <row r="39" spans="2:6" x14ac:dyDescent="0.25">
      <c r="B39" s="47" t="s">
        <v>3</v>
      </c>
      <c r="C39" s="48">
        <f>+C29+C27+C24+C11+C9</f>
        <v>0</v>
      </c>
      <c r="D39" s="48">
        <f t="shared" ref="D39:E39" si="7">+D29+D27+D24+D11+D9</f>
        <v>585063777</v>
      </c>
      <c r="E39" s="48">
        <f t="shared" si="7"/>
        <v>289740353.61000013</v>
      </c>
      <c r="F39" s="49">
        <f t="shared" si="1"/>
        <v>0.49522866566049623</v>
      </c>
    </row>
    <row r="40" spans="2:6" x14ac:dyDescent="0.25">
      <c r="B40" s="37" t="s">
        <v>27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16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7" t="s">
        <v>33</v>
      </c>
      <c r="C5" s="67"/>
      <c r="D5" s="67"/>
      <c r="E5" s="67"/>
      <c r="F5" s="67"/>
    </row>
    <row r="8" spans="2:6" ht="38.25" x14ac:dyDescent="0.25">
      <c r="B8" s="50" t="s">
        <v>4</v>
      </c>
      <c r="C8" s="50" t="s">
        <v>1</v>
      </c>
      <c r="D8" s="50" t="s">
        <v>2</v>
      </c>
      <c r="E8" s="52" t="s">
        <v>28</v>
      </c>
      <c r="F8" s="52" t="s">
        <v>5</v>
      </c>
    </row>
    <row r="9" spans="2:6" x14ac:dyDescent="0.25">
      <c r="B9" s="44" t="s">
        <v>21</v>
      </c>
      <c r="C9" s="45">
        <f>SUM(C10:C11)</f>
        <v>0</v>
      </c>
      <c r="D9" s="45">
        <f t="shared" ref="D9:E9" si="0">SUM(D10:D11)</f>
        <v>2168973</v>
      </c>
      <c r="E9" s="45">
        <f t="shared" si="0"/>
        <v>0</v>
      </c>
      <c r="F9" s="46" t="str">
        <f t="shared" ref="F9:F15" si="1">IF(E9=0,"%",E9/D9)</f>
        <v>%</v>
      </c>
    </row>
    <row r="10" spans="2:6" x14ac:dyDescent="0.25">
      <c r="B10" s="25" t="s">
        <v>34</v>
      </c>
      <c r="C10" s="28">
        <v>0</v>
      </c>
      <c r="D10" s="28">
        <v>1410005</v>
      </c>
      <c r="E10" s="28">
        <v>0</v>
      </c>
      <c r="F10" s="35" t="str">
        <f t="shared" si="1"/>
        <v>%</v>
      </c>
    </row>
    <row r="11" spans="2:6" x14ac:dyDescent="0.25">
      <c r="B11" s="54" t="s">
        <v>35</v>
      </c>
      <c r="C11" s="29">
        <v>0</v>
      </c>
      <c r="D11" s="29">
        <v>758968</v>
      </c>
      <c r="E11" s="29">
        <v>0</v>
      </c>
      <c r="F11" s="36" t="str">
        <f t="shared" si="1"/>
        <v>%</v>
      </c>
    </row>
    <row r="12" spans="2:6" x14ac:dyDescent="0.25">
      <c r="B12" s="44" t="s">
        <v>15</v>
      </c>
      <c r="C12" s="45">
        <f>SUM(C13:C14)</f>
        <v>0</v>
      </c>
      <c r="D12" s="45">
        <f t="shared" ref="D12:E12" si="2">SUM(D13:D14)</f>
        <v>109080</v>
      </c>
      <c r="E12" s="45">
        <f t="shared" si="2"/>
        <v>0</v>
      </c>
      <c r="F12" s="55" t="str">
        <f t="shared" si="1"/>
        <v>%</v>
      </c>
    </row>
    <row r="13" spans="2:6" x14ac:dyDescent="0.25">
      <c r="B13" s="25" t="s">
        <v>34</v>
      </c>
      <c r="C13" s="28"/>
      <c r="D13" s="28">
        <v>59080</v>
      </c>
      <c r="E13" s="28">
        <v>0</v>
      </c>
      <c r="F13" s="35" t="str">
        <f t="shared" si="1"/>
        <v>%</v>
      </c>
    </row>
    <row r="14" spans="2:6" x14ac:dyDescent="0.25">
      <c r="B14" s="54" t="s">
        <v>35</v>
      </c>
      <c r="C14" s="29"/>
      <c r="D14" s="29">
        <v>50000</v>
      </c>
      <c r="E14" s="29">
        <v>0</v>
      </c>
      <c r="F14" s="36" t="str">
        <f t="shared" si="1"/>
        <v>%</v>
      </c>
    </row>
    <row r="15" spans="2:6" x14ac:dyDescent="0.25">
      <c r="B15" s="47" t="s">
        <v>3</v>
      </c>
      <c r="C15" s="48">
        <f>+C12+C9</f>
        <v>0</v>
      </c>
      <c r="D15" s="48">
        <f t="shared" ref="D15:E15" si="3">+D12+D9</f>
        <v>2278053</v>
      </c>
      <c r="E15" s="48">
        <f t="shared" si="3"/>
        <v>0</v>
      </c>
      <c r="F15" s="49" t="str">
        <f t="shared" si="1"/>
        <v>%</v>
      </c>
    </row>
    <row r="16" spans="2:6" x14ac:dyDescent="0.25">
      <c r="B16" s="37" t="s">
        <v>27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2020-10-27T17:49:56Z</dcterms:modified>
</cp:coreProperties>
</file>