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5.- Informacion Portal MINSA - Transparencia\PpR - Pliego MINSA\11. Noviembre - 2020\"/>
    </mc:Choice>
  </mc:AlternateContent>
  <bookViews>
    <workbookView xWindow="-120" yWindow="-120" windowWidth="29040" windowHeight="1584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RO!$B$5:$F$89</definedName>
    <definedName name="_xlnm.Print_Area" localSheetId="4">ROCC!$B$5:$F$20</definedName>
    <definedName name="_xlnm.Print_Area" localSheetId="3">ROOC!$B$2:$F$10</definedName>
    <definedName name="_xlnm.Print_Area" localSheetId="0">'TODA FUENTE'!$B$5:$F$84</definedName>
  </definedNames>
  <calcPr calcId="152511"/>
</workbook>
</file>

<file path=xl/calcChain.xml><?xml version="1.0" encoding="utf-8"?>
<calcChain xmlns="http://schemas.openxmlformats.org/spreadsheetml/2006/main">
  <c r="E88" i="2" l="1"/>
  <c r="D88" i="2"/>
  <c r="E49" i="3"/>
  <c r="D49" i="3"/>
  <c r="F39" i="5"/>
  <c r="F31" i="3"/>
  <c r="F48" i="1"/>
  <c r="F27" i="2" l="1"/>
  <c r="F25" i="2"/>
  <c r="F24" i="2"/>
  <c r="F25" i="1"/>
  <c r="F24" i="1"/>
  <c r="F16" i="5" l="1"/>
  <c r="C25" i="5"/>
  <c r="D25" i="5"/>
  <c r="E25" i="5"/>
  <c r="F16" i="8"/>
  <c r="E15" i="8"/>
  <c r="D15" i="8"/>
  <c r="C15" i="8"/>
  <c r="F14" i="8"/>
  <c r="E13" i="8"/>
  <c r="D13" i="8"/>
  <c r="C13" i="8"/>
  <c r="F13" i="8" l="1"/>
  <c r="F15" i="8"/>
  <c r="F34" i="5"/>
  <c r="F27" i="5"/>
  <c r="F18" i="5"/>
  <c r="F39" i="3"/>
  <c r="F38" i="3"/>
  <c r="F37" i="3"/>
  <c r="F36" i="3"/>
  <c r="F35" i="3"/>
  <c r="F76" i="1"/>
  <c r="F40" i="1"/>
  <c r="F38" i="1"/>
  <c r="C43" i="1"/>
  <c r="D43" i="1"/>
  <c r="E43" i="1"/>
  <c r="F26" i="1"/>
  <c r="F26" i="5" l="1"/>
  <c r="C28" i="1"/>
  <c r="D28" i="1"/>
  <c r="E28" i="1"/>
  <c r="F25" i="5" l="1"/>
  <c r="E17" i="8"/>
  <c r="D17" i="8"/>
  <c r="E11" i="8"/>
  <c r="D11" i="8"/>
  <c r="E9" i="8"/>
  <c r="D9" i="8"/>
  <c r="C9" i="8"/>
  <c r="C11" i="8"/>
  <c r="C17" i="8"/>
  <c r="F18" i="8"/>
  <c r="F12" i="8"/>
  <c r="F80" i="2"/>
  <c r="F79" i="2"/>
  <c r="F78" i="2"/>
  <c r="F77" i="2"/>
  <c r="F78" i="1"/>
  <c r="F77" i="1"/>
  <c r="D19" i="8" l="1"/>
  <c r="C19" i="8"/>
  <c r="F17" i="8"/>
  <c r="E19" i="8"/>
  <c r="F19" i="8" s="1"/>
  <c r="F11" i="8"/>
  <c r="C73" i="2"/>
  <c r="F75" i="1" l="1"/>
  <c r="F17" i="5" l="1"/>
  <c r="F11" i="3" l="1"/>
  <c r="F53" i="2"/>
  <c r="F52" i="2"/>
  <c r="F51" i="2"/>
  <c r="F50" i="2"/>
  <c r="F38" i="2"/>
  <c r="C48" i="2"/>
  <c r="D48" i="2"/>
  <c r="E48" i="2"/>
  <c r="F51" i="1"/>
  <c r="F50" i="1"/>
  <c r="F49" i="1"/>
  <c r="F47" i="1"/>
  <c r="F46" i="1"/>
  <c r="F35" i="1"/>
  <c r="F14" i="7" l="1"/>
  <c r="F13" i="7"/>
  <c r="E12" i="7"/>
  <c r="D12" i="7"/>
  <c r="C12" i="7"/>
  <c r="E28" i="5"/>
  <c r="D28" i="5"/>
  <c r="C28" i="5"/>
  <c r="C34" i="3"/>
  <c r="D34" i="3"/>
  <c r="E34" i="3"/>
  <c r="F72" i="2"/>
  <c r="E71" i="2"/>
  <c r="F71" i="2" s="1"/>
  <c r="D71" i="2"/>
  <c r="C71" i="2"/>
  <c r="E66" i="1"/>
  <c r="F66" i="1" s="1"/>
  <c r="D66" i="1"/>
  <c r="C66" i="1"/>
  <c r="F67" i="1"/>
  <c r="F12" i="7" l="1"/>
  <c r="F32" i="3"/>
  <c r="F27" i="1"/>
  <c r="F23" i="1"/>
  <c r="F35" i="5" l="1"/>
  <c r="F32" i="5"/>
  <c r="F29" i="5"/>
  <c r="F28" i="5"/>
  <c r="C34" i="2"/>
  <c r="D34" i="2"/>
  <c r="E34" i="2"/>
  <c r="E11" i="5" l="1"/>
  <c r="D11" i="5"/>
  <c r="C11" i="5"/>
  <c r="E9" i="5"/>
  <c r="D9" i="5"/>
  <c r="C9" i="5"/>
  <c r="E60" i="2"/>
  <c r="D60" i="2"/>
  <c r="C60" i="2"/>
  <c r="E55" i="1"/>
  <c r="D55" i="1"/>
  <c r="C55" i="1"/>
  <c r="F62" i="1"/>
  <c r="F61" i="1"/>
  <c r="F60" i="1"/>
  <c r="C68" i="1"/>
  <c r="D68" i="1"/>
  <c r="E68" i="1"/>
  <c r="F15" i="5" l="1"/>
  <c r="F14" i="5"/>
  <c r="F13" i="5"/>
  <c r="F12" i="5"/>
  <c r="F11" i="5"/>
  <c r="F44" i="3"/>
  <c r="F33" i="3" l="1"/>
  <c r="E29" i="3"/>
  <c r="D29" i="3"/>
  <c r="C29" i="3"/>
  <c r="F45" i="3" l="1"/>
  <c r="E9" i="7" l="1"/>
  <c r="E15" i="7" s="1"/>
  <c r="D9" i="7"/>
  <c r="D15" i="7" s="1"/>
  <c r="C9" i="7"/>
  <c r="C15" i="7" s="1"/>
  <c r="F43" i="3"/>
  <c r="F30" i="3"/>
  <c r="F48" i="3"/>
  <c r="F47" i="3"/>
  <c r="F46" i="3"/>
  <c r="F42" i="3"/>
  <c r="F41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3" i="5" l="1"/>
  <c r="F64" i="2"/>
  <c r="F55" i="2"/>
  <c r="F54" i="2"/>
  <c r="F49" i="2"/>
  <c r="F59" i="1"/>
  <c r="F45" i="1"/>
  <c r="F84" i="2" l="1"/>
  <c r="F74" i="1"/>
  <c r="F54" i="1"/>
  <c r="F53" i="1"/>
  <c r="F52" i="1"/>
  <c r="F29" i="3" l="1"/>
  <c r="F34" i="3"/>
  <c r="F69" i="2"/>
  <c r="F68" i="2"/>
  <c r="D73" i="2"/>
  <c r="E73" i="2"/>
  <c r="F11" i="7"/>
  <c r="F10" i="7"/>
  <c r="F70" i="2" l="1"/>
  <c r="F65" i="1"/>
  <c r="F64" i="1"/>
  <c r="F66" i="2" l="1"/>
  <c r="F65" i="2"/>
  <c r="F63" i="2"/>
  <c r="F58" i="1"/>
  <c r="F26" i="2" l="1"/>
  <c r="F23" i="2"/>
  <c r="F59" i="2" l="1"/>
  <c r="F58" i="2"/>
  <c r="F57" i="2"/>
  <c r="F56" i="2"/>
  <c r="F44" i="1"/>
  <c r="F40" i="5" l="1"/>
  <c r="C30" i="5" l="1"/>
  <c r="C41" i="5" s="1"/>
  <c r="D30" i="5"/>
  <c r="D41" i="5" s="1"/>
  <c r="E30" i="5"/>
  <c r="E41" i="5" s="1"/>
  <c r="F38" i="5" l="1"/>
  <c r="F24" i="5" l="1"/>
  <c r="F10" i="8" l="1"/>
  <c r="F37" i="5" l="1"/>
  <c r="F36" i="5"/>
  <c r="F31" i="5"/>
  <c r="F23" i="5"/>
  <c r="F22" i="5"/>
  <c r="F21" i="5"/>
  <c r="F20" i="5"/>
  <c r="F19" i="5"/>
  <c r="F10" i="5"/>
  <c r="F87" i="2"/>
  <c r="F86" i="2"/>
  <c r="F85" i="2"/>
  <c r="F83" i="2"/>
  <c r="F82" i="2"/>
  <c r="F81" i="2"/>
  <c r="F76" i="2"/>
  <c r="F75" i="2"/>
  <c r="F74" i="2"/>
  <c r="F67" i="2"/>
  <c r="F62" i="2"/>
  <c r="F61" i="2"/>
  <c r="F47" i="2"/>
  <c r="F46" i="2"/>
  <c r="F45" i="2"/>
  <c r="F44" i="2"/>
  <c r="F43" i="2"/>
  <c r="F42" i="2"/>
  <c r="F41" i="2"/>
  <c r="F40" i="2"/>
  <c r="F39" i="2"/>
  <c r="F37" i="2"/>
  <c r="F36" i="2"/>
  <c r="F35" i="2"/>
  <c r="F21" i="2"/>
  <c r="F20" i="2"/>
  <c r="F19" i="2"/>
  <c r="F18" i="2"/>
  <c r="F17" i="2"/>
  <c r="F16" i="2"/>
  <c r="F15" i="2"/>
  <c r="F14" i="2"/>
  <c r="F13" i="2"/>
  <c r="F12" i="2"/>
  <c r="F11" i="2"/>
  <c r="F10" i="2"/>
  <c r="F82" i="1"/>
  <c r="F81" i="1"/>
  <c r="F80" i="1"/>
  <c r="F79" i="1"/>
  <c r="F73" i="1"/>
  <c r="F72" i="1"/>
  <c r="F71" i="1"/>
  <c r="F70" i="1"/>
  <c r="F69" i="1"/>
  <c r="F63" i="1"/>
  <c r="F57" i="1"/>
  <c r="F56" i="1"/>
  <c r="F42" i="1"/>
  <c r="F41" i="1"/>
  <c r="F39" i="1"/>
  <c r="F37" i="1"/>
  <c r="F36" i="1"/>
  <c r="F34" i="1"/>
  <c r="F33" i="1"/>
  <c r="F32" i="1"/>
  <c r="F31" i="1"/>
  <c r="F30" i="1"/>
  <c r="F29" i="1"/>
  <c r="F21" i="1"/>
  <c r="F20" i="1"/>
  <c r="F19" i="1"/>
  <c r="F18" i="1"/>
  <c r="F17" i="1"/>
  <c r="F16" i="1"/>
  <c r="F15" i="1"/>
  <c r="F14" i="1"/>
  <c r="F13" i="1"/>
  <c r="F12" i="1"/>
  <c r="F11" i="1"/>
  <c r="F10" i="1"/>
  <c r="F68" i="1" l="1"/>
  <c r="F73" i="2"/>
  <c r="E9" i="3"/>
  <c r="D9" i="3"/>
  <c r="C9" i="3"/>
  <c r="C22" i="1"/>
  <c r="D22" i="1"/>
  <c r="E22" i="1"/>
  <c r="F9" i="3" l="1"/>
  <c r="F9" i="5"/>
  <c r="F43" i="1"/>
  <c r="F22" i="1"/>
  <c r="F9" i="8"/>
  <c r="F30" i="5"/>
  <c r="F41" i="5"/>
  <c r="F48" i="2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E40" i="3"/>
  <c r="D40" i="3"/>
  <c r="C40" i="3"/>
  <c r="E16" i="3"/>
  <c r="D16" i="3"/>
  <c r="C16" i="3"/>
  <c r="E22" i="2"/>
  <c r="D22" i="2"/>
  <c r="C22" i="2"/>
  <c r="E9" i="2"/>
  <c r="D9" i="2"/>
  <c r="C9" i="2"/>
  <c r="E9" i="1"/>
  <c r="E83" i="1" s="1"/>
  <c r="D9" i="1"/>
  <c r="D83" i="1" s="1"/>
  <c r="C9" i="1"/>
  <c r="C83" i="1" s="1"/>
  <c r="C88" i="2" l="1"/>
  <c r="F83" i="1"/>
  <c r="C49" i="3"/>
  <c r="F16" i="3"/>
  <c r="F40" i="3"/>
  <c r="F34" i="2"/>
  <c r="F22" i="2"/>
  <c r="F28" i="1"/>
  <c r="F60" i="2"/>
  <c r="F55" i="1"/>
  <c r="F9" i="2"/>
  <c r="F9" i="1"/>
  <c r="F9" i="4"/>
  <c r="F8" i="4"/>
  <c r="F7" i="4"/>
  <c r="F6" i="4"/>
  <c r="F49" i="3" l="1"/>
  <c r="F88" i="2"/>
</calcChain>
</file>

<file path=xl/sharedStrings.xml><?xml version="1.0" encoding="utf-8"?>
<sst xmlns="http://schemas.openxmlformats.org/spreadsheetml/2006/main" count="291" uniqueCount="49">
  <si>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</si>
  <si>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</si>
  <si>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</si>
  <si>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</si>
  <si>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</si>
  <si>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</si>
  <si>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</si>
  <si>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</si>
  <si>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</si>
  <si>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</si>
  <si>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</si>
  <si>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</si>
  <si>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</si>
  <si>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</si>
  <si>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</si>
  <si>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</si>
  <si>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</si>
  <si>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</si>
  <si>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</si>
  <si>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</si>
  <si>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</si>
  <si>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</si>
  <si>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</si>
  <si>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</si>
  <si>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0001  PROGRAMA ARTICULADO NUTRICIONAL</t>
  </si>
  <si>
    <t>0018  ENFERMEDADES NO TRANSMISIBLES</t>
  </si>
  <si>
    <t>0104  REDUCCION DE LA MORTALIDAD POR EMERGENCIAS Y URGENCIAS MEDICAS</t>
  </si>
  <si>
    <t>0002: SALUD MATERNO NEONATAL</t>
  </si>
  <si>
    <t>0016: TBC-VIH/SIDA</t>
  </si>
  <si>
    <t>0017: ENFERMEDADES METAXENICAS Y ZOONOSIS</t>
  </si>
  <si>
    <t>0024: PREVENCION Y CONTROL DEL CANCER</t>
  </si>
  <si>
    <t>0068: REDUCCION DE VULNERABILIDAD Y ATENCION DE EMERGENCIAS POR DESASTRES</t>
  </si>
  <si>
    <t>0129: PREVENCION Y MANEJO DE CONDICIONES SECUNDARIAS DE SALUD EN PERSONAS CON DISCAPACIDAD</t>
  </si>
  <si>
    <t>0131: CONTROL Y PREVENCION EN SALUD MENTAL</t>
  </si>
  <si>
    <t>9001: ACCIONES CENTRALES</t>
  </si>
  <si>
    <t>9002: ASIGNACIONES PRESUPUESTARIAS QUE NO RESULTAN EN PRODUCTOS</t>
  </si>
  <si>
    <t>0080: LUCHA CONTRA LA VIOLENCIA FAMILIAR</t>
  </si>
  <si>
    <t>0137: DESARROLLO DE LA CIENCIA, TECNOLOGIA E INNOVACION TECNOLOGICA</t>
  </si>
  <si>
    <t>EJECUCION DE LOS PROGRAMAS PRESUPUESTALES AL MES DE NOVIEMBRE
DEL AÑO FISCAL 2020 DEL PLIEGO 011 MINSA - TODA FUENTE</t>
  </si>
  <si>
    <t>Fuente: SIAF, Consulta Amigable y Base de Datos al 30 de Noviembre del 2020</t>
  </si>
  <si>
    <t>EJECUCION DE LOS PROGRAMAS PRESUPUESTALES AL MES DE NOVIEMBRE
DEL AÑO FISCAL 2020 DEL PLIEGO 011 MINSA - RECURSOS ORDINARIOS</t>
  </si>
  <si>
    <t>EJECUCION DE LOS PROGRAMAS PRESUPUESTALES AL MES DE NOVIEMBRE
DEL AÑO FISCAL 2020 DEL PLIEGO 011 MINSA - RECURSOS DIRECTAMENTE RECAUDADOS</t>
  </si>
  <si>
    <t>EJECUCION DE LOS PROGRAMAS PRESUPUESTALES AL MES DE NOVIEMBRE
DEL AÑO FISCAL 2020 DEL PLIEGO 011 MINSA - ROOC</t>
  </si>
  <si>
    <t>EJECUCION DE LOS PROGRAMAS PRESUPUESTALES AL MES DE NOVIEMBRE
DEL AÑO FISCAL 2020 DEL PLIEGO 011 MINSA - DONACIONES Y TRANSFERENCIAS</t>
  </si>
  <si>
    <t>EJECUCION DE LOS PROGRAMAS PRESUPUESTALES AL MES DE NOVIEMBRE
DEL AÑO FISCAL 2020 DEL PLIEGO 011 MINSA - RECURSOS DETERMINADOS</t>
  </si>
  <si>
    <t>DEVENGADO
AL 30.11.20</t>
  </si>
  <si>
    <t xml:space="preserve">0104: REDUCCION DE LA MORTALIDAD POR EMERGENCIAS Y URGENCIAS MEDICAS </t>
  </si>
  <si>
    <t xml:space="preserve">                          -  </t>
  </si>
  <si>
    <t xml:space="preserve">                                                              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</si>
</sst>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7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68" t="s">
        <v>38</v>
      </c>
      <c r="C5" s="68"/>
      <c r="D5" s="68"/>
      <c r="E5" s="68"/>
      <c r="F5" s="68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45</v>
      </c>
      <c r="F8" s="53" t="s">
        <v>5</v>
      </c>
    </row>
    <row r="9" spans="2:6" x14ac:dyDescent="0.25">
      <c r="B9" s="44" t="s">
        <v>14</v>
      </c>
      <c r="C9" s="45">
        <f>SUM(C10:C21)</f>
        <v>3177775003</v>
      </c>
      <c r="D9" s="45">
        <f>SUM(D10:D21)</f>
        <v>2815379290</v>
      </c>
      <c r="E9" s="45">
        <f>SUM(E10:E21)</f>
        <v>2328478122</v>
      </c>
      <c r="F9" s="57">
        <f t="shared" ref="F9:F83" si="0">IF(E9=0,"%",E9/D9)</f>
        <v>0.8270566350582198</v>
      </c>
    </row>
    <row r="10" spans="2:6" x14ac:dyDescent="0.25">
      <c r="B10" s="16" t="s">
        <v>24</v>
      </c>
      <c r="C10" s="30">
        <v>131842118</v>
      </c>
      <c r="D10" s="30">
        <v>146291751</v>
      </c>
      <c r="E10" s="30">
        <v>133217370</v>
      </c>
      <c r="F10" s="58">
        <f t="shared" si="0"/>
        <v>0.91062803671001247</v>
      </c>
    </row>
    <row r="11" spans="2:6" x14ac:dyDescent="0.25">
      <c r="B11" s="17" t="s">
        <v>27</v>
      </c>
      <c r="C11" s="31">
        <v>225220527</v>
      </c>
      <c r="D11" s="31">
        <v>239710464</v>
      </c>
      <c r="E11" s="31">
        <v>217614821</v>
      </c>
      <c r="F11" s="59">
        <f t="shared" si="0"/>
        <v>0.90782361924759358</v>
      </c>
    </row>
    <row r="12" spans="2:6" x14ac:dyDescent="0.25">
      <c r="B12" s="17" t="s">
        <v>28</v>
      </c>
      <c r="C12" s="31">
        <v>90645971</v>
      </c>
      <c r="D12" s="31">
        <v>97687520</v>
      </c>
      <c r="E12" s="31">
        <v>88149289</v>
      </c>
      <c r="F12" s="59">
        <f t="shared" si="0"/>
        <v>0.90235977942730039</v>
      </c>
    </row>
    <row r="13" spans="2:6" x14ac:dyDescent="0.25">
      <c r="B13" s="17" t="s">
        <v>29</v>
      </c>
      <c r="C13" s="31">
        <v>36683342</v>
      </c>
      <c r="D13" s="31">
        <v>40435479</v>
      </c>
      <c r="E13" s="31">
        <v>36564357</v>
      </c>
      <c r="F13" s="59">
        <f t="shared" si="0"/>
        <v>0.90426422301068821</v>
      </c>
    </row>
    <row r="14" spans="2:6" x14ac:dyDescent="0.25">
      <c r="B14" s="17" t="s">
        <v>25</v>
      </c>
      <c r="C14" s="31">
        <v>104259463</v>
      </c>
      <c r="D14" s="31">
        <v>112406916</v>
      </c>
      <c r="E14" s="31">
        <v>101795017</v>
      </c>
      <c r="F14" s="59">
        <f t="shared" si="0"/>
        <v>0.90559389601970752</v>
      </c>
    </row>
    <row r="15" spans="2:6" x14ac:dyDescent="0.25">
      <c r="B15" s="17" t="s">
        <v>30</v>
      </c>
      <c r="C15" s="31">
        <v>55105007</v>
      </c>
      <c r="D15" s="31">
        <v>58254557</v>
      </c>
      <c r="E15" s="31">
        <v>51346097</v>
      </c>
      <c r="F15" s="59">
        <f t="shared" si="0"/>
        <v>0.88140910590050492</v>
      </c>
    </row>
    <row r="16" spans="2:6" x14ac:dyDescent="0.25">
      <c r="B16" s="17" t="s">
        <v>31</v>
      </c>
      <c r="C16" s="31">
        <v>7548123</v>
      </c>
      <c r="D16" s="31">
        <v>7755269</v>
      </c>
      <c r="E16" s="31">
        <v>6148584</v>
      </c>
      <c r="F16" s="59">
        <f t="shared" si="0"/>
        <v>0.79282665759240589</v>
      </c>
    </row>
    <row r="17" spans="2:6" x14ac:dyDescent="0.25">
      <c r="B17" s="17" t="s">
        <v>46</v>
      </c>
      <c r="C17" s="31">
        <v>220468887</v>
      </c>
      <c r="D17" s="31">
        <v>243154165</v>
      </c>
      <c r="E17" s="31">
        <v>219192128</v>
      </c>
      <c r="F17" s="59">
        <f t="shared" si="0"/>
        <v>0.9014533146080389</v>
      </c>
    </row>
    <row r="18" spans="2:6" x14ac:dyDescent="0.25">
      <c r="B18" s="17" t="s">
        <v>32</v>
      </c>
      <c r="C18" s="31">
        <v>29741989</v>
      </c>
      <c r="D18" s="31">
        <v>32149559</v>
      </c>
      <c r="E18" s="31">
        <v>27890194</v>
      </c>
      <c r="F18" s="59">
        <f t="shared" si="0"/>
        <v>0.86751404583807823</v>
      </c>
    </row>
    <row r="19" spans="2:6" x14ac:dyDescent="0.25">
      <c r="B19" s="17" t="s">
        <v>33</v>
      </c>
      <c r="C19" s="31">
        <v>32677120</v>
      </c>
      <c r="D19" s="31">
        <v>41782117</v>
      </c>
      <c r="E19" s="31">
        <v>37248363</v>
      </c>
      <c r="F19" s="59">
        <f t="shared" si="0"/>
        <v>0.8914905628166232</v>
      </c>
    </row>
    <row r="20" spans="2:6" x14ac:dyDescent="0.25">
      <c r="B20" s="17" t="s">
        <v>34</v>
      </c>
      <c r="C20" s="31">
        <v>1592997158</v>
      </c>
      <c r="D20" s="31">
        <v>981644533</v>
      </c>
      <c r="E20" s="31">
        <v>718421297</v>
      </c>
      <c r="F20" s="59">
        <f t="shared" si="0"/>
        <v>0.73185483425903208</v>
      </c>
    </row>
    <row r="21" spans="2:6" x14ac:dyDescent="0.25">
      <c r="B21" s="17" t="s">
        <v>35</v>
      </c>
      <c r="C21" s="31">
        <v>650585298</v>
      </c>
      <c r="D21" s="31">
        <v>814106960</v>
      </c>
      <c r="E21" s="31">
        <v>690890605</v>
      </c>
      <c r="F21" s="59">
        <f t="shared" si="0"/>
        <v>0.84864844417986551</v>
      </c>
    </row>
    <row r="22" spans="2:6" x14ac:dyDescent="0.25">
      <c r="B22" s="44" t="s">
        <v>13</v>
      </c>
      <c r="C22" s="45">
        <f>SUM(C23:C27)</f>
        <v>186701748</v>
      </c>
      <c r="D22" s="45">
        <f>SUM(D23:D27)</f>
        <v>186045766</v>
      </c>
      <c r="E22" s="45">
        <f>SUM(E23:E27)</f>
        <v>151772253</v>
      </c>
      <c r="F22" s="57">
        <f t="shared" si="0"/>
        <v>0.81577912931380547</v>
      </c>
    </row>
    <row r="23" spans="2:6" x14ac:dyDescent="0.25">
      <c r="B23" s="17" t="s">
        <v>25</v>
      </c>
      <c r="C23" s="31">
        <v>0</v>
      </c>
      <c r="D23" s="31">
        <v>3000</v>
      </c>
      <c r="E23" s="31">
        <v>3000</v>
      </c>
      <c r="F23" s="59">
        <f t="shared" si="0"/>
        <v>1</v>
      </c>
    </row>
    <row r="24" spans="2:6" x14ac:dyDescent="0.25">
      <c r="B24" s="17" t="s">
        <v>46</v>
      </c>
      <c r="C24" s="31">
        <v>0</v>
      </c>
      <c r="D24" s="31">
        <v>6000</v>
      </c>
      <c r="E24" s="31">
        <v>6000</v>
      </c>
      <c r="F24" s="59">
        <f t="shared" si="0"/>
        <v>1</v>
      </c>
    </row>
    <row r="25" spans="2:6" x14ac:dyDescent="0.25">
      <c r="B25" s="17" t="s">
        <v>32</v>
      </c>
      <c r="C25" s="31">
        <v>0</v>
      </c>
      <c r="D25" s="31">
        <v>18000</v>
      </c>
      <c r="E25" s="31">
        <v>15000</v>
      </c>
      <c r="F25" s="59">
        <f t="shared" si="0"/>
        <v>0.83333333333333337</v>
      </c>
    </row>
    <row r="26" spans="2:6" x14ac:dyDescent="0.25">
      <c r="B26" s="17" t="s">
        <v>34</v>
      </c>
      <c r="C26" s="31">
        <v>10628449</v>
      </c>
      <c r="D26" s="31">
        <v>5642962</v>
      </c>
      <c r="E26" s="31">
        <v>4847540</v>
      </c>
      <c r="F26" s="59">
        <f t="shared" si="0"/>
        <v>0.85904175856580289</v>
      </c>
    </row>
    <row r="27" spans="2:6" x14ac:dyDescent="0.25">
      <c r="B27" s="17" t="s">
        <v>35</v>
      </c>
      <c r="C27" s="31">
        <v>176073299</v>
      </c>
      <c r="D27" s="31">
        <v>180375804</v>
      </c>
      <c r="E27" s="31">
        <v>146900713</v>
      </c>
      <c r="F27" s="59">
        <f t="shared" si="0"/>
        <v>0.81441473713403378</v>
      </c>
    </row>
    <row r="28" spans="2:6" x14ac:dyDescent="0.25">
      <c r="B28" s="44" t="s">
        <v>12</v>
      </c>
      <c r="C28" s="45">
        <f>SUM(C29:C42)</f>
        <v>1946702022</v>
      </c>
      <c r="D28" s="45">
        <f t="shared" ref="D28:E28" si="1">SUM(D29:D42)</f>
        <v>5132164556</v>
      </c>
      <c r="E28" s="45">
        <f t="shared" si="1"/>
        <v>3633451962</v>
      </c>
      <c r="F28" s="57">
        <f t="shared" si="0"/>
        <v>0.70797651212335755</v>
      </c>
    </row>
    <row r="29" spans="2:6" x14ac:dyDescent="0.25">
      <c r="B29" s="16" t="s">
        <v>24</v>
      </c>
      <c r="C29" s="30">
        <v>117741851</v>
      </c>
      <c r="D29" s="30">
        <v>127831041</v>
      </c>
      <c r="E29" s="30">
        <v>93284478</v>
      </c>
      <c r="F29" s="58">
        <f t="shared" si="0"/>
        <v>0.72974824635903579</v>
      </c>
    </row>
    <row r="30" spans="2:6" x14ac:dyDescent="0.25">
      <c r="B30" s="17" t="s">
        <v>27</v>
      </c>
      <c r="C30" s="31">
        <v>89954565</v>
      </c>
      <c r="D30" s="31">
        <v>138304853</v>
      </c>
      <c r="E30" s="31">
        <v>93302540</v>
      </c>
      <c r="F30" s="59">
        <f t="shared" si="0"/>
        <v>0.67461508382500501</v>
      </c>
    </row>
    <row r="31" spans="2:6" x14ac:dyDescent="0.25">
      <c r="B31" s="17" t="s">
        <v>28</v>
      </c>
      <c r="C31" s="31">
        <v>169206094</v>
      </c>
      <c r="D31" s="31">
        <v>126208831</v>
      </c>
      <c r="E31" s="31">
        <v>77992843</v>
      </c>
      <c r="F31" s="59">
        <f t="shared" si="0"/>
        <v>0.61796660647304469</v>
      </c>
    </row>
    <row r="32" spans="2:6" x14ac:dyDescent="0.25">
      <c r="B32" s="17" t="s">
        <v>29</v>
      </c>
      <c r="C32" s="31">
        <v>37713497</v>
      </c>
      <c r="D32" s="31">
        <v>17852628</v>
      </c>
      <c r="E32" s="31">
        <v>9354052</v>
      </c>
      <c r="F32" s="59">
        <f t="shared" si="0"/>
        <v>0.52395938569940514</v>
      </c>
    </row>
    <row r="33" spans="2:6" x14ac:dyDescent="0.25">
      <c r="B33" s="17" t="s">
        <v>25</v>
      </c>
      <c r="C33" s="31">
        <v>47528630</v>
      </c>
      <c r="D33" s="31">
        <v>69146354</v>
      </c>
      <c r="E33" s="31">
        <v>53741627</v>
      </c>
      <c r="F33" s="59">
        <f t="shared" si="0"/>
        <v>0.77721562875173433</v>
      </c>
    </row>
    <row r="34" spans="2:6" x14ac:dyDescent="0.25">
      <c r="B34" s="17" t="s">
        <v>30</v>
      </c>
      <c r="C34" s="31">
        <v>75390193</v>
      </c>
      <c r="D34" s="31">
        <v>77289540</v>
      </c>
      <c r="E34" s="31">
        <v>59786590</v>
      </c>
      <c r="F34" s="59">
        <f t="shared" si="0"/>
        <v>0.77354050755121584</v>
      </c>
    </row>
    <row r="35" spans="2:6" x14ac:dyDescent="0.25">
      <c r="B35" s="17" t="s">
        <v>31</v>
      </c>
      <c r="C35" s="31">
        <v>31159155</v>
      </c>
      <c r="D35" s="31">
        <v>19331050</v>
      </c>
      <c r="E35" s="31">
        <v>15542503</v>
      </c>
      <c r="F35" s="59">
        <f t="shared" si="0"/>
        <v>0.80401752620783662</v>
      </c>
    </row>
    <row r="36" spans="2:6" x14ac:dyDescent="0.25">
      <c r="B36" s="17" t="s">
        <v>36</v>
      </c>
      <c r="C36" s="31">
        <v>11608000</v>
      </c>
      <c r="D36" s="31">
        <v>13345766</v>
      </c>
      <c r="E36" s="31">
        <v>3022502</v>
      </c>
      <c r="F36" s="59">
        <f t="shared" si="0"/>
        <v>0.22647647201367085</v>
      </c>
    </row>
    <row r="37" spans="2:6" x14ac:dyDescent="0.25">
      <c r="B37" s="17" t="s">
        <v>46</v>
      </c>
      <c r="C37" s="31">
        <v>54737118</v>
      </c>
      <c r="D37" s="31">
        <v>84256478</v>
      </c>
      <c r="E37" s="31">
        <v>63400831</v>
      </c>
      <c r="F37" s="59">
        <f t="shared" si="0"/>
        <v>0.75247426079214941</v>
      </c>
    </row>
    <row r="38" spans="2:6" x14ac:dyDescent="0.25">
      <c r="B38" s="17" t="s">
        <v>32</v>
      </c>
      <c r="C38" s="31">
        <v>14308699</v>
      </c>
      <c r="D38" s="31">
        <v>16720212</v>
      </c>
      <c r="E38" s="31">
        <v>14419482</v>
      </c>
      <c r="F38" s="59">
        <f t="shared" si="0"/>
        <v>0.86239827581133544</v>
      </c>
    </row>
    <row r="39" spans="2:6" x14ac:dyDescent="0.25">
      <c r="B39" s="17" t="s">
        <v>33</v>
      </c>
      <c r="C39" s="31">
        <v>56147026</v>
      </c>
      <c r="D39" s="31">
        <v>52055265</v>
      </c>
      <c r="E39" s="31">
        <v>30870821</v>
      </c>
      <c r="F39" s="59">
        <f t="shared" si="0"/>
        <v>0.59303935922715978</v>
      </c>
    </row>
    <row r="40" spans="2:6" x14ac:dyDescent="0.25">
      <c r="B40" s="17" t="s">
        <v>37</v>
      </c>
      <c r="C40" s="31">
        <v>0</v>
      </c>
      <c r="D40" s="31">
        <v>84730</v>
      </c>
      <c r="E40" s="31">
        <v>34160</v>
      </c>
      <c r="F40" s="59">
        <f t="shared" si="0"/>
        <v>0.40316298831582675</v>
      </c>
    </row>
    <row r="41" spans="2:6" x14ac:dyDescent="0.25">
      <c r="B41" s="17" t="s">
        <v>34</v>
      </c>
      <c r="C41" s="31">
        <v>585232952</v>
      </c>
      <c r="D41" s="31">
        <v>546493979</v>
      </c>
      <c r="E41" s="31">
        <v>434512317</v>
      </c>
      <c r="F41" s="59">
        <f t="shared" si="0"/>
        <v>0.79509076713908311</v>
      </c>
    </row>
    <row r="42" spans="2:6" x14ac:dyDescent="0.25">
      <c r="B42" s="18" t="s">
        <v>35</v>
      </c>
      <c r="C42" s="32">
        <v>655974242</v>
      </c>
      <c r="D42" s="32">
        <v>3843243829</v>
      </c>
      <c r="E42" s="32">
        <v>2684187216</v>
      </c>
      <c r="F42" s="60">
        <f t="shared" si="0"/>
        <v>0.69841710165405169</v>
      </c>
    </row>
    <row r="43" spans="2:6" x14ac:dyDescent="0.25">
      <c r="B43" s="44" t="s">
        <v>11</v>
      </c>
      <c r="C43" s="45">
        <f>SUM(C44:C54)</f>
        <v>915128904</v>
      </c>
      <c r="D43" s="45">
        <f>SUM(D44:D54)</f>
        <v>646380295</v>
      </c>
      <c r="E43" s="45">
        <f>SUM(E44:E54)</f>
        <v>612394468</v>
      </c>
      <c r="F43" s="57">
        <f t="shared" si="0"/>
        <v>0.94742131333072277</v>
      </c>
    </row>
    <row r="44" spans="2:6" x14ac:dyDescent="0.25">
      <c r="B44" s="17" t="s">
        <v>24</v>
      </c>
      <c r="C44" s="31">
        <v>334273631</v>
      </c>
      <c r="D44" s="31">
        <v>259407012</v>
      </c>
      <c r="E44" s="31">
        <v>258773287</v>
      </c>
      <c r="F44" s="59">
        <f t="shared" si="0"/>
        <v>0.99755702440302574</v>
      </c>
    </row>
    <row r="45" spans="2:6" x14ac:dyDescent="0.25">
      <c r="B45" s="17" t="s">
        <v>27</v>
      </c>
      <c r="C45" s="31">
        <v>17389327</v>
      </c>
      <c r="D45" s="31">
        <v>1669475</v>
      </c>
      <c r="E45" s="31">
        <v>1669312</v>
      </c>
      <c r="F45" s="59">
        <f t="shared" ref="F45:F51" si="2">IF(E45=0,"%",E45/D45)</f>
        <v>0.99990236451579084</v>
      </c>
    </row>
    <row r="46" spans="2:6" x14ac:dyDescent="0.25">
      <c r="B46" s="17" t="s">
        <v>28</v>
      </c>
      <c r="C46" s="31">
        <v>15000000</v>
      </c>
      <c r="D46" s="31">
        <v>3637544</v>
      </c>
      <c r="E46" s="31">
        <v>3455790</v>
      </c>
      <c r="F46" s="59">
        <f t="shared" si="2"/>
        <v>0.95003386900612063</v>
      </c>
    </row>
    <row r="47" spans="2:6" x14ac:dyDescent="0.25">
      <c r="B47" s="17" t="s">
        <v>29</v>
      </c>
      <c r="C47" s="31">
        <v>39548966</v>
      </c>
      <c r="D47" s="31">
        <v>18090751</v>
      </c>
      <c r="E47" s="31">
        <v>17533560</v>
      </c>
      <c r="F47" s="59">
        <f t="shared" si="2"/>
        <v>0.96920022833767372</v>
      </c>
    </row>
    <row r="48" spans="2:6" x14ac:dyDescent="0.25">
      <c r="B48" s="17" t="s">
        <v>25</v>
      </c>
      <c r="C48" s="31">
        <v>15000000</v>
      </c>
      <c r="D48" s="31">
        <v>0</v>
      </c>
      <c r="E48" s="31">
        <v>0</v>
      </c>
      <c r="F48" s="59" t="str">
        <f>IF(E48=0,"%",E48/D48)</f>
        <v>%</v>
      </c>
    </row>
    <row r="49" spans="2:6" x14ac:dyDescent="0.25">
      <c r="B49" s="17" t="s">
        <v>30</v>
      </c>
      <c r="C49" s="31">
        <v>37178706</v>
      </c>
      <c r="D49" s="31">
        <v>18627207</v>
      </c>
      <c r="E49" s="31">
        <v>18542198</v>
      </c>
      <c r="F49" s="59">
        <f t="shared" si="2"/>
        <v>0.99543629917249532</v>
      </c>
    </row>
    <row r="50" spans="2:6" x14ac:dyDescent="0.25">
      <c r="B50" s="17" t="s">
        <v>36</v>
      </c>
      <c r="C50" s="31">
        <v>20892000</v>
      </c>
      <c r="D50" s="31">
        <v>1043039</v>
      </c>
      <c r="E50" s="31">
        <v>0</v>
      </c>
      <c r="F50" s="59" t="str">
        <f t="shared" si="2"/>
        <v>%</v>
      </c>
    </row>
    <row r="51" spans="2:6" x14ac:dyDescent="0.25">
      <c r="B51" s="17" t="s">
        <v>46</v>
      </c>
      <c r="C51" s="31">
        <v>5000000</v>
      </c>
      <c r="D51" s="31">
        <v>849872</v>
      </c>
      <c r="E51" s="31">
        <v>0</v>
      </c>
      <c r="F51" s="59" t="str">
        <f t="shared" si="2"/>
        <v>%</v>
      </c>
    </row>
    <row r="52" spans="2:6" x14ac:dyDescent="0.25">
      <c r="B52" s="17" t="s">
        <v>33</v>
      </c>
      <c r="C52" s="31">
        <v>73000000</v>
      </c>
      <c r="D52" s="31">
        <v>0</v>
      </c>
      <c r="E52" s="31">
        <v>0</v>
      </c>
      <c r="F52" s="59" t="str">
        <f t="shared" si="0"/>
        <v>%</v>
      </c>
    </row>
    <row r="53" spans="2:6" x14ac:dyDescent="0.25">
      <c r="B53" s="17" t="s">
        <v>34</v>
      </c>
      <c r="C53" s="31">
        <v>0</v>
      </c>
      <c r="D53" s="31">
        <v>16926165</v>
      </c>
      <c r="E53" s="31">
        <v>16926165</v>
      </c>
      <c r="F53" s="59">
        <f t="shared" si="0"/>
        <v>1</v>
      </c>
    </row>
    <row r="54" spans="2:6" x14ac:dyDescent="0.25">
      <c r="B54" s="17" t="s">
        <v>35</v>
      </c>
      <c r="C54" s="31">
        <v>357846274</v>
      </c>
      <c r="D54" s="31">
        <v>326129230</v>
      </c>
      <c r="E54" s="31">
        <v>295494156</v>
      </c>
      <c r="F54" s="59">
        <f t="shared" si="0"/>
        <v>0.90606461739108757</v>
      </c>
    </row>
    <row r="55" spans="2:6" x14ac:dyDescent="0.25">
      <c r="B55" s="44" t="s">
        <v>10</v>
      </c>
      <c r="C55" s="45">
        <f>+SUM(C56:C65)</f>
        <v>81970636</v>
      </c>
      <c r="D55" s="45">
        <f t="shared" ref="D55:E55" si="3">+SUM(D56:D65)</f>
        <v>95804060</v>
      </c>
      <c r="E55" s="45">
        <f t="shared" si="3"/>
        <v>86980593</v>
      </c>
      <c r="F55" s="57">
        <f t="shared" si="0"/>
        <v>0.90790090733106721</v>
      </c>
    </row>
    <row r="56" spans="2:6" x14ac:dyDescent="0.25">
      <c r="B56" s="16" t="s">
        <v>24</v>
      </c>
      <c r="C56" s="30">
        <v>42237783</v>
      </c>
      <c r="D56" s="30">
        <v>39649108</v>
      </c>
      <c r="E56" s="30">
        <v>34221096</v>
      </c>
      <c r="F56" s="58">
        <f t="shared" si="0"/>
        <v>0.86309876126343121</v>
      </c>
    </row>
    <row r="57" spans="2:6" x14ac:dyDescent="0.25">
      <c r="B57" s="17" t="s">
        <v>27</v>
      </c>
      <c r="C57" s="31">
        <v>40000</v>
      </c>
      <c r="D57" s="31">
        <v>3286860</v>
      </c>
      <c r="E57" s="31">
        <v>3088444</v>
      </c>
      <c r="F57" s="59">
        <f t="shared" si="0"/>
        <v>0.93963357125037272</v>
      </c>
    </row>
    <row r="58" spans="2:6" x14ac:dyDescent="0.25">
      <c r="B58" s="17" t="s">
        <v>28</v>
      </c>
      <c r="C58" s="31">
        <v>2400000</v>
      </c>
      <c r="D58" s="31">
        <v>2137557</v>
      </c>
      <c r="E58" s="31">
        <v>1562871</v>
      </c>
      <c r="F58" s="59">
        <f t="shared" si="0"/>
        <v>0.73114822201232532</v>
      </c>
    </row>
    <row r="59" spans="2:6" x14ac:dyDescent="0.25">
      <c r="B59" s="17" t="s">
        <v>29</v>
      </c>
      <c r="C59" s="31">
        <v>1741000</v>
      </c>
      <c r="D59" s="31">
        <v>2372495</v>
      </c>
      <c r="E59" s="31">
        <v>2263692</v>
      </c>
      <c r="F59" s="59">
        <f t="shared" ref="F59" si="4">IF(E59=0,"%",E59/D59)</f>
        <v>0.95413984012611197</v>
      </c>
    </row>
    <row r="60" spans="2:6" x14ac:dyDescent="0.25">
      <c r="B60" s="17" t="s">
        <v>25</v>
      </c>
      <c r="C60" s="31">
        <v>0</v>
      </c>
      <c r="D60" s="31">
        <v>14659</v>
      </c>
      <c r="E60" s="31">
        <v>12609</v>
      </c>
      <c r="F60" s="59">
        <f t="shared" si="0"/>
        <v>0.86015417149873796</v>
      </c>
    </row>
    <row r="61" spans="2:6" x14ac:dyDescent="0.25">
      <c r="B61" s="17" t="s">
        <v>30</v>
      </c>
      <c r="C61" s="31">
        <v>1602665</v>
      </c>
      <c r="D61" s="31">
        <v>3578286</v>
      </c>
      <c r="E61" s="31">
        <v>3199597</v>
      </c>
      <c r="F61" s="59">
        <f t="shared" si="0"/>
        <v>0.89417028152584788</v>
      </c>
    </row>
    <row r="62" spans="2:6" x14ac:dyDescent="0.25">
      <c r="B62" s="17" t="s">
        <v>46</v>
      </c>
      <c r="C62" s="31">
        <v>0</v>
      </c>
      <c r="D62" s="31">
        <v>420</v>
      </c>
      <c r="E62" s="31">
        <v>420</v>
      </c>
      <c r="F62" s="59">
        <f t="shared" si="0"/>
        <v>1</v>
      </c>
    </row>
    <row r="63" spans="2:6" x14ac:dyDescent="0.25">
      <c r="B63" s="17" t="s">
        <v>33</v>
      </c>
      <c r="C63" s="31">
        <v>0</v>
      </c>
      <c r="D63" s="31">
        <v>236285</v>
      </c>
      <c r="E63" s="31">
        <v>209164</v>
      </c>
      <c r="F63" s="59">
        <f t="shared" si="0"/>
        <v>0.88521912097678646</v>
      </c>
    </row>
    <row r="64" spans="2:6" x14ac:dyDescent="0.25">
      <c r="B64" s="17" t="s">
        <v>34</v>
      </c>
      <c r="C64" s="31">
        <v>2587479</v>
      </c>
      <c r="D64" s="31">
        <v>4246041</v>
      </c>
      <c r="E64" s="31">
        <v>3246257</v>
      </c>
      <c r="F64" s="59">
        <f t="shared" si="0"/>
        <v>0.7645373655129567</v>
      </c>
    </row>
    <row r="65" spans="2:6" x14ac:dyDescent="0.25">
      <c r="B65" s="17" t="s">
        <v>35</v>
      </c>
      <c r="C65" s="31">
        <v>31361709</v>
      </c>
      <c r="D65" s="31">
        <v>40282349</v>
      </c>
      <c r="E65" s="31">
        <v>39176443</v>
      </c>
      <c r="F65" s="59">
        <f t="shared" si="0"/>
        <v>0.97254613925319999</v>
      </c>
    </row>
    <row r="66" spans="2:6" hidden="1" x14ac:dyDescent="0.25">
      <c r="B66" s="44" t="s">
        <v>23</v>
      </c>
      <c r="C66" s="45">
        <f>+C67</f>
        <v>0</v>
      </c>
      <c r="D66" s="45">
        <f t="shared" ref="D66:E66" si="5">+D67</f>
        <v>0</v>
      </c>
      <c r="E66" s="45">
        <f t="shared" si="5"/>
        <v>0</v>
      </c>
      <c r="F66" s="57" t="str">
        <f t="shared" ref="F66:F67" si="6">IF(E66=0,"%",E66/D66)</f>
        <v>%</v>
      </c>
    </row>
    <row r="67" spans="2:6" hidden="1" x14ac:dyDescent="0.25">
      <c r="B67" s="17"/>
      <c r="C67" s="30"/>
      <c r="D67" s="30"/>
      <c r="E67" s="30"/>
      <c r="F67" s="58" t="str">
        <f t="shared" si="6"/>
        <v>%</v>
      </c>
    </row>
    <row r="68" spans="2:6" x14ac:dyDescent="0.25">
      <c r="B68" s="44" t="s">
        <v>9</v>
      </c>
      <c r="C68" s="45">
        <f>SUM(C69:C82)</f>
        <v>847781068</v>
      </c>
      <c r="D68" s="45">
        <f>SUM(D69:D82)</f>
        <v>924224085</v>
      </c>
      <c r="E68" s="45">
        <f>SUM(E69:E82)</f>
        <v>332660389</v>
      </c>
      <c r="F68" s="57">
        <f t="shared" si="0"/>
        <v>0.35993477599104118</v>
      </c>
    </row>
    <row r="69" spans="2:6" x14ac:dyDescent="0.25">
      <c r="B69" s="16" t="s">
        <v>24</v>
      </c>
      <c r="C69" s="30">
        <v>10000000</v>
      </c>
      <c r="D69" s="30">
        <v>5128248</v>
      </c>
      <c r="E69" s="30">
        <v>632411</v>
      </c>
      <c r="F69" s="58">
        <f t="shared" si="0"/>
        <v>0.12331911405220652</v>
      </c>
    </row>
    <row r="70" spans="2:6" x14ac:dyDescent="0.25">
      <c r="B70" s="17" t="s">
        <v>27</v>
      </c>
      <c r="C70" s="31">
        <v>255338481</v>
      </c>
      <c r="D70" s="31">
        <v>127962006</v>
      </c>
      <c r="E70" s="31">
        <v>102510044</v>
      </c>
      <c r="F70" s="59">
        <f t="shared" si="0"/>
        <v>0.80109750702095117</v>
      </c>
    </row>
    <row r="71" spans="2:6" x14ac:dyDescent="0.25">
      <c r="B71" s="17" t="s">
        <v>28</v>
      </c>
      <c r="C71" s="31">
        <v>10000000</v>
      </c>
      <c r="D71" s="31">
        <v>2420865</v>
      </c>
      <c r="E71" s="31">
        <v>290123</v>
      </c>
      <c r="F71" s="59">
        <f t="shared" si="0"/>
        <v>0.11984270085279436</v>
      </c>
    </row>
    <row r="72" spans="2:6" x14ac:dyDescent="0.25">
      <c r="B72" s="17" t="s">
        <v>29</v>
      </c>
      <c r="C72" s="31">
        <v>7000000</v>
      </c>
      <c r="D72" s="31">
        <v>73906</v>
      </c>
      <c r="E72" s="31">
        <v>59583</v>
      </c>
      <c r="F72" s="59">
        <f t="shared" si="0"/>
        <v>0.80619976727193998</v>
      </c>
    </row>
    <row r="73" spans="2:6" x14ac:dyDescent="0.25">
      <c r="B73" s="17" t="s">
        <v>25</v>
      </c>
      <c r="C73" s="31">
        <v>10000000</v>
      </c>
      <c r="D73" s="31">
        <v>2524036</v>
      </c>
      <c r="E73" s="31">
        <v>360693</v>
      </c>
      <c r="F73" s="59">
        <f t="shared" si="0"/>
        <v>0.14290327079328505</v>
      </c>
    </row>
    <row r="74" spans="2:6" x14ac:dyDescent="0.25">
      <c r="B74" s="17" t="s">
        <v>30</v>
      </c>
      <c r="C74" s="31">
        <v>3000000</v>
      </c>
      <c r="D74" s="31">
        <v>5529698</v>
      </c>
      <c r="E74" s="31">
        <v>10458</v>
      </c>
      <c r="F74" s="59">
        <f t="shared" si="0"/>
        <v>1.8912425235519191E-3</v>
      </c>
    </row>
    <row r="75" spans="2:6" x14ac:dyDescent="0.25">
      <c r="B75" s="17" t="s">
        <v>31</v>
      </c>
      <c r="C75" s="31">
        <v>47599705</v>
      </c>
      <c r="D75" s="31">
        <v>4890877</v>
      </c>
      <c r="E75" s="31">
        <v>3848333</v>
      </c>
      <c r="F75" s="59">
        <f t="shared" si="0"/>
        <v>0.78683904747553457</v>
      </c>
    </row>
    <row r="76" spans="2:6" x14ac:dyDescent="0.25">
      <c r="B76" s="17" t="s">
        <v>36</v>
      </c>
      <c r="C76" s="31">
        <v>0</v>
      </c>
      <c r="D76" s="31">
        <v>601292</v>
      </c>
      <c r="E76" s="31">
        <v>47136</v>
      </c>
      <c r="F76" s="59">
        <f t="shared" si="0"/>
        <v>7.839119762112251E-2</v>
      </c>
    </row>
    <row r="77" spans="2:6" x14ac:dyDescent="0.25">
      <c r="B77" s="17" t="s">
        <v>46</v>
      </c>
      <c r="C77" s="31">
        <v>0</v>
      </c>
      <c r="D77" s="31">
        <v>4125066</v>
      </c>
      <c r="E77" s="31">
        <v>967415</v>
      </c>
      <c r="F77" s="59">
        <f t="shared" si="0"/>
        <v>0.23452109614731012</v>
      </c>
    </row>
    <row r="78" spans="2:6" x14ac:dyDescent="0.25">
      <c r="B78" s="17" t="s">
        <v>32</v>
      </c>
      <c r="C78" s="31">
        <v>0</v>
      </c>
      <c r="D78" s="31">
        <v>147170</v>
      </c>
      <c r="E78" s="31">
        <v>84167</v>
      </c>
      <c r="F78" s="59">
        <f t="shared" si="0"/>
        <v>0.57190324114969082</v>
      </c>
    </row>
    <row r="79" spans="2:6" x14ac:dyDescent="0.25">
      <c r="B79" s="17" t="s">
        <v>33</v>
      </c>
      <c r="C79" s="31">
        <v>0</v>
      </c>
      <c r="D79" s="31">
        <v>2370687</v>
      </c>
      <c r="E79" s="31">
        <v>362568</v>
      </c>
      <c r="F79" s="59">
        <f t="shared" si="0"/>
        <v>0.15293794583595388</v>
      </c>
    </row>
    <row r="80" spans="2:6" x14ac:dyDescent="0.25">
      <c r="B80" s="17" t="s">
        <v>37</v>
      </c>
      <c r="C80" s="31">
        <v>0</v>
      </c>
      <c r="D80" s="31">
        <v>34700</v>
      </c>
      <c r="E80" s="31">
        <v>0</v>
      </c>
      <c r="F80" s="59" t="str">
        <f t="shared" si="0"/>
        <v>%</v>
      </c>
    </row>
    <row r="81" spans="2:6" x14ac:dyDescent="0.25">
      <c r="B81" s="17" t="s">
        <v>34</v>
      </c>
      <c r="C81" s="31">
        <v>0</v>
      </c>
      <c r="D81" s="31">
        <v>6470213</v>
      </c>
      <c r="E81" s="31">
        <v>2881454</v>
      </c>
      <c r="F81" s="59">
        <f t="shared" si="0"/>
        <v>0.44534144393700797</v>
      </c>
    </row>
    <row r="82" spans="2:6" x14ac:dyDescent="0.25">
      <c r="B82" s="17" t="s">
        <v>35</v>
      </c>
      <c r="C82" s="31">
        <v>504842882</v>
      </c>
      <c r="D82" s="31">
        <v>761945321</v>
      </c>
      <c r="E82" s="31">
        <v>220606004</v>
      </c>
      <c r="F82" s="59">
        <f t="shared" si="0"/>
        <v>0.28952996746599879</v>
      </c>
    </row>
    <row r="83" spans="2:6" x14ac:dyDescent="0.25">
      <c r="B83" s="47" t="s">
        <v>3</v>
      </c>
      <c r="C83" s="48">
        <f>+C68+C66+C55+C43+C28+C22+C9</f>
        <v>7156059381</v>
      </c>
      <c r="D83" s="48">
        <f>+D68+D66+D55+D43+D28+D22+D9</f>
        <v>9799998052</v>
      </c>
      <c r="E83" s="48">
        <f>+E68+E66+E55+E43+E28+E22+E9</f>
        <v>7145737787</v>
      </c>
      <c r="F83" s="61">
        <f t="shared" si="0"/>
        <v>0.72915706197938335</v>
      </c>
    </row>
    <row r="84" spans="2:6" x14ac:dyDescent="0.2">
      <c r="B84" s="37" t="s">
        <v>39</v>
      </c>
      <c r="C84" s="21"/>
      <c r="D84" s="21"/>
      <c r="E84" s="21"/>
    </row>
    <row r="85" spans="2:6" x14ac:dyDescent="0.25">
      <c r="C85" s="21"/>
      <c r="D85" s="21"/>
      <c r="E85" s="21"/>
      <c r="F85" s="62"/>
    </row>
    <row r="86" spans="2:6" x14ac:dyDescent="0.25">
      <c r="C86" s="21"/>
      <c r="D86" s="21"/>
      <c r="E86" s="21"/>
    </row>
    <row r="87" spans="2:6" x14ac:dyDescent="0.25">
      <c r="D87" s="21"/>
      <c r="E87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9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40</v>
      </c>
      <c r="C5" s="68"/>
      <c r="D5" s="68"/>
      <c r="E5" s="68"/>
      <c r="F5" s="68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45</v>
      </c>
      <c r="F8" s="52" t="s">
        <v>5</v>
      </c>
    </row>
    <row r="9" spans="2:6" x14ac:dyDescent="0.25">
      <c r="B9" s="44" t="s">
        <v>20</v>
      </c>
      <c r="C9" s="45">
        <f>SUM(C10:C21)</f>
        <v>3176983281</v>
      </c>
      <c r="D9" s="45">
        <f>SUM(D10:D21)</f>
        <v>2754458827</v>
      </c>
      <c r="E9" s="45">
        <f>SUM(E10:E21)</f>
        <v>2298700317</v>
      </c>
      <c r="F9" s="46">
        <f t="shared" ref="F9:F88" si="0">IF(E9=0,"%",E9/D9)</f>
        <v>0.83453791157358259</v>
      </c>
    </row>
    <row r="10" spans="2:6" x14ac:dyDescent="0.25">
      <c r="B10" s="11" t="s">
        <v>24</v>
      </c>
      <c r="C10" s="27">
        <v>131842118</v>
      </c>
      <c r="D10" s="27">
        <v>146291751</v>
      </c>
      <c r="E10" s="27">
        <v>133217370</v>
      </c>
      <c r="F10" s="33">
        <f t="shared" si="0"/>
        <v>0.91062803671001247</v>
      </c>
    </row>
    <row r="11" spans="2:6" x14ac:dyDescent="0.25">
      <c r="B11" s="13" t="s">
        <v>27</v>
      </c>
      <c r="C11" s="28">
        <v>225163624</v>
      </c>
      <c r="D11" s="28">
        <v>239653561</v>
      </c>
      <c r="E11" s="28">
        <v>217605822</v>
      </c>
      <c r="F11" s="23">
        <f t="shared" si="0"/>
        <v>0.90800162155737796</v>
      </c>
    </row>
    <row r="12" spans="2:6" x14ac:dyDescent="0.25">
      <c r="B12" s="13" t="s">
        <v>28</v>
      </c>
      <c r="C12" s="28">
        <v>90645971</v>
      </c>
      <c r="D12" s="28">
        <v>97687520</v>
      </c>
      <c r="E12" s="28">
        <v>88149289</v>
      </c>
      <c r="F12" s="23">
        <f t="shared" si="0"/>
        <v>0.90235977942730039</v>
      </c>
    </row>
    <row r="13" spans="2:6" x14ac:dyDescent="0.25">
      <c r="B13" s="13" t="s">
        <v>29</v>
      </c>
      <c r="C13" s="28">
        <v>36683342</v>
      </c>
      <c r="D13" s="28">
        <v>40435479</v>
      </c>
      <c r="E13" s="28">
        <v>36564357</v>
      </c>
      <c r="F13" s="23">
        <f t="shared" si="0"/>
        <v>0.90426422301068821</v>
      </c>
    </row>
    <row r="14" spans="2:6" x14ac:dyDescent="0.25">
      <c r="B14" s="13" t="s">
        <v>25</v>
      </c>
      <c r="C14" s="28">
        <v>104259463</v>
      </c>
      <c r="D14" s="28">
        <v>112406916</v>
      </c>
      <c r="E14" s="28">
        <v>101795017</v>
      </c>
      <c r="F14" s="23">
        <f t="shared" si="0"/>
        <v>0.90559389601970752</v>
      </c>
    </row>
    <row r="15" spans="2:6" x14ac:dyDescent="0.25">
      <c r="B15" s="13" t="s">
        <v>30</v>
      </c>
      <c r="C15" s="28">
        <v>55105007</v>
      </c>
      <c r="D15" s="28">
        <v>58254557</v>
      </c>
      <c r="E15" s="28">
        <v>51346097</v>
      </c>
      <c r="F15" s="23">
        <f t="shared" si="0"/>
        <v>0.88140910590050492</v>
      </c>
    </row>
    <row r="16" spans="2:6" x14ac:dyDescent="0.25">
      <c r="B16" s="13" t="s">
        <v>31</v>
      </c>
      <c r="C16" s="28">
        <v>7548123</v>
      </c>
      <c r="D16" s="28">
        <v>7755269</v>
      </c>
      <c r="E16" s="28">
        <v>6148584</v>
      </c>
      <c r="F16" s="23">
        <f t="shared" si="0"/>
        <v>0.79282665759240589</v>
      </c>
    </row>
    <row r="17" spans="2:6" x14ac:dyDescent="0.25">
      <c r="B17" s="13" t="s">
        <v>46</v>
      </c>
      <c r="C17" s="28">
        <v>219887859</v>
      </c>
      <c r="D17" s="28">
        <v>242573137</v>
      </c>
      <c r="E17" s="28">
        <v>219019222</v>
      </c>
      <c r="F17" s="23">
        <f t="shared" si="0"/>
        <v>0.90289973864665818</v>
      </c>
    </row>
    <row r="18" spans="2:6" x14ac:dyDescent="0.25">
      <c r="B18" s="13" t="s">
        <v>32</v>
      </c>
      <c r="C18" s="28">
        <v>29741989</v>
      </c>
      <c r="D18" s="28">
        <v>32149559</v>
      </c>
      <c r="E18" s="28">
        <v>27890194</v>
      </c>
      <c r="F18" s="23">
        <f t="shared" si="0"/>
        <v>0.86751404583807823</v>
      </c>
    </row>
    <row r="19" spans="2:6" x14ac:dyDescent="0.25">
      <c r="B19" s="13" t="s">
        <v>33</v>
      </c>
      <c r="C19" s="28">
        <v>32677120</v>
      </c>
      <c r="D19" s="28">
        <v>41782117</v>
      </c>
      <c r="E19" s="28">
        <v>37248363</v>
      </c>
      <c r="F19" s="23">
        <f t="shared" si="0"/>
        <v>0.8914905628166232</v>
      </c>
    </row>
    <row r="20" spans="2:6" x14ac:dyDescent="0.25">
      <c r="B20" s="13" t="s">
        <v>34</v>
      </c>
      <c r="C20" s="28">
        <v>1592997158</v>
      </c>
      <c r="D20" s="28">
        <v>977696426</v>
      </c>
      <c r="E20" s="28">
        <v>718421297</v>
      </c>
      <c r="F20" s="23">
        <f t="shared" si="0"/>
        <v>0.7348101904588531</v>
      </c>
    </row>
    <row r="21" spans="2:6" x14ac:dyDescent="0.25">
      <c r="B21" s="13" t="s">
        <v>35</v>
      </c>
      <c r="C21" s="28">
        <v>650431507</v>
      </c>
      <c r="D21" s="28">
        <v>757772535</v>
      </c>
      <c r="E21" s="28">
        <v>661294705</v>
      </c>
      <c r="F21" s="23">
        <f t="shared" si="0"/>
        <v>0.87268233467975975</v>
      </c>
    </row>
    <row r="22" spans="2:6" x14ac:dyDescent="0.25">
      <c r="B22" s="44" t="s">
        <v>19</v>
      </c>
      <c r="C22" s="45">
        <f>SUM(C23:C33)</f>
        <v>186272115</v>
      </c>
      <c r="D22" s="45">
        <f>SUM(D23:D33)</f>
        <v>184716243</v>
      </c>
      <c r="E22" s="45">
        <f>SUM(E23:E33)</f>
        <v>151474189</v>
      </c>
      <c r="F22" s="46">
        <f t="shared" si="0"/>
        <v>0.8200371907737426</v>
      </c>
    </row>
    <row r="23" spans="2:6" x14ac:dyDescent="0.25">
      <c r="B23" s="13" t="s">
        <v>25</v>
      </c>
      <c r="C23" s="28">
        <v>0</v>
      </c>
      <c r="D23" s="28">
        <v>3000</v>
      </c>
      <c r="E23" s="28">
        <v>3000</v>
      </c>
      <c r="F23" s="23">
        <f t="shared" si="0"/>
        <v>1</v>
      </c>
    </row>
    <row r="24" spans="2:6" x14ac:dyDescent="0.25">
      <c r="B24" s="13" t="s">
        <v>46</v>
      </c>
      <c r="C24" s="28">
        <v>0</v>
      </c>
      <c r="D24" s="28">
        <v>6000</v>
      </c>
      <c r="E24" s="28">
        <v>6000</v>
      </c>
      <c r="F24" s="23">
        <f t="shared" si="0"/>
        <v>1</v>
      </c>
    </row>
    <row r="25" spans="2:6" x14ac:dyDescent="0.25">
      <c r="B25" s="13" t="s">
        <v>32</v>
      </c>
      <c r="C25" s="28">
        <v>0</v>
      </c>
      <c r="D25" s="28">
        <v>18000</v>
      </c>
      <c r="E25" s="28">
        <v>15000</v>
      </c>
      <c r="F25" s="23">
        <f t="shared" si="0"/>
        <v>0.83333333333333337</v>
      </c>
    </row>
    <row r="26" spans="2:6" x14ac:dyDescent="0.25">
      <c r="B26" s="13" t="s">
        <v>34</v>
      </c>
      <c r="C26" s="28">
        <v>10628449</v>
      </c>
      <c r="D26" s="28">
        <v>5642962</v>
      </c>
      <c r="E26" s="28">
        <v>4847540</v>
      </c>
      <c r="F26" s="23">
        <f t="shared" si="0"/>
        <v>0.85904175856580289</v>
      </c>
    </row>
    <row r="27" spans="2:6" x14ac:dyDescent="0.25">
      <c r="B27" s="13" t="s">
        <v>35</v>
      </c>
      <c r="C27" s="28">
        <v>175643666</v>
      </c>
      <c r="D27" s="28">
        <v>179046281</v>
      </c>
      <c r="E27" s="28">
        <v>146602649</v>
      </c>
      <c r="F27" s="23">
        <f t="shared" si="0"/>
        <v>0.81879750967851717</v>
      </c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hidden="1" x14ac:dyDescent="0.25">
      <c r="B32" s="13"/>
      <c r="C32" s="28"/>
      <c r="D32" s="28"/>
      <c r="E32" s="28"/>
      <c r="F32" s="23"/>
    </row>
    <row r="33" spans="2:6" hidden="1" x14ac:dyDescent="0.25">
      <c r="B33" s="13"/>
      <c r="C33" s="28"/>
      <c r="D33" s="28"/>
      <c r="E33" s="28"/>
      <c r="F33" s="23"/>
    </row>
    <row r="34" spans="2:6" x14ac:dyDescent="0.25">
      <c r="B34" s="44" t="s">
        <v>18</v>
      </c>
      <c r="C34" s="45">
        <f>SUM(C35:C47)</f>
        <v>1635122666</v>
      </c>
      <c r="D34" s="45">
        <f t="shared" ref="D34:E34" si="1">SUM(D35:D47)</f>
        <v>2970659096</v>
      </c>
      <c r="E34" s="45">
        <f t="shared" si="1"/>
        <v>2407349712</v>
      </c>
      <c r="F34" s="46">
        <f t="shared" si="0"/>
        <v>0.81037562177413847</v>
      </c>
    </row>
    <row r="35" spans="2:6" x14ac:dyDescent="0.25">
      <c r="B35" s="38" t="s">
        <v>24</v>
      </c>
      <c r="C35" s="12">
        <v>116932459</v>
      </c>
      <c r="D35" s="12">
        <v>94562449</v>
      </c>
      <c r="E35" s="12">
        <v>76113018</v>
      </c>
      <c r="F35" s="33">
        <f t="shared" si="0"/>
        <v>0.80489685710233672</v>
      </c>
    </row>
    <row r="36" spans="2:6" x14ac:dyDescent="0.25">
      <c r="B36" s="39" t="s">
        <v>27</v>
      </c>
      <c r="C36" s="40">
        <v>89878430</v>
      </c>
      <c r="D36" s="40">
        <v>76215556</v>
      </c>
      <c r="E36" s="40">
        <v>52688626</v>
      </c>
      <c r="F36" s="23">
        <f t="shared" si="0"/>
        <v>0.69131065579315598</v>
      </c>
    </row>
    <row r="37" spans="2:6" x14ac:dyDescent="0.25">
      <c r="B37" s="39" t="s">
        <v>28</v>
      </c>
      <c r="C37" s="40">
        <v>168879486</v>
      </c>
      <c r="D37" s="40">
        <v>121048098</v>
      </c>
      <c r="E37" s="40">
        <v>74187726</v>
      </c>
      <c r="F37" s="23">
        <f t="shared" si="0"/>
        <v>0.61287808090962326</v>
      </c>
    </row>
    <row r="38" spans="2:6" x14ac:dyDescent="0.25">
      <c r="B38" s="39" t="s">
        <v>29</v>
      </c>
      <c r="C38" s="40">
        <v>37579410</v>
      </c>
      <c r="D38" s="40">
        <v>17364356</v>
      </c>
      <c r="E38" s="40">
        <v>9021690</v>
      </c>
      <c r="F38" s="23">
        <f t="shared" si="0"/>
        <v>0.51955223677745377</v>
      </c>
    </row>
    <row r="39" spans="2:6" x14ac:dyDescent="0.25">
      <c r="B39" s="39" t="s">
        <v>25</v>
      </c>
      <c r="C39" s="40">
        <v>47504130</v>
      </c>
      <c r="D39" s="40">
        <v>32031531</v>
      </c>
      <c r="E39" s="40">
        <v>26543379</v>
      </c>
      <c r="F39" s="23">
        <f t="shared" si="0"/>
        <v>0.82866407478306303</v>
      </c>
    </row>
    <row r="40" spans="2:6" x14ac:dyDescent="0.25">
      <c r="B40" s="39" t="s">
        <v>30</v>
      </c>
      <c r="C40" s="40">
        <v>75373095</v>
      </c>
      <c r="D40" s="40">
        <v>57031605</v>
      </c>
      <c r="E40" s="40">
        <v>47466478</v>
      </c>
      <c r="F40" s="23">
        <f t="shared" si="0"/>
        <v>0.83228374863376198</v>
      </c>
    </row>
    <row r="41" spans="2:6" x14ac:dyDescent="0.25">
      <c r="B41" s="39" t="s">
        <v>31</v>
      </c>
      <c r="C41" s="40">
        <v>31159155</v>
      </c>
      <c r="D41" s="40">
        <v>19210076</v>
      </c>
      <c r="E41" s="40">
        <v>15447334</v>
      </c>
      <c r="F41" s="23">
        <f t="shared" si="0"/>
        <v>0.80412664687011126</v>
      </c>
    </row>
    <row r="42" spans="2:6" x14ac:dyDescent="0.25">
      <c r="B42" s="39" t="s">
        <v>36</v>
      </c>
      <c r="C42" s="40">
        <v>11608000</v>
      </c>
      <c r="D42" s="40">
        <v>13345766</v>
      </c>
      <c r="E42" s="40">
        <v>3022502</v>
      </c>
      <c r="F42" s="23">
        <f t="shared" si="0"/>
        <v>0.22647647201367085</v>
      </c>
    </row>
    <row r="43" spans="2:6" x14ac:dyDescent="0.25">
      <c r="B43" s="39" t="s">
        <v>46</v>
      </c>
      <c r="C43" s="40">
        <v>54407118</v>
      </c>
      <c r="D43" s="40">
        <v>58558185</v>
      </c>
      <c r="E43" s="40">
        <v>51234846</v>
      </c>
      <c r="F43" s="23">
        <f t="shared" si="0"/>
        <v>0.87493910543846265</v>
      </c>
    </row>
    <row r="44" spans="2:6" x14ac:dyDescent="0.25">
      <c r="B44" s="39" t="s">
        <v>32</v>
      </c>
      <c r="C44" s="40">
        <v>14308699</v>
      </c>
      <c r="D44" s="40">
        <v>15225973</v>
      </c>
      <c r="E44" s="40">
        <v>13569984</v>
      </c>
      <c r="F44" s="23">
        <f t="shared" si="0"/>
        <v>0.89123920027967996</v>
      </c>
    </row>
    <row r="45" spans="2:6" x14ac:dyDescent="0.25">
      <c r="B45" s="39" t="s">
        <v>33</v>
      </c>
      <c r="C45" s="40">
        <v>56147026</v>
      </c>
      <c r="D45" s="40">
        <v>45812622</v>
      </c>
      <c r="E45" s="40">
        <v>27135412</v>
      </c>
      <c r="F45" s="23">
        <f t="shared" si="0"/>
        <v>0.5923130092837734</v>
      </c>
    </row>
    <row r="46" spans="2:6" x14ac:dyDescent="0.25">
      <c r="B46" s="39" t="s">
        <v>34</v>
      </c>
      <c r="C46" s="40">
        <v>456784382</v>
      </c>
      <c r="D46" s="40">
        <v>422516716</v>
      </c>
      <c r="E46" s="40">
        <v>371445900</v>
      </c>
      <c r="F46" s="23">
        <f t="shared" si="0"/>
        <v>0.87912711126913146</v>
      </c>
    </row>
    <row r="47" spans="2:6" x14ac:dyDescent="0.25">
      <c r="B47" s="41" t="s">
        <v>35</v>
      </c>
      <c r="C47" s="15">
        <v>474561276</v>
      </c>
      <c r="D47" s="15">
        <v>1997736163</v>
      </c>
      <c r="E47" s="15">
        <v>1639472817</v>
      </c>
      <c r="F47" s="34">
        <f t="shared" si="0"/>
        <v>0.82066533477474024</v>
      </c>
    </row>
    <row r="48" spans="2:6" x14ac:dyDescent="0.25">
      <c r="B48" s="44" t="s">
        <v>17</v>
      </c>
      <c r="C48" s="45">
        <f>SUM(C49:C59)</f>
        <v>915128904</v>
      </c>
      <c r="D48" s="45">
        <f>SUM(D49:D59)</f>
        <v>618862284</v>
      </c>
      <c r="E48" s="45">
        <f>SUM(E49:E59)</f>
        <v>592512710</v>
      </c>
      <c r="F48" s="46">
        <f t="shared" si="0"/>
        <v>0.95742255638897522</v>
      </c>
    </row>
    <row r="49" spans="2:6" x14ac:dyDescent="0.25">
      <c r="B49" s="13" t="s">
        <v>24</v>
      </c>
      <c r="C49" s="28">
        <v>334273631</v>
      </c>
      <c r="D49" s="28">
        <v>259407012</v>
      </c>
      <c r="E49" s="28">
        <v>258773287</v>
      </c>
      <c r="F49" s="23">
        <f t="shared" si="0"/>
        <v>0.99755702440302574</v>
      </c>
    </row>
    <row r="50" spans="2:6" x14ac:dyDescent="0.25">
      <c r="B50" s="13" t="s">
        <v>27</v>
      </c>
      <c r="C50" s="28">
        <v>17389327</v>
      </c>
      <c r="D50" s="28">
        <v>1669475</v>
      </c>
      <c r="E50" s="28">
        <v>1669312</v>
      </c>
      <c r="F50" s="23">
        <f t="shared" si="0"/>
        <v>0.99990236451579084</v>
      </c>
    </row>
    <row r="51" spans="2:6" x14ac:dyDescent="0.25">
      <c r="B51" s="13" t="s">
        <v>28</v>
      </c>
      <c r="C51" s="28">
        <v>15000000</v>
      </c>
      <c r="D51" s="28">
        <v>3455834</v>
      </c>
      <c r="E51" s="28">
        <v>3455790</v>
      </c>
      <c r="F51" s="23">
        <f t="shared" si="0"/>
        <v>0.99998726790696546</v>
      </c>
    </row>
    <row r="52" spans="2:6" x14ac:dyDescent="0.25">
      <c r="B52" s="13" t="s">
        <v>29</v>
      </c>
      <c r="C52" s="28">
        <v>39548966</v>
      </c>
      <c r="D52" s="28">
        <v>17601170</v>
      </c>
      <c r="E52" s="28">
        <v>17533560</v>
      </c>
      <c r="F52" s="23">
        <f t="shared" si="0"/>
        <v>0.99615877808122988</v>
      </c>
    </row>
    <row r="53" spans="2:6" x14ac:dyDescent="0.25">
      <c r="B53" s="13" t="s">
        <v>25</v>
      </c>
      <c r="C53" s="28">
        <v>15000000</v>
      </c>
      <c r="D53" s="28">
        <v>0</v>
      </c>
      <c r="E53" s="28">
        <v>0</v>
      </c>
      <c r="F53" s="23" t="str">
        <f t="shared" si="0"/>
        <v>%</v>
      </c>
    </row>
    <row r="54" spans="2:6" x14ac:dyDescent="0.25">
      <c r="B54" s="13" t="s">
        <v>30</v>
      </c>
      <c r="C54" s="28">
        <v>37178706</v>
      </c>
      <c r="D54" s="28">
        <v>18627207</v>
      </c>
      <c r="E54" s="28">
        <v>18542198</v>
      </c>
      <c r="F54" s="23">
        <f t="shared" si="0"/>
        <v>0.99543629917249532</v>
      </c>
    </row>
    <row r="55" spans="2:6" x14ac:dyDescent="0.25">
      <c r="B55" s="13" t="s">
        <v>36</v>
      </c>
      <c r="C55" s="28">
        <v>20892000</v>
      </c>
      <c r="D55" s="28">
        <v>1043039</v>
      </c>
      <c r="E55" s="28">
        <v>0</v>
      </c>
      <c r="F55" s="23" t="str">
        <f t="shared" si="0"/>
        <v>%</v>
      </c>
    </row>
    <row r="56" spans="2:6" x14ac:dyDescent="0.25">
      <c r="B56" s="13" t="s">
        <v>46</v>
      </c>
      <c r="C56" s="28">
        <v>5000000</v>
      </c>
      <c r="D56" s="28">
        <v>849872</v>
      </c>
      <c r="E56" s="28">
        <v>0</v>
      </c>
      <c r="F56" s="23" t="str">
        <f t="shared" si="0"/>
        <v>%</v>
      </c>
    </row>
    <row r="57" spans="2:6" x14ac:dyDescent="0.25">
      <c r="B57" s="13" t="s">
        <v>33</v>
      </c>
      <c r="C57" s="28">
        <v>73000000</v>
      </c>
      <c r="D57" s="28" t="s">
        <v>47</v>
      </c>
      <c r="E57" s="28">
        <v>0</v>
      </c>
      <c r="F57" s="23" t="str">
        <f t="shared" si="0"/>
        <v>%</v>
      </c>
    </row>
    <row r="58" spans="2:6" x14ac:dyDescent="0.25">
      <c r="B58" s="13" t="s">
        <v>34</v>
      </c>
      <c r="C58" s="28">
        <v>0</v>
      </c>
      <c r="D58" s="28">
        <v>16926165</v>
      </c>
      <c r="E58" s="28">
        <v>16926165</v>
      </c>
      <c r="F58" s="23">
        <f t="shared" si="0"/>
        <v>1</v>
      </c>
    </row>
    <row r="59" spans="2:6" x14ac:dyDescent="0.25">
      <c r="B59" s="13" t="s">
        <v>35</v>
      </c>
      <c r="C59" s="28">
        <v>357846274</v>
      </c>
      <c r="D59" s="28">
        <v>299282510</v>
      </c>
      <c r="E59" s="28">
        <v>275612398</v>
      </c>
      <c r="F59" s="23">
        <f t="shared" si="0"/>
        <v>0.92091047351881672</v>
      </c>
    </row>
    <row r="60" spans="2:6" x14ac:dyDescent="0.25">
      <c r="B60" s="44" t="s">
        <v>16</v>
      </c>
      <c r="C60" s="45">
        <f>+SUM(C61:C70)</f>
        <v>81970636</v>
      </c>
      <c r="D60" s="45">
        <f t="shared" ref="D60:E60" si="2">+SUM(D61:D70)</f>
        <v>92462968</v>
      </c>
      <c r="E60" s="45">
        <f t="shared" si="2"/>
        <v>84314377</v>
      </c>
      <c r="F60" s="46">
        <f t="shared" si="0"/>
        <v>0.91187184257377507</v>
      </c>
    </row>
    <row r="61" spans="2:6" x14ac:dyDescent="0.25">
      <c r="B61" s="11" t="s">
        <v>24</v>
      </c>
      <c r="C61" s="27">
        <v>42237783</v>
      </c>
      <c r="D61" s="27">
        <v>39649108</v>
      </c>
      <c r="E61" s="27">
        <v>34221096</v>
      </c>
      <c r="F61" s="33">
        <f t="shared" si="0"/>
        <v>0.86309876126343121</v>
      </c>
    </row>
    <row r="62" spans="2:6" x14ac:dyDescent="0.25">
      <c r="B62" s="13" t="s">
        <v>27</v>
      </c>
      <c r="C62" s="28">
        <v>40000</v>
      </c>
      <c r="D62" s="28">
        <v>3286860</v>
      </c>
      <c r="E62" s="28">
        <v>3088444</v>
      </c>
      <c r="F62" s="23">
        <f t="shared" si="0"/>
        <v>0.93963357125037272</v>
      </c>
    </row>
    <row r="63" spans="2:6" x14ac:dyDescent="0.25">
      <c r="B63" s="13" t="s">
        <v>28</v>
      </c>
      <c r="C63" s="28">
        <v>2400000</v>
      </c>
      <c r="D63" s="28">
        <v>1946929</v>
      </c>
      <c r="E63" s="28">
        <v>1447034</v>
      </c>
      <c r="F63" s="23">
        <f t="shared" si="0"/>
        <v>0.74323922444013113</v>
      </c>
    </row>
    <row r="64" spans="2:6" x14ac:dyDescent="0.25">
      <c r="B64" s="13" t="s">
        <v>29</v>
      </c>
      <c r="C64" s="28">
        <v>1741000</v>
      </c>
      <c r="D64" s="28">
        <v>2313495</v>
      </c>
      <c r="E64" s="28">
        <v>2215335</v>
      </c>
      <c r="F64" s="23">
        <f t="shared" ref="F64" si="3">IF(E64=0,"%",E64/D64)</f>
        <v>0.95757068850375726</v>
      </c>
    </row>
    <row r="65" spans="2:6" x14ac:dyDescent="0.25">
      <c r="B65" s="13" t="s">
        <v>25</v>
      </c>
      <c r="C65" s="28">
        <v>0</v>
      </c>
      <c r="D65" s="28">
        <v>14659</v>
      </c>
      <c r="E65" s="28">
        <v>12609</v>
      </c>
      <c r="F65" s="23">
        <f t="shared" si="0"/>
        <v>0.86015417149873796</v>
      </c>
    </row>
    <row r="66" spans="2:6" x14ac:dyDescent="0.25">
      <c r="B66" s="13" t="s">
        <v>30</v>
      </c>
      <c r="C66" s="28">
        <v>1602665</v>
      </c>
      <c r="D66" s="28">
        <v>3578286</v>
      </c>
      <c r="E66" s="28">
        <v>3199597</v>
      </c>
      <c r="F66" s="23">
        <f t="shared" si="0"/>
        <v>0.89417028152584788</v>
      </c>
    </row>
    <row r="67" spans="2:6" x14ac:dyDescent="0.25">
      <c r="B67" s="13" t="s">
        <v>46</v>
      </c>
      <c r="C67" s="28">
        <v>0</v>
      </c>
      <c r="D67" s="28">
        <v>420</v>
      </c>
      <c r="E67" s="28">
        <v>420</v>
      </c>
      <c r="F67" s="23">
        <f t="shared" si="0"/>
        <v>1</v>
      </c>
    </row>
    <row r="68" spans="2:6" x14ac:dyDescent="0.25">
      <c r="B68" s="13" t="s">
        <v>33</v>
      </c>
      <c r="C68" s="28">
        <v>0</v>
      </c>
      <c r="D68" s="28">
        <v>190285</v>
      </c>
      <c r="E68" s="28">
        <v>177645</v>
      </c>
      <c r="F68" s="23">
        <f t="shared" ref="F68:F69" si="4">IF(E68=0,"%",E68/D68)</f>
        <v>0.93357332422419004</v>
      </c>
    </row>
    <row r="69" spans="2:6" x14ac:dyDescent="0.25">
      <c r="B69" s="13" t="s">
        <v>34</v>
      </c>
      <c r="C69" s="28">
        <v>2587479</v>
      </c>
      <c r="D69" s="28">
        <v>3557073</v>
      </c>
      <c r="E69" s="28">
        <v>2787543</v>
      </c>
      <c r="F69" s="23">
        <f t="shared" si="4"/>
        <v>0.78366201649502276</v>
      </c>
    </row>
    <row r="70" spans="2:6" ht="16.5" customHeight="1" x14ac:dyDescent="0.25">
      <c r="B70" s="13" t="s">
        <v>35</v>
      </c>
      <c r="C70" s="28">
        <v>31361709</v>
      </c>
      <c r="D70" s="28">
        <v>37925853</v>
      </c>
      <c r="E70" s="28">
        <v>37164654</v>
      </c>
      <c r="F70" s="23">
        <f t="shared" si="0"/>
        <v>0.97992928464918116</v>
      </c>
    </row>
    <row r="71" spans="2:6" hidden="1" x14ac:dyDescent="0.25">
      <c r="B71" s="44" t="s">
        <v>23</v>
      </c>
      <c r="C71" s="45">
        <f>+C72</f>
        <v>0</v>
      </c>
      <c r="D71" s="45">
        <f t="shared" ref="D71:E71" si="5">+D72</f>
        <v>0</v>
      </c>
      <c r="E71" s="45">
        <f t="shared" si="5"/>
        <v>0</v>
      </c>
      <c r="F71" s="57" t="str">
        <f t="shared" si="0"/>
        <v>%</v>
      </c>
    </row>
    <row r="72" spans="2:6" hidden="1" x14ac:dyDescent="0.25">
      <c r="B72" s="17"/>
      <c r="C72" s="30"/>
      <c r="D72" s="30"/>
      <c r="E72" s="30"/>
      <c r="F72" s="58" t="str">
        <f t="shared" si="0"/>
        <v>%</v>
      </c>
    </row>
    <row r="73" spans="2:6" x14ac:dyDescent="0.25">
      <c r="B73" s="44" t="s">
        <v>15</v>
      </c>
      <c r="C73" s="45">
        <f>+SUM(C74:C87)</f>
        <v>694709619</v>
      </c>
      <c r="D73" s="45">
        <f>+SUM(D74:D87)</f>
        <v>561285729</v>
      </c>
      <c r="E73" s="45">
        <f>+SUM(E74:E87)</f>
        <v>308268476</v>
      </c>
      <c r="F73" s="46">
        <f t="shared" si="0"/>
        <v>0.54921844627907868</v>
      </c>
    </row>
    <row r="74" spans="2:6" x14ac:dyDescent="0.25">
      <c r="B74" s="11" t="s">
        <v>24</v>
      </c>
      <c r="C74" s="27">
        <v>10000000</v>
      </c>
      <c r="D74" s="27">
        <v>3191610</v>
      </c>
      <c r="E74" s="27">
        <v>387629</v>
      </c>
      <c r="F74" s="33">
        <f t="shared" si="0"/>
        <v>0.12145249576232685</v>
      </c>
    </row>
    <row r="75" spans="2:6" x14ac:dyDescent="0.25">
      <c r="B75" s="13" t="s">
        <v>27</v>
      </c>
      <c r="C75" s="28">
        <v>255338481</v>
      </c>
      <c r="D75" s="28">
        <v>126323609</v>
      </c>
      <c r="E75" s="28">
        <v>102145407</v>
      </c>
      <c r="F75" s="23">
        <f t="shared" si="0"/>
        <v>0.80860108263689645</v>
      </c>
    </row>
    <row r="76" spans="2:6" x14ac:dyDescent="0.25">
      <c r="B76" s="13" t="s">
        <v>28</v>
      </c>
      <c r="C76" s="28">
        <v>10000000</v>
      </c>
      <c r="D76" s="28">
        <v>2048865</v>
      </c>
      <c r="E76" s="28">
        <v>33387</v>
      </c>
      <c r="F76" s="23">
        <f t="shared" si="0"/>
        <v>1.6295363530540081E-2</v>
      </c>
    </row>
    <row r="77" spans="2:6" x14ac:dyDescent="0.25">
      <c r="B77" s="13" t="s">
        <v>29</v>
      </c>
      <c r="C77" s="28">
        <v>7000000</v>
      </c>
      <c r="D77" s="28">
        <v>43906</v>
      </c>
      <c r="E77" s="28">
        <v>30133</v>
      </c>
      <c r="F77" s="23">
        <f t="shared" si="0"/>
        <v>0.6863071106454699</v>
      </c>
    </row>
    <row r="78" spans="2:6" x14ac:dyDescent="0.25">
      <c r="B78" s="13" t="s">
        <v>25</v>
      </c>
      <c r="C78" s="28">
        <v>10000000</v>
      </c>
      <c r="D78" s="28">
        <v>658220</v>
      </c>
      <c r="E78" s="28">
        <v>95072</v>
      </c>
      <c r="F78" s="23">
        <f t="shared" si="0"/>
        <v>0.14443802983804807</v>
      </c>
    </row>
    <row r="79" spans="2:6" x14ac:dyDescent="0.25">
      <c r="B79" s="13" t="s">
        <v>30</v>
      </c>
      <c r="C79" s="28">
        <v>3000000</v>
      </c>
      <c r="D79" s="28">
        <v>5455898</v>
      </c>
      <c r="E79" s="28">
        <v>10458</v>
      </c>
      <c r="F79" s="23">
        <f t="shared" si="0"/>
        <v>1.9168246913706965E-3</v>
      </c>
    </row>
    <row r="80" spans="2:6" x14ac:dyDescent="0.25">
      <c r="B80" s="13" t="s">
        <v>31</v>
      </c>
      <c r="C80" s="28">
        <v>47599705</v>
      </c>
      <c r="D80" s="28">
        <v>4890877</v>
      </c>
      <c r="E80" s="28">
        <v>3848333</v>
      </c>
      <c r="F80" s="23">
        <f t="shared" si="0"/>
        <v>0.78683904747553457</v>
      </c>
    </row>
    <row r="81" spans="2:6" x14ac:dyDescent="0.25">
      <c r="B81" s="13" t="s">
        <v>36</v>
      </c>
      <c r="C81" s="28">
        <v>0</v>
      </c>
      <c r="D81" s="28">
        <v>601292</v>
      </c>
      <c r="E81" s="28">
        <v>47136</v>
      </c>
      <c r="F81" s="23">
        <f t="shared" si="0"/>
        <v>7.839119762112251E-2</v>
      </c>
    </row>
    <row r="82" spans="2:6" x14ac:dyDescent="0.25">
      <c r="B82" s="13" t="s">
        <v>46</v>
      </c>
      <c r="C82" s="28">
        <v>0</v>
      </c>
      <c r="D82" s="28">
        <v>2189849</v>
      </c>
      <c r="E82" s="28">
        <v>903960</v>
      </c>
      <c r="F82" s="23">
        <f t="shared" si="0"/>
        <v>0.41279558544904238</v>
      </c>
    </row>
    <row r="83" spans="2:6" x14ac:dyDescent="0.25">
      <c r="B83" s="13" t="s">
        <v>32</v>
      </c>
      <c r="C83" s="28">
        <v>0</v>
      </c>
      <c r="D83" s="28">
        <v>147170</v>
      </c>
      <c r="E83" s="28">
        <v>84167</v>
      </c>
      <c r="F83" s="23">
        <f t="shared" si="0"/>
        <v>0.57190324114969082</v>
      </c>
    </row>
    <row r="84" spans="2:6" x14ac:dyDescent="0.25">
      <c r="B84" s="13" t="s">
        <v>33</v>
      </c>
      <c r="C84" s="28">
        <v>0</v>
      </c>
      <c r="D84" s="28">
        <v>2370687</v>
      </c>
      <c r="E84" s="28">
        <v>362568</v>
      </c>
      <c r="F84" s="23">
        <f t="shared" si="0"/>
        <v>0.15293794583595388</v>
      </c>
    </row>
    <row r="85" spans="2:6" x14ac:dyDescent="0.25">
      <c r="B85" s="13" t="s">
        <v>34</v>
      </c>
      <c r="C85" s="28">
        <v>0</v>
      </c>
      <c r="D85" s="28">
        <v>3245605</v>
      </c>
      <c r="E85" s="28">
        <v>2016472</v>
      </c>
      <c r="F85" s="23">
        <f t="shared" si="0"/>
        <v>0.62129310251863679</v>
      </c>
    </row>
    <row r="86" spans="2:6" x14ac:dyDescent="0.25">
      <c r="B86" s="13" t="s">
        <v>35</v>
      </c>
      <c r="C86" s="28">
        <v>351771433</v>
      </c>
      <c r="D86" s="28">
        <v>410118141</v>
      </c>
      <c r="E86" s="28">
        <v>198303754</v>
      </c>
      <c r="F86" s="23">
        <f t="shared" si="0"/>
        <v>0.48352836457434345</v>
      </c>
    </row>
    <row r="87" spans="2:6" hidden="1" x14ac:dyDescent="0.25">
      <c r="B87" s="13"/>
      <c r="C87" s="28"/>
      <c r="D87" s="28"/>
      <c r="E87" s="28"/>
      <c r="F87" s="23" t="str">
        <f t="shared" si="0"/>
        <v>%</v>
      </c>
    </row>
    <row r="88" spans="2:6" x14ac:dyDescent="0.25">
      <c r="B88" s="47" t="s">
        <v>3</v>
      </c>
      <c r="C88" s="48">
        <f>+C73+C71+C60+C48+C34+C22+C9</f>
        <v>6690187221</v>
      </c>
      <c r="D88" s="48">
        <f t="shared" ref="D88:E88" si="6">+D73+D71+D60+D48+D34+D22+D9</f>
        <v>7182445147</v>
      </c>
      <c r="E88" s="48">
        <f t="shared" si="6"/>
        <v>5842619781</v>
      </c>
      <c r="F88" s="49">
        <f t="shared" si="0"/>
        <v>0.81345832253802519</v>
      </c>
    </row>
    <row r="89" spans="2:6" x14ac:dyDescent="0.2">
      <c r="B89" s="37" t="s">
        <v>39</v>
      </c>
      <c r="C89" s="9"/>
      <c r="D89" s="9"/>
      <c r="E89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41</v>
      </c>
      <c r="C5" s="68"/>
      <c r="D5" s="68"/>
      <c r="E5" s="68"/>
      <c r="F5" s="68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45</v>
      </c>
      <c r="F8" s="52" t="s">
        <v>5</v>
      </c>
    </row>
    <row r="9" spans="2:6" x14ac:dyDescent="0.25">
      <c r="B9" s="44" t="s">
        <v>20</v>
      </c>
      <c r="C9" s="45">
        <f>SUM(C10:C13)</f>
        <v>791722</v>
      </c>
      <c r="D9" s="45">
        <f>SUM(D10:D13)</f>
        <v>4953651</v>
      </c>
      <c r="E9" s="45">
        <f>SUM(E10:E13)</f>
        <v>320090</v>
      </c>
      <c r="F9" s="46">
        <f>IF(D9=0,"%",E9/D9)</f>
        <v>6.4616986541845597E-2</v>
      </c>
    </row>
    <row r="10" spans="2:6" x14ac:dyDescent="0.25">
      <c r="B10" s="13" t="s">
        <v>27</v>
      </c>
      <c r="C10" s="28">
        <v>56903</v>
      </c>
      <c r="D10" s="28">
        <v>56903</v>
      </c>
      <c r="E10" s="28">
        <v>9000</v>
      </c>
      <c r="F10" s="35">
        <f t="shared" ref="F10:F49" si="0">IF(D10=0,"%",E10/D10)</f>
        <v>0.15816389294061825</v>
      </c>
    </row>
    <row r="11" spans="2:6" x14ac:dyDescent="0.25">
      <c r="B11" s="13" t="s">
        <v>46</v>
      </c>
      <c r="C11" s="28">
        <v>581028</v>
      </c>
      <c r="D11" s="28">
        <v>581028</v>
      </c>
      <c r="E11" s="28">
        <v>172906</v>
      </c>
      <c r="F11" s="35">
        <f t="shared" si="0"/>
        <v>0.29758634695746161</v>
      </c>
    </row>
    <row r="12" spans="2:6" x14ac:dyDescent="0.25">
      <c r="B12" s="13" t="s">
        <v>34</v>
      </c>
      <c r="C12" s="28">
        <v>0</v>
      </c>
      <c r="D12" s="28">
        <v>3948107</v>
      </c>
      <c r="E12" s="28">
        <v>0</v>
      </c>
      <c r="F12" s="35">
        <f t="shared" si="0"/>
        <v>0</v>
      </c>
    </row>
    <row r="13" spans="2:6" x14ac:dyDescent="0.25">
      <c r="B13" s="13" t="s">
        <v>35</v>
      </c>
      <c r="C13" s="28">
        <v>153791</v>
      </c>
      <c r="D13" s="28">
        <v>367613</v>
      </c>
      <c r="E13" s="28">
        <v>138184</v>
      </c>
      <c r="F13" s="35">
        <f t="shared" si="0"/>
        <v>0.37589530294086443</v>
      </c>
    </row>
    <row r="14" spans="2:6" x14ac:dyDescent="0.25">
      <c r="B14" s="44" t="s">
        <v>19</v>
      </c>
      <c r="C14" s="45">
        <f>SUM(C15:C15)</f>
        <v>429633</v>
      </c>
      <c r="D14" s="45">
        <f>SUM(D15:D15)</f>
        <v>1329523</v>
      </c>
      <c r="E14" s="45">
        <f>SUM(E15:E15)</f>
        <v>298064</v>
      </c>
      <c r="F14" s="46">
        <f t="shared" si="0"/>
        <v>0.22418867518651425</v>
      </c>
    </row>
    <row r="15" spans="2:6" x14ac:dyDescent="0.25">
      <c r="B15" s="22" t="s">
        <v>35</v>
      </c>
      <c r="C15" s="27">
        <v>429633</v>
      </c>
      <c r="D15" s="27">
        <v>1329523</v>
      </c>
      <c r="E15" s="27">
        <v>298064</v>
      </c>
      <c r="F15" s="24">
        <f t="shared" si="0"/>
        <v>0.22418867518651425</v>
      </c>
    </row>
    <row r="16" spans="2:6" x14ac:dyDescent="0.25">
      <c r="B16" s="44" t="s">
        <v>18</v>
      </c>
      <c r="C16" s="45">
        <f>+SUM(C17:C28)</f>
        <v>311579356</v>
      </c>
      <c r="D16" s="45">
        <f>+SUM(D17:D28)</f>
        <v>347087217</v>
      </c>
      <c r="E16" s="45">
        <f>+SUM(E17:E28)</f>
        <v>152796944</v>
      </c>
      <c r="F16" s="46">
        <f t="shared" si="0"/>
        <v>0.44022636535185333</v>
      </c>
    </row>
    <row r="17" spans="2:6" x14ac:dyDescent="0.25">
      <c r="B17" s="11" t="s">
        <v>24</v>
      </c>
      <c r="C17" s="27">
        <v>809392</v>
      </c>
      <c r="D17" s="27">
        <v>7034452</v>
      </c>
      <c r="E17" s="27">
        <v>3209490</v>
      </c>
      <c r="F17" s="24">
        <f t="shared" si="0"/>
        <v>0.45625302440047927</v>
      </c>
    </row>
    <row r="18" spans="2:6" x14ac:dyDescent="0.25">
      <c r="B18" s="13" t="s">
        <v>27</v>
      </c>
      <c r="C18" s="28">
        <v>76135</v>
      </c>
      <c r="D18" s="28">
        <v>3894855</v>
      </c>
      <c r="E18" s="28">
        <v>1300303</v>
      </c>
      <c r="F18" s="35">
        <f t="shared" si="0"/>
        <v>0.33385145274984562</v>
      </c>
    </row>
    <row r="19" spans="2:6" x14ac:dyDescent="0.25">
      <c r="B19" s="13" t="s">
        <v>28</v>
      </c>
      <c r="C19" s="28">
        <v>326608</v>
      </c>
      <c r="D19" s="28">
        <v>594543</v>
      </c>
      <c r="E19" s="28">
        <v>253321</v>
      </c>
      <c r="F19" s="35">
        <f t="shared" si="0"/>
        <v>0.42607683548540642</v>
      </c>
    </row>
    <row r="20" spans="2:6" x14ac:dyDescent="0.25">
      <c r="B20" s="13" t="s">
        <v>29</v>
      </c>
      <c r="C20" s="28">
        <v>134087</v>
      </c>
      <c r="D20" s="28">
        <v>329670</v>
      </c>
      <c r="E20" s="28">
        <v>192293</v>
      </c>
      <c r="F20" s="35">
        <f t="shared" si="0"/>
        <v>0.58328934995601667</v>
      </c>
    </row>
    <row r="21" spans="2:6" x14ac:dyDescent="0.25">
      <c r="B21" s="13" t="s">
        <v>25</v>
      </c>
      <c r="C21" s="28">
        <v>24500</v>
      </c>
      <c r="D21" s="28">
        <v>2149283</v>
      </c>
      <c r="E21" s="28">
        <v>497605</v>
      </c>
      <c r="F21" s="35">
        <f t="shared" si="0"/>
        <v>0.23152139573988162</v>
      </c>
    </row>
    <row r="22" spans="2:6" x14ac:dyDescent="0.25">
      <c r="B22" s="13" t="s">
        <v>30</v>
      </c>
      <c r="C22" s="28">
        <v>17098</v>
      </c>
      <c r="D22" s="28">
        <v>64367</v>
      </c>
      <c r="E22" s="28">
        <v>34121</v>
      </c>
      <c r="F22" s="35">
        <f t="shared" si="0"/>
        <v>0.53010082806407011</v>
      </c>
    </row>
    <row r="23" spans="2:6" x14ac:dyDescent="0.25">
      <c r="B23" s="13" t="s">
        <v>31</v>
      </c>
      <c r="C23" s="28">
        <v>0</v>
      </c>
      <c r="D23" s="28">
        <v>118674</v>
      </c>
      <c r="E23" s="28">
        <v>92869</v>
      </c>
      <c r="F23" s="35">
        <f t="shared" si="0"/>
        <v>0.78255557240844664</v>
      </c>
    </row>
    <row r="24" spans="2:6" x14ac:dyDescent="0.25">
      <c r="B24" s="13" t="s">
        <v>46</v>
      </c>
      <c r="C24" s="28">
        <v>330000</v>
      </c>
      <c r="D24" s="28">
        <v>1754814</v>
      </c>
      <c r="E24" s="28">
        <v>1347039</v>
      </c>
      <c r="F24" s="35">
        <f t="shared" si="0"/>
        <v>0.76762494486595156</v>
      </c>
    </row>
    <row r="25" spans="2:6" x14ac:dyDescent="0.25">
      <c r="B25" s="13" t="s">
        <v>32</v>
      </c>
      <c r="C25" s="28">
        <v>0</v>
      </c>
      <c r="D25" s="28">
        <v>35163</v>
      </c>
      <c r="E25" s="28">
        <v>35162</v>
      </c>
      <c r="F25" s="35">
        <f t="shared" si="0"/>
        <v>0.9999715610158405</v>
      </c>
    </row>
    <row r="26" spans="2:6" x14ac:dyDescent="0.25">
      <c r="B26" s="13" t="s">
        <v>33</v>
      </c>
      <c r="C26" s="28">
        <v>0</v>
      </c>
      <c r="D26" s="28">
        <v>289738</v>
      </c>
      <c r="E26" s="28">
        <v>262444</v>
      </c>
      <c r="F26" s="35">
        <f t="shared" si="0"/>
        <v>0.90579765167151016</v>
      </c>
    </row>
    <row r="27" spans="2:6" x14ac:dyDescent="0.25">
      <c r="B27" s="13" t="s">
        <v>34</v>
      </c>
      <c r="C27" s="28">
        <v>128448570</v>
      </c>
      <c r="D27" s="28">
        <v>121193178</v>
      </c>
      <c r="E27" s="28">
        <v>61512847</v>
      </c>
      <c r="F27" s="35">
        <f t="shared" si="0"/>
        <v>0.50756031003659297</v>
      </c>
    </row>
    <row r="28" spans="2:6" x14ac:dyDescent="0.25">
      <c r="B28" s="13" t="s">
        <v>35</v>
      </c>
      <c r="C28" s="28">
        <v>181412966</v>
      </c>
      <c r="D28" s="28">
        <v>209628480</v>
      </c>
      <c r="E28" s="28">
        <v>84059450</v>
      </c>
      <c r="F28" s="35">
        <f t="shared" si="0"/>
        <v>0.40099250826986865</v>
      </c>
    </row>
    <row r="29" spans="2:6" x14ac:dyDescent="0.25">
      <c r="B29" s="44" t="s">
        <v>17</v>
      </c>
      <c r="C29" s="45">
        <f>+SUM(C30:C33)</f>
        <v>0</v>
      </c>
      <c r="D29" s="45">
        <f t="shared" ref="D29:E29" si="1">+SUM(D30:D33)</f>
        <v>922810</v>
      </c>
      <c r="E29" s="45">
        <f t="shared" si="1"/>
        <v>30895</v>
      </c>
      <c r="F29" s="46">
        <f t="shared" ref="F29:F33" si="2">IF(D29=0,"%",E29/D29)</f>
        <v>3.3479264420628298E-2</v>
      </c>
    </row>
    <row r="30" spans="2:6" x14ac:dyDescent="0.25">
      <c r="B30" s="13" t="s">
        <v>28</v>
      </c>
      <c r="C30" s="28">
        <v>0</v>
      </c>
      <c r="D30" s="28">
        <v>181710</v>
      </c>
      <c r="E30" s="28">
        <v>0</v>
      </c>
      <c r="F30" s="35">
        <f t="shared" si="2"/>
        <v>0</v>
      </c>
    </row>
    <row r="31" spans="2:6" x14ac:dyDescent="0.25">
      <c r="B31" s="13" t="s">
        <v>29</v>
      </c>
      <c r="C31" s="28">
        <v>0</v>
      </c>
      <c r="D31" s="28">
        <v>489581</v>
      </c>
      <c r="E31" s="28">
        <v>0</v>
      </c>
      <c r="F31" s="35">
        <f t="shared" si="2"/>
        <v>0</v>
      </c>
    </row>
    <row r="32" spans="2:6" x14ac:dyDescent="0.25">
      <c r="B32" s="13" t="s">
        <v>35</v>
      </c>
      <c r="C32" s="28">
        <v>0</v>
      </c>
      <c r="D32" s="28">
        <v>251519</v>
      </c>
      <c r="E32" s="28">
        <v>30895</v>
      </c>
      <c r="F32" s="35">
        <f t="shared" si="2"/>
        <v>0.12283366266564355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4" t="s">
        <v>16</v>
      </c>
      <c r="C34" s="45">
        <f>+SUM(C35:C39)</f>
        <v>0</v>
      </c>
      <c r="D34" s="45">
        <f>+SUM(D35:D39)</f>
        <v>1635842</v>
      </c>
      <c r="E34" s="45">
        <f>+SUM(E35:E39)</f>
        <v>1025645</v>
      </c>
      <c r="F34" s="46">
        <f t="shared" si="0"/>
        <v>0.62698292377870235</v>
      </c>
    </row>
    <row r="35" spans="2:6" x14ac:dyDescent="0.25">
      <c r="B35" s="11" t="s">
        <v>28</v>
      </c>
      <c r="C35" s="27">
        <v>0</v>
      </c>
      <c r="D35" s="27">
        <v>190628</v>
      </c>
      <c r="E35" s="27">
        <v>115837</v>
      </c>
      <c r="F35" s="35">
        <f t="shared" si="0"/>
        <v>0.60765994502381604</v>
      </c>
    </row>
    <row r="36" spans="2:6" x14ac:dyDescent="0.25">
      <c r="B36" s="42" t="s">
        <v>29</v>
      </c>
      <c r="C36" s="43">
        <v>0</v>
      </c>
      <c r="D36" s="43">
        <v>59000</v>
      </c>
      <c r="E36" s="43">
        <v>48357</v>
      </c>
      <c r="F36" s="35">
        <f t="shared" si="0"/>
        <v>0.81961016949152543</v>
      </c>
    </row>
    <row r="37" spans="2:6" x14ac:dyDescent="0.25">
      <c r="B37" s="42" t="s">
        <v>33</v>
      </c>
      <c r="C37" s="43">
        <v>0</v>
      </c>
      <c r="D37" s="43">
        <v>46000</v>
      </c>
      <c r="E37" s="43">
        <v>31519</v>
      </c>
      <c r="F37" s="35">
        <f t="shared" si="0"/>
        <v>0.68519565217391309</v>
      </c>
    </row>
    <row r="38" spans="2:6" x14ac:dyDescent="0.25">
      <c r="B38" s="42" t="s">
        <v>34</v>
      </c>
      <c r="C38" s="43">
        <v>0</v>
      </c>
      <c r="D38" s="43">
        <v>688968</v>
      </c>
      <c r="E38" s="43">
        <v>458714</v>
      </c>
      <c r="F38" s="35">
        <f t="shared" si="0"/>
        <v>0.66579870182649992</v>
      </c>
    </row>
    <row r="39" spans="2:6" x14ac:dyDescent="0.25">
      <c r="B39" s="42" t="s">
        <v>35</v>
      </c>
      <c r="C39" s="43">
        <v>0</v>
      </c>
      <c r="D39" s="43">
        <v>651246</v>
      </c>
      <c r="E39" s="43">
        <v>371218</v>
      </c>
      <c r="F39" s="35">
        <f t="shared" si="0"/>
        <v>0.57001194633057251</v>
      </c>
    </row>
    <row r="40" spans="2:6" x14ac:dyDescent="0.25">
      <c r="B40" s="44" t="s">
        <v>15</v>
      </c>
      <c r="C40" s="45">
        <f>+SUM(C41:C48)</f>
        <v>0</v>
      </c>
      <c r="D40" s="45">
        <f>+SUM(D41:D48)</f>
        <v>6963986</v>
      </c>
      <c r="E40" s="45">
        <f>+SUM(E41:E48)</f>
        <v>2128611</v>
      </c>
      <c r="F40" s="46">
        <f t="shared" si="0"/>
        <v>0.30565986203878065</v>
      </c>
    </row>
    <row r="41" spans="2:6" x14ac:dyDescent="0.25">
      <c r="B41" s="13" t="s">
        <v>24</v>
      </c>
      <c r="C41" s="28">
        <v>0</v>
      </c>
      <c r="D41" s="28">
        <v>51798</v>
      </c>
      <c r="E41" s="28">
        <v>0</v>
      </c>
      <c r="F41" s="35">
        <f t="shared" si="0"/>
        <v>0</v>
      </c>
    </row>
    <row r="42" spans="2:6" x14ac:dyDescent="0.25">
      <c r="B42" s="13" t="s">
        <v>27</v>
      </c>
      <c r="C42" s="28">
        <v>0</v>
      </c>
      <c r="D42" s="28">
        <v>41398</v>
      </c>
      <c r="E42" s="28">
        <v>6288</v>
      </c>
      <c r="F42" s="35">
        <f t="shared" si="0"/>
        <v>0.15189139571959998</v>
      </c>
    </row>
    <row r="43" spans="2:6" x14ac:dyDescent="0.25">
      <c r="B43" s="13" t="s">
        <v>46</v>
      </c>
      <c r="C43" s="28">
        <v>0</v>
      </c>
      <c r="D43" s="28">
        <v>54975</v>
      </c>
      <c r="E43" s="28">
        <v>54975</v>
      </c>
      <c r="F43" s="35">
        <f t="shared" ref="F43:F45" si="3">IF(D43=0,"%",E43/D43)</f>
        <v>1</v>
      </c>
    </row>
    <row r="44" spans="2:6" x14ac:dyDescent="0.25">
      <c r="B44" s="13" t="s">
        <v>34</v>
      </c>
      <c r="C44" s="28">
        <v>0</v>
      </c>
      <c r="D44" s="28">
        <v>3219976</v>
      </c>
      <c r="E44" s="28">
        <v>864981</v>
      </c>
      <c r="F44" s="35">
        <f t="shared" si="3"/>
        <v>0.26862964196006428</v>
      </c>
    </row>
    <row r="45" spans="2:6" ht="15" hidden="1" customHeight="1" x14ac:dyDescent="0.25">
      <c r="B45" s="13" t="s">
        <v>35</v>
      </c>
      <c r="C45" s="28" t="s">
        <v>48</v>
      </c>
      <c r="D45" s="28">
        <v>3595839</v>
      </c>
      <c r="E45" s="28">
        <v>1202367</v>
      </c>
      <c r="F45" s="35">
        <f t="shared" si="3"/>
        <v>0.33437731778313767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+C40+C34+C29+C16+C14+C9</f>
        <v>312800711</v>
      </c>
      <c r="D49" s="48">
        <f t="shared" ref="D49:E49" si="4">+D40+D34+D29+D16+D14+D9</f>
        <v>362893029</v>
      </c>
      <c r="E49" s="48">
        <f t="shared" si="4"/>
        <v>156600249</v>
      </c>
      <c r="F49" s="49">
        <f t="shared" si="0"/>
        <v>0.43153281128472709</v>
      </c>
    </row>
    <row r="50" spans="2:6" x14ac:dyDescent="0.25">
      <c r="B50" s="37" t="s">
        <v>39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20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3" width="12.7109375" bestFit="1" customWidth="1"/>
    <col min="4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42</v>
      </c>
      <c r="C5" s="68"/>
      <c r="D5" s="68"/>
      <c r="E5" s="68"/>
      <c r="F5" s="68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45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55966812</v>
      </c>
      <c r="E9" s="45">
        <f t="shared" si="0"/>
        <v>29457717</v>
      </c>
      <c r="F9" s="46">
        <f t="shared" ref="F9:F10" si="1">IF(E9=0,"%",E9/D9)</f>
        <v>0.52634259389296645</v>
      </c>
    </row>
    <row r="10" spans="2:6" x14ac:dyDescent="0.25">
      <c r="B10" s="11" t="s">
        <v>35</v>
      </c>
      <c r="C10" s="27">
        <v>0</v>
      </c>
      <c r="D10" s="27">
        <v>55966812</v>
      </c>
      <c r="E10" s="27">
        <v>29457717</v>
      </c>
      <c r="F10" s="24">
        <f t="shared" si="1"/>
        <v>0.52634259389296645</v>
      </c>
    </row>
    <row r="11" spans="2:6" x14ac:dyDescent="0.25">
      <c r="B11" s="44" t="s">
        <v>18</v>
      </c>
      <c r="C11" s="45">
        <f>++C12</f>
        <v>0</v>
      </c>
      <c r="D11" s="45">
        <f t="shared" ref="D11:E15" si="2">++D12</f>
        <v>1215169581</v>
      </c>
      <c r="E11" s="45">
        <f t="shared" si="2"/>
        <v>681035902</v>
      </c>
      <c r="F11" s="46">
        <f t="shared" ref="F11:F12" si="3">IF(E11=0,"%",E11/D11)</f>
        <v>0.56044515321026622</v>
      </c>
    </row>
    <row r="12" spans="2:6" x14ac:dyDescent="0.25">
      <c r="B12" s="11" t="s">
        <v>35</v>
      </c>
      <c r="C12" s="27">
        <v>0</v>
      </c>
      <c r="D12" s="27">
        <v>1215169581</v>
      </c>
      <c r="E12" s="27">
        <v>681035902</v>
      </c>
      <c r="F12" s="24">
        <f t="shared" si="3"/>
        <v>0.56044515321026622</v>
      </c>
    </row>
    <row r="13" spans="2:6" x14ac:dyDescent="0.25">
      <c r="B13" s="44" t="s">
        <v>17</v>
      </c>
      <c r="C13" s="45">
        <f>++C14</f>
        <v>0</v>
      </c>
      <c r="D13" s="45">
        <f t="shared" si="2"/>
        <v>26325047</v>
      </c>
      <c r="E13" s="45">
        <f t="shared" si="2"/>
        <v>19850863</v>
      </c>
      <c r="F13" s="46">
        <f t="shared" ref="F13:F14" si="4">IF(E13=0,"%",E13/D13)</f>
        <v>0.75406752360214213</v>
      </c>
    </row>
    <row r="14" spans="2:6" x14ac:dyDescent="0.25">
      <c r="B14" s="11" t="s">
        <v>35</v>
      </c>
      <c r="C14" s="27">
        <v>0</v>
      </c>
      <c r="D14" s="27">
        <v>26325047</v>
      </c>
      <c r="E14" s="27">
        <v>19850863</v>
      </c>
      <c r="F14" s="24">
        <f t="shared" si="4"/>
        <v>0.75406752360214213</v>
      </c>
    </row>
    <row r="15" spans="2:6" x14ac:dyDescent="0.25">
      <c r="B15" s="44" t="s">
        <v>16</v>
      </c>
      <c r="C15" s="45">
        <f>++C16</f>
        <v>0</v>
      </c>
      <c r="D15" s="45">
        <f t="shared" si="2"/>
        <v>1700000</v>
      </c>
      <c r="E15" s="45">
        <f t="shared" si="2"/>
        <v>1640571</v>
      </c>
      <c r="F15" s="46">
        <f t="shared" ref="F15:F16" si="5">IF(E15=0,"%",E15/D15)</f>
        <v>0.96504176470588232</v>
      </c>
    </row>
    <row r="16" spans="2:6" x14ac:dyDescent="0.25">
      <c r="B16" s="11" t="s">
        <v>35</v>
      </c>
      <c r="C16" s="27">
        <v>0</v>
      </c>
      <c r="D16" s="27">
        <v>1700000</v>
      </c>
      <c r="E16" s="27">
        <v>1640571</v>
      </c>
      <c r="F16" s="24">
        <f t="shared" si="5"/>
        <v>0.96504176470588232</v>
      </c>
    </row>
    <row r="17" spans="2:6" x14ac:dyDescent="0.25">
      <c r="B17" s="44" t="s">
        <v>15</v>
      </c>
      <c r="C17" s="45">
        <f>+C18</f>
        <v>153071449</v>
      </c>
      <c r="D17" s="45">
        <f t="shared" ref="D17:E17" si="6">+D18</f>
        <v>339570433</v>
      </c>
      <c r="E17" s="45">
        <f t="shared" si="6"/>
        <v>18073911</v>
      </c>
      <c r="F17" s="46">
        <f t="shared" ref="F17:F18" si="7">IF(E17=0,"%",E17/D17)</f>
        <v>5.3225808973774817E-2</v>
      </c>
    </row>
    <row r="18" spans="2:6" x14ac:dyDescent="0.25">
      <c r="B18" s="11" t="s">
        <v>35</v>
      </c>
      <c r="C18" s="27">
        <v>153071449</v>
      </c>
      <c r="D18" s="27">
        <v>339570433</v>
      </c>
      <c r="E18" s="27">
        <v>18073911</v>
      </c>
      <c r="F18" s="24">
        <f t="shared" si="7"/>
        <v>5.3225808973774817E-2</v>
      </c>
    </row>
    <row r="19" spans="2:6" x14ac:dyDescent="0.25">
      <c r="B19" s="47" t="s">
        <v>3</v>
      </c>
      <c r="C19" s="48">
        <f>+C17+C15+C13+C11+C9</f>
        <v>153071449</v>
      </c>
      <c r="D19" s="48">
        <f t="shared" ref="D19:E19" si="8">+D17+D15+D13+D11+D9</f>
        <v>1638731873</v>
      </c>
      <c r="E19" s="48">
        <f t="shared" si="8"/>
        <v>750058964</v>
      </c>
      <c r="F19" s="49">
        <f t="shared" ref="F19" si="9">IF(D19=0,"%",E19/D19)</f>
        <v>0.45770694788945498</v>
      </c>
    </row>
    <row r="20" spans="2:6" x14ac:dyDescent="0.25">
      <c r="B20" s="37" t="s">
        <v>39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2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43</v>
      </c>
      <c r="C5" s="68"/>
      <c r="D5" s="68"/>
      <c r="E5" s="68"/>
      <c r="F5" s="68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45</v>
      </c>
      <c r="F8" s="52" t="s">
        <v>5</v>
      </c>
    </row>
    <row r="9" spans="2:6" hidden="1" x14ac:dyDescent="0.25">
      <c r="B9" s="44" t="s">
        <v>20</v>
      </c>
      <c r="C9" s="45">
        <f>+C10</f>
        <v>0</v>
      </c>
      <c r="D9" s="45">
        <f t="shared" ref="D9:E9" si="0">+D10</f>
        <v>0</v>
      </c>
      <c r="E9" s="45">
        <f t="shared" si="0"/>
        <v>0</v>
      </c>
      <c r="F9" s="46" t="str">
        <f t="shared" ref="F9:F41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4" t="s">
        <v>18</v>
      </c>
      <c r="C11" s="45">
        <f>+SUM(C12:C24)</f>
        <v>0</v>
      </c>
      <c r="D11" s="45">
        <f>+SUM(D12:D24)</f>
        <v>597286984</v>
      </c>
      <c r="E11" s="45">
        <f>+SUM(E12:E24)</f>
        <v>391898278</v>
      </c>
      <c r="F11" s="46">
        <f t="shared" ref="F11:F12" si="2">IF(E11=0,"%",E11/D11)</f>
        <v>0.65613061810836315</v>
      </c>
    </row>
    <row r="12" spans="2:6" x14ac:dyDescent="0.25">
      <c r="B12" s="26" t="s">
        <v>24</v>
      </c>
      <c r="C12" s="27">
        <v>0</v>
      </c>
      <c r="D12" s="27">
        <v>24824135</v>
      </c>
      <c r="E12" s="27">
        <v>13665444</v>
      </c>
      <c r="F12" s="24">
        <f t="shared" si="2"/>
        <v>0.55049023863268554</v>
      </c>
    </row>
    <row r="13" spans="2:6" x14ac:dyDescent="0.25">
      <c r="B13" s="25" t="s">
        <v>27</v>
      </c>
      <c r="C13" s="28">
        <v>0</v>
      </c>
      <c r="D13" s="28">
        <v>57642769</v>
      </c>
      <c r="E13" s="28">
        <v>39239012</v>
      </c>
      <c r="F13" s="35">
        <f t="shared" si="1"/>
        <v>0.6807273953130184</v>
      </c>
    </row>
    <row r="14" spans="2:6" x14ac:dyDescent="0.25">
      <c r="B14" s="25" t="s">
        <v>28</v>
      </c>
      <c r="C14" s="28">
        <v>0</v>
      </c>
      <c r="D14" s="28">
        <v>4566190</v>
      </c>
      <c r="E14" s="28">
        <v>3551795</v>
      </c>
      <c r="F14" s="35">
        <f t="shared" si="1"/>
        <v>0.77784651974622165</v>
      </c>
    </row>
    <row r="15" spans="2:6" x14ac:dyDescent="0.25">
      <c r="B15" s="25" t="s">
        <v>29</v>
      </c>
      <c r="C15" s="28">
        <v>0</v>
      </c>
      <c r="D15" s="28">
        <v>158602</v>
      </c>
      <c r="E15" s="28">
        <v>140068</v>
      </c>
      <c r="F15" s="35">
        <f t="shared" si="1"/>
        <v>0.88314144840544251</v>
      </c>
    </row>
    <row r="16" spans="2:6" x14ac:dyDescent="0.25">
      <c r="B16" s="25" t="s">
        <v>25</v>
      </c>
      <c r="C16" s="28">
        <v>0</v>
      </c>
      <c r="D16" s="28">
        <v>34965540</v>
      </c>
      <c r="E16" s="28">
        <v>26700644</v>
      </c>
      <c r="F16" s="35">
        <f t="shared" si="1"/>
        <v>0.76362738856599954</v>
      </c>
    </row>
    <row r="17" spans="2:6" x14ac:dyDescent="0.25">
      <c r="B17" s="25" t="s">
        <v>30</v>
      </c>
      <c r="C17" s="28">
        <v>0</v>
      </c>
      <c r="D17" s="28">
        <v>20193568</v>
      </c>
      <c r="E17" s="28">
        <v>12285991</v>
      </c>
      <c r="F17" s="35">
        <f t="shared" si="1"/>
        <v>0.60841110397132392</v>
      </c>
    </row>
    <row r="18" spans="2:6" x14ac:dyDescent="0.25">
      <c r="B18" s="25" t="s">
        <v>31</v>
      </c>
      <c r="C18" s="28">
        <v>0</v>
      </c>
      <c r="D18" s="28">
        <v>2300</v>
      </c>
      <c r="E18" s="28">
        <v>2300</v>
      </c>
      <c r="F18" s="35">
        <f t="shared" si="1"/>
        <v>1</v>
      </c>
    </row>
    <row r="19" spans="2:6" x14ac:dyDescent="0.25">
      <c r="B19" s="25" t="s">
        <v>46</v>
      </c>
      <c r="C19" s="28">
        <v>0</v>
      </c>
      <c r="D19" s="28">
        <v>23943479</v>
      </c>
      <c r="E19" s="28">
        <v>10818946</v>
      </c>
      <c r="F19" s="35">
        <f t="shared" si="1"/>
        <v>0.45185355060557408</v>
      </c>
    </row>
    <row r="20" spans="2:6" x14ac:dyDescent="0.25">
      <c r="B20" s="25" t="s">
        <v>32</v>
      </c>
      <c r="C20" s="28">
        <v>0</v>
      </c>
      <c r="D20" s="28">
        <v>1459076</v>
      </c>
      <c r="E20" s="28">
        <v>814336</v>
      </c>
      <c r="F20" s="35">
        <f t="shared" si="1"/>
        <v>0.55811760319544701</v>
      </c>
    </row>
    <row r="21" spans="2:6" x14ac:dyDescent="0.25">
      <c r="B21" s="25" t="s">
        <v>33</v>
      </c>
      <c r="C21" s="28">
        <v>0</v>
      </c>
      <c r="D21" s="28">
        <v>5952905</v>
      </c>
      <c r="E21" s="28">
        <v>3472965</v>
      </c>
      <c r="F21" s="35">
        <f t="shared" si="1"/>
        <v>0.58340675686912524</v>
      </c>
    </row>
    <row r="22" spans="2:6" x14ac:dyDescent="0.25">
      <c r="B22" s="25" t="s">
        <v>37</v>
      </c>
      <c r="C22" s="28">
        <v>0</v>
      </c>
      <c r="D22" s="28">
        <v>84730</v>
      </c>
      <c r="E22" s="28">
        <v>34160</v>
      </c>
      <c r="F22" s="35">
        <f t="shared" si="1"/>
        <v>0.40316298831582675</v>
      </c>
    </row>
    <row r="23" spans="2:6" x14ac:dyDescent="0.25">
      <c r="B23" s="25" t="s">
        <v>34</v>
      </c>
      <c r="C23" s="28">
        <v>0</v>
      </c>
      <c r="D23" s="28">
        <v>2784085</v>
      </c>
      <c r="E23" s="28">
        <v>1553570</v>
      </c>
      <c r="F23" s="35">
        <f t="shared" si="1"/>
        <v>0.55801816395691939</v>
      </c>
    </row>
    <row r="24" spans="2:6" x14ac:dyDescent="0.25">
      <c r="B24" s="25" t="s">
        <v>35</v>
      </c>
      <c r="C24" s="28">
        <v>0</v>
      </c>
      <c r="D24" s="28">
        <v>420709605</v>
      </c>
      <c r="E24" s="28">
        <v>279619047</v>
      </c>
      <c r="F24" s="35">
        <f t="shared" si="1"/>
        <v>0.66463670825865739</v>
      </c>
    </row>
    <row r="25" spans="2:6" x14ac:dyDescent="0.25">
      <c r="B25" s="44" t="s">
        <v>17</v>
      </c>
      <c r="C25" s="45">
        <f>SUM(C26:C27)</f>
        <v>0</v>
      </c>
      <c r="D25" s="45">
        <f t="shared" ref="D25:E25" si="3">SUM(D26:D27)</f>
        <v>270154</v>
      </c>
      <c r="E25" s="45">
        <f t="shared" si="3"/>
        <v>0</v>
      </c>
      <c r="F25" s="46" t="str">
        <f t="shared" ref="F25:F26" si="4">IF(E25=0,"%",E25/D25)</f>
        <v>%</v>
      </c>
    </row>
    <row r="26" spans="2:6" hidden="1" x14ac:dyDescent="0.25">
      <c r="B26" s="25" t="s">
        <v>26</v>
      </c>
      <c r="C26" s="28"/>
      <c r="D26" s="28">
        <v>0</v>
      </c>
      <c r="E26" s="28">
        <v>0</v>
      </c>
      <c r="F26" s="35" t="str">
        <f t="shared" si="4"/>
        <v>%</v>
      </c>
    </row>
    <row r="27" spans="2:6" x14ac:dyDescent="0.25">
      <c r="B27" s="66" t="s">
        <v>35</v>
      </c>
      <c r="C27" s="67">
        <v>0</v>
      </c>
      <c r="D27" s="67">
        <v>270154</v>
      </c>
      <c r="E27" s="67">
        <v>0</v>
      </c>
      <c r="F27" s="35" t="str">
        <f t="shared" si="1"/>
        <v>%</v>
      </c>
    </row>
    <row r="28" spans="2:6" x14ac:dyDescent="0.25">
      <c r="B28" s="44" t="s">
        <v>16</v>
      </c>
      <c r="C28" s="45">
        <f>+C29</f>
        <v>0</v>
      </c>
      <c r="D28" s="45">
        <f t="shared" ref="D28:E28" si="5">+D29</f>
        <v>5250</v>
      </c>
      <c r="E28" s="45">
        <f t="shared" si="5"/>
        <v>0</v>
      </c>
      <c r="F28" s="46" t="str">
        <f t="shared" si="1"/>
        <v>%</v>
      </c>
    </row>
    <row r="29" spans="2:6" x14ac:dyDescent="0.25">
      <c r="B29" s="25" t="s">
        <v>35</v>
      </c>
      <c r="C29" s="28">
        <v>0</v>
      </c>
      <c r="D29" s="28">
        <v>5250</v>
      </c>
      <c r="E29" s="28">
        <v>0</v>
      </c>
      <c r="F29" s="35" t="str">
        <f t="shared" si="1"/>
        <v>%</v>
      </c>
    </row>
    <row r="30" spans="2:6" x14ac:dyDescent="0.25">
      <c r="B30" s="44" t="s">
        <v>15</v>
      </c>
      <c r="C30" s="45">
        <f>+SUM(C31:C40)</f>
        <v>0</v>
      </c>
      <c r="D30" s="45">
        <f>+SUM(D31:D40)</f>
        <v>16087562</v>
      </c>
      <c r="E30" s="45">
        <f>+SUM(E31:E40)</f>
        <v>4189391</v>
      </c>
      <c r="F30" s="46">
        <f t="shared" si="1"/>
        <v>0.26041180136555186</v>
      </c>
    </row>
    <row r="31" spans="2:6" x14ac:dyDescent="0.25">
      <c r="B31" s="26" t="s">
        <v>24</v>
      </c>
      <c r="C31" s="27">
        <v>0</v>
      </c>
      <c r="D31" s="27">
        <v>1825760</v>
      </c>
      <c r="E31" s="27">
        <v>244782</v>
      </c>
      <c r="F31" s="24">
        <f t="shared" si="1"/>
        <v>0.1340712908596968</v>
      </c>
    </row>
    <row r="32" spans="2:6" x14ac:dyDescent="0.25">
      <c r="B32" s="25" t="s">
        <v>27</v>
      </c>
      <c r="C32" s="28">
        <v>0</v>
      </c>
      <c r="D32" s="28">
        <v>1339704</v>
      </c>
      <c r="E32" s="28">
        <v>358349</v>
      </c>
      <c r="F32" s="35">
        <f>IF(E32=0,"%",E32/D32)</f>
        <v>0.26748371282014533</v>
      </c>
    </row>
    <row r="33" spans="2:6" x14ac:dyDescent="0.25">
      <c r="B33" s="25" t="s">
        <v>28</v>
      </c>
      <c r="C33" s="28">
        <v>0</v>
      </c>
      <c r="D33" s="28">
        <v>372000</v>
      </c>
      <c r="E33" s="28">
        <v>256736</v>
      </c>
      <c r="F33" s="35">
        <f t="shared" ref="F33" si="6">IF(E33=0,"%",E33/D33)</f>
        <v>0.69015053763440859</v>
      </c>
    </row>
    <row r="34" spans="2:6" x14ac:dyDescent="0.25">
      <c r="B34" s="25" t="s">
        <v>29</v>
      </c>
      <c r="C34" s="28">
        <v>0</v>
      </c>
      <c r="D34" s="28">
        <v>30000</v>
      </c>
      <c r="E34" s="28">
        <v>29450</v>
      </c>
      <c r="F34" s="35">
        <f t="shared" si="1"/>
        <v>0.98166666666666669</v>
      </c>
    </row>
    <row r="35" spans="2:6" x14ac:dyDescent="0.25">
      <c r="B35" s="25" t="s">
        <v>25</v>
      </c>
      <c r="C35" s="28">
        <v>0</v>
      </c>
      <c r="D35" s="28">
        <v>1865816</v>
      </c>
      <c r="E35" s="28">
        <v>265622</v>
      </c>
      <c r="F35" s="35">
        <f t="shared" si="1"/>
        <v>0.14236237656875061</v>
      </c>
    </row>
    <row r="36" spans="2:6" x14ac:dyDescent="0.25">
      <c r="B36" s="25" t="s">
        <v>30</v>
      </c>
      <c r="C36" s="28">
        <v>0</v>
      </c>
      <c r="D36" s="28">
        <v>73800</v>
      </c>
      <c r="E36" s="28">
        <v>0</v>
      </c>
      <c r="F36" s="35" t="str">
        <f t="shared" si="1"/>
        <v>%</v>
      </c>
    </row>
    <row r="37" spans="2:6" x14ac:dyDescent="0.25">
      <c r="B37" s="25" t="s">
        <v>46</v>
      </c>
      <c r="C37" s="28">
        <v>0</v>
      </c>
      <c r="D37" s="28">
        <v>1880242</v>
      </c>
      <c r="E37" s="28">
        <v>8480</v>
      </c>
      <c r="F37" s="35">
        <f t="shared" si="1"/>
        <v>4.5100577478856445E-3</v>
      </c>
    </row>
    <row r="38" spans="2:6" x14ac:dyDescent="0.25">
      <c r="B38" s="25" t="s">
        <v>37</v>
      </c>
      <c r="C38" s="28">
        <v>0</v>
      </c>
      <c r="D38" s="28">
        <v>34700</v>
      </c>
      <c r="E38" s="28">
        <v>0</v>
      </c>
      <c r="F38" s="35" t="str">
        <f t="shared" si="1"/>
        <v>%</v>
      </c>
    </row>
    <row r="39" spans="2:6" x14ac:dyDescent="0.25">
      <c r="B39" s="25" t="s">
        <v>34</v>
      </c>
      <c r="C39" s="28">
        <v>0</v>
      </c>
      <c r="D39" s="28">
        <v>4632</v>
      </c>
      <c r="E39" s="28">
        <v>0</v>
      </c>
      <c r="F39" s="35" t="str">
        <f t="shared" ref="F39" si="7">IF(E39=0,"%",E39/D39)</f>
        <v>%</v>
      </c>
    </row>
    <row r="40" spans="2:6" x14ac:dyDescent="0.25">
      <c r="B40" s="25" t="s">
        <v>35</v>
      </c>
      <c r="C40" s="28">
        <v>0</v>
      </c>
      <c r="D40" s="28">
        <v>8660908</v>
      </c>
      <c r="E40" s="28">
        <v>3025972</v>
      </c>
      <c r="F40" s="35">
        <f t="shared" si="1"/>
        <v>0.34938276679535218</v>
      </c>
    </row>
    <row r="41" spans="2:6" x14ac:dyDescent="0.25">
      <c r="B41" s="47" t="s">
        <v>3</v>
      </c>
      <c r="C41" s="48">
        <f>+C30+C28+C25+C11</f>
        <v>0</v>
      </c>
      <c r="D41" s="48">
        <f t="shared" ref="D41:E41" si="8">+D30+D28+D25+D11</f>
        <v>613649950</v>
      </c>
      <c r="E41" s="48">
        <f t="shared" si="8"/>
        <v>396087669</v>
      </c>
      <c r="F41" s="49">
        <f t="shared" si="1"/>
        <v>0.64546191032851874</v>
      </c>
    </row>
    <row r="42" spans="2:6" x14ac:dyDescent="0.25">
      <c r="B42" s="37" t="s">
        <v>39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44</v>
      </c>
      <c r="C5" s="69"/>
      <c r="D5" s="69"/>
      <c r="E5" s="69"/>
      <c r="F5" s="69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45</v>
      </c>
      <c r="F8" s="52" t="s">
        <v>5</v>
      </c>
    </row>
    <row r="9" spans="2:6" x14ac:dyDescent="0.25">
      <c r="B9" s="44" t="s">
        <v>21</v>
      </c>
      <c r="C9" s="45">
        <f>SUM(C10:C11)</f>
        <v>0</v>
      </c>
      <c r="D9" s="45">
        <f t="shared" ref="D9:E9" si="0">SUM(D10:D11)</f>
        <v>1961678</v>
      </c>
      <c r="E9" s="45">
        <f t="shared" si="0"/>
        <v>371126</v>
      </c>
      <c r="F9" s="46">
        <f t="shared" ref="F9:F15" si="1">IF(E9=0,"%",E9/D9)</f>
        <v>0.18918803187883027</v>
      </c>
    </row>
    <row r="10" spans="2:6" x14ac:dyDescent="0.25">
      <c r="B10" s="25" t="s">
        <v>24</v>
      </c>
      <c r="C10" s="28">
        <v>0</v>
      </c>
      <c r="D10" s="28">
        <v>1410005</v>
      </c>
      <c r="E10" s="28">
        <v>296526</v>
      </c>
      <c r="F10" s="35">
        <f t="shared" si="1"/>
        <v>0.21030138190999323</v>
      </c>
    </row>
    <row r="11" spans="2:6" x14ac:dyDescent="0.25">
      <c r="B11" s="54" t="s">
        <v>27</v>
      </c>
      <c r="C11" s="29">
        <v>0</v>
      </c>
      <c r="D11" s="29">
        <v>551673</v>
      </c>
      <c r="E11" s="29">
        <v>74600</v>
      </c>
      <c r="F11" s="36">
        <f t="shared" si="1"/>
        <v>0.1352250336703083</v>
      </c>
    </row>
    <row r="12" spans="2:6" x14ac:dyDescent="0.25">
      <c r="B12" s="44" t="s">
        <v>15</v>
      </c>
      <c r="C12" s="45">
        <f>SUM(C13:C14)</f>
        <v>0</v>
      </c>
      <c r="D12" s="45">
        <f t="shared" ref="D12:E12" si="2">SUM(D13:D14)</f>
        <v>316375</v>
      </c>
      <c r="E12" s="45">
        <f t="shared" si="2"/>
        <v>0</v>
      </c>
      <c r="F12" s="55" t="str">
        <f t="shared" si="1"/>
        <v>%</v>
      </c>
    </row>
    <row r="13" spans="2:6" x14ac:dyDescent="0.25">
      <c r="B13" s="25" t="s">
        <v>24</v>
      </c>
      <c r="C13" s="28">
        <v>0</v>
      </c>
      <c r="D13" s="28">
        <v>59080</v>
      </c>
      <c r="E13" s="28">
        <v>0</v>
      </c>
      <c r="F13" s="35" t="str">
        <f t="shared" si="1"/>
        <v>%</v>
      </c>
    </row>
    <row r="14" spans="2:6" x14ac:dyDescent="0.25">
      <c r="B14" s="54" t="s">
        <v>27</v>
      </c>
      <c r="C14" s="29">
        <v>0</v>
      </c>
      <c r="D14" s="29">
        <v>257295</v>
      </c>
      <c r="E14" s="29">
        <v>0</v>
      </c>
      <c r="F14" s="36" t="str">
        <f t="shared" si="1"/>
        <v>%</v>
      </c>
    </row>
    <row r="15" spans="2:6" x14ac:dyDescent="0.25">
      <c r="B15" s="47" t="s">
        <v>3</v>
      </c>
      <c r="C15" s="48">
        <f>+C12+C9</f>
        <v>0</v>
      </c>
      <c r="D15" s="48">
        <f t="shared" ref="D15:E15" si="3">+D12+D9</f>
        <v>2278053</v>
      </c>
      <c r="E15" s="48">
        <f t="shared" si="3"/>
        <v>371126</v>
      </c>
      <c r="F15" s="49">
        <f t="shared" si="1"/>
        <v>0.16291368111277482</v>
      </c>
    </row>
    <row r="16" spans="2:6" x14ac:dyDescent="0.25">
      <c r="B16" s="37" t="s">
        <v>39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2020-12-10T15:05:02Z</dcterms:modified>
</cp:coreProperties>
</file>