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0\5.- Informacion Portal MINSA - Transparencia\PpR - Pliego MINSA\12. Diciembre - 2020\"/>
    </mc:Choice>
  </mc:AlternateContent>
  <xr:revisionPtr revIDLastSave="0" documentId="13_ncr:1_{5B0EB2B3-5131-44A4-BFF9-183C91603FDE}" xr6:coauthVersionLast="46" xr6:coauthVersionMax="46" xr10:uidLastSave="{00000000-0000-0000-0000-000000000000}"/>
  <bookViews>
    <workbookView xWindow="-120" yWindow="-120" windowWidth="29040" windowHeight="15840" activeTab="6" xr2:uid="{00000000-000D-0000-FFFF-FFFF00000000}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RO!$B$5:$F$89</definedName>
    <definedName name="_xlnm.Print_Area" localSheetId="4">ROCC!$B$5:$F$20</definedName>
    <definedName name="_xlnm.Print_Area" localSheetId="3">ROOC!$B$2:$F$10</definedName>
    <definedName name="_xlnm.Print_Area" localSheetId="0">'TODA FUENTE'!$B$5:$F$85</definedName>
  </definedNames>
  <calcPr calcId="191029"/>
</workbook>
</file>

<file path=xl/calcChain.xml><?xml version="1.0" encoding="utf-8"?>
<calcChain xmlns="http://schemas.openxmlformats.org/spreadsheetml/2006/main">
  <c r="E43" i="5" l="1"/>
  <c r="D43" i="5"/>
  <c r="F36" i="5"/>
  <c r="F16" i="5"/>
  <c r="C26" i="5"/>
  <c r="D26" i="5"/>
  <c r="E26" i="5"/>
  <c r="F25" i="1"/>
  <c r="C29" i="1"/>
  <c r="D29" i="1"/>
  <c r="E29" i="1"/>
  <c r="C29" i="5"/>
  <c r="D29" i="5"/>
  <c r="E29" i="5"/>
  <c r="F41" i="5"/>
  <c r="F31" i="3"/>
  <c r="F49" i="1"/>
  <c r="F27" i="2" l="1"/>
  <c r="F25" i="2"/>
  <c r="F24" i="2"/>
  <c r="F26" i="1"/>
  <c r="F24" i="1"/>
  <c r="F17" i="5" l="1"/>
  <c r="F16" i="8"/>
  <c r="E15" i="8"/>
  <c r="D15" i="8"/>
  <c r="C15" i="8"/>
  <c r="F14" i="8"/>
  <c r="E13" i="8"/>
  <c r="D13" i="8"/>
  <c r="C13" i="8"/>
  <c r="F13" i="8" l="1"/>
  <c r="F15" i="8"/>
  <c r="F35" i="5"/>
  <c r="F28" i="5"/>
  <c r="F19" i="5"/>
  <c r="F39" i="3"/>
  <c r="F38" i="3"/>
  <c r="F37" i="3"/>
  <c r="F36" i="3"/>
  <c r="F35" i="3"/>
  <c r="F77" i="1"/>
  <c r="F41" i="1"/>
  <c r="F39" i="1"/>
  <c r="C44" i="1"/>
  <c r="D44" i="1"/>
  <c r="E44" i="1"/>
  <c r="F27" i="1"/>
  <c r="F27" i="5" l="1"/>
  <c r="F26" i="5" l="1"/>
  <c r="E17" i="8"/>
  <c r="D17" i="8"/>
  <c r="E11" i="8"/>
  <c r="D11" i="8"/>
  <c r="E9" i="8"/>
  <c r="D9" i="8"/>
  <c r="C9" i="8"/>
  <c r="C11" i="8"/>
  <c r="C17" i="8"/>
  <c r="F18" i="8"/>
  <c r="F12" i="8"/>
  <c r="F80" i="2"/>
  <c r="F79" i="2"/>
  <c r="F78" i="2"/>
  <c r="F77" i="2"/>
  <c r="F79" i="1"/>
  <c r="F78" i="1"/>
  <c r="D19" i="8" l="1"/>
  <c r="C19" i="8"/>
  <c r="F17" i="8"/>
  <c r="E19" i="8"/>
  <c r="F11" i="8"/>
  <c r="C73" i="2"/>
  <c r="F19" i="8" l="1"/>
  <c r="F76" i="1"/>
  <c r="F18" i="5" l="1"/>
  <c r="F11" i="3" l="1"/>
  <c r="F53" i="2"/>
  <c r="F52" i="2"/>
  <c r="F51" i="2"/>
  <c r="F50" i="2"/>
  <c r="F38" i="2"/>
  <c r="C48" i="2"/>
  <c r="D48" i="2"/>
  <c r="E48" i="2"/>
  <c r="F52" i="1"/>
  <c r="F51" i="1"/>
  <c r="F50" i="1"/>
  <c r="F48" i="1"/>
  <c r="F47" i="1"/>
  <c r="F36" i="1"/>
  <c r="F14" i="7" l="1"/>
  <c r="F13" i="7"/>
  <c r="E12" i="7"/>
  <c r="D12" i="7"/>
  <c r="C12" i="7"/>
  <c r="C34" i="3"/>
  <c r="D34" i="3"/>
  <c r="E34" i="3"/>
  <c r="F72" i="2"/>
  <c r="E71" i="2"/>
  <c r="F71" i="2" s="1"/>
  <c r="D71" i="2"/>
  <c r="C71" i="2"/>
  <c r="E67" i="1"/>
  <c r="F67" i="1" s="1"/>
  <c r="D67" i="1"/>
  <c r="C67" i="1"/>
  <c r="F68" i="1"/>
  <c r="F12" i="7" l="1"/>
  <c r="F32" i="3"/>
  <c r="F28" i="1"/>
  <c r="F23" i="1"/>
  <c r="F37" i="5" l="1"/>
  <c r="F33" i="5"/>
  <c r="F30" i="5"/>
  <c r="F29" i="5"/>
  <c r="C34" i="2"/>
  <c r="D34" i="2"/>
  <c r="E34" i="2"/>
  <c r="E11" i="5" l="1"/>
  <c r="D11" i="5"/>
  <c r="C11" i="5"/>
  <c r="E9" i="5"/>
  <c r="D9" i="5"/>
  <c r="C9" i="5"/>
  <c r="E60" i="2"/>
  <c r="D60" i="2"/>
  <c r="C60" i="2"/>
  <c r="E56" i="1"/>
  <c r="D56" i="1"/>
  <c r="C56" i="1"/>
  <c r="F63" i="1"/>
  <c r="F62" i="1"/>
  <c r="F61" i="1"/>
  <c r="C69" i="1"/>
  <c r="D69" i="1"/>
  <c r="E69" i="1"/>
  <c r="F15" i="5" l="1"/>
  <c r="F14" i="5"/>
  <c r="F13" i="5"/>
  <c r="F12" i="5"/>
  <c r="F11" i="5"/>
  <c r="F44" i="3"/>
  <c r="F33" i="3" l="1"/>
  <c r="E29" i="3"/>
  <c r="D29" i="3"/>
  <c r="C29" i="3"/>
  <c r="F45" i="3" l="1"/>
  <c r="E9" i="7" l="1"/>
  <c r="E15" i="7" s="1"/>
  <c r="D9" i="7"/>
  <c r="D15" i="7" s="1"/>
  <c r="C9" i="7"/>
  <c r="C15" i="7" s="1"/>
  <c r="F43" i="3"/>
  <c r="F30" i="3"/>
  <c r="F48" i="3"/>
  <c r="F47" i="3"/>
  <c r="F46" i="3"/>
  <c r="F42" i="3"/>
  <c r="F41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4" i="5" l="1"/>
  <c r="F64" i="2"/>
  <c r="F55" i="2"/>
  <c r="F54" i="2"/>
  <c r="F49" i="2"/>
  <c r="F60" i="1"/>
  <c r="F46" i="1"/>
  <c r="F84" i="2" l="1"/>
  <c r="F75" i="1"/>
  <c r="F55" i="1"/>
  <c r="F54" i="1"/>
  <c r="F53" i="1"/>
  <c r="F29" i="3" l="1"/>
  <c r="F34" i="3"/>
  <c r="F69" i="2"/>
  <c r="F68" i="2"/>
  <c r="D73" i="2"/>
  <c r="E73" i="2"/>
  <c r="F11" i="7"/>
  <c r="F10" i="7"/>
  <c r="F70" i="2" l="1"/>
  <c r="F66" i="1"/>
  <c r="F65" i="1"/>
  <c r="F66" i="2" l="1"/>
  <c r="F65" i="2"/>
  <c r="F63" i="2"/>
  <c r="F59" i="1"/>
  <c r="F26" i="2" l="1"/>
  <c r="F23" i="2"/>
  <c r="F59" i="2" l="1"/>
  <c r="F58" i="2"/>
  <c r="F57" i="2"/>
  <c r="F56" i="2"/>
  <c r="F45" i="1"/>
  <c r="F42" i="5" l="1"/>
  <c r="C31" i="5" l="1"/>
  <c r="C43" i="5" s="1"/>
  <c r="D31" i="5"/>
  <c r="E31" i="5"/>
  <c r="F40" i="5" l="1"/>
  <c r="F25" i="5" l="1"/>
  <c r="F10" i="8" l="1"/>
  <c r="F39" i="5" l="1"/>
  <c r="F38" i="5"/>
  <c r="F32" i="5"/>
  <c r="F24" i="5"/>
  <c r="F23" i="5"/>
  <c r="F22" i="5"/>
  <c r="F21" i="5"/>
  <c r="F20" i="5"/>
  <c r="F10" i="5"/>
  <c r="F87" i="2"/>
  <c r="F86" i="2"/>
  <c r="F85" i="2"/>
  <c r="F83" i="2"/>
  <c r="F82" i="2"/>
  <c r="F81" i="2"/>
  <c r="F76" i="2"/>
  <c r="F75" i="2"/>
  <c r="F74" i="2"/>
  <c r="F67" i="2"/>
  <c r="F62" i="2"/>
  <c r="F61" i="2"/>
  <c r="F47" i="2"/>
  <c r="F46" i="2"/>
  <c r="F45" i="2"/>
  <c r="F44" i="2"/>
  <c r="F43" i="2"/>
  <c r="F42" i="2"/>
  <c r="F41" i="2"/>
  <c r="F40" i="2"/>
  <c r="F39" i="2"/>
  <c r="F37" i="2"/>
  <c r="F36" i="2"/>
  <c r="F35" i="2"/>
  <c r="F21" i="2"/>
  <c r="F20" i="2"/>
  <c r="F19" i="2"/>
  <c r="F18" i="2"/>
  <c r="F17" i="2"/>
  <c r="F16" i="2"/>
  <c r="F15" i="2"/>
  <c r="F14" i="2"/>
  <c r="F13" i="2"/>
  <c r="F12" i="2"/>
  <c r="F11" i="2"/>
  <c r="F10" i="2"/>
  <c r="F83" i="1"/>
  <c r="F82" i="1"/>
  <c r="F81" i="1"/>
  <c r="F80" i="1"/>
  <c r="F74" i="1"/>
  <c r="F73" i="1"/>
  <c r="F72" i="1"/>
  <c r="F71" i="1"/>
  <c r="F70" i="1"/>
  <c r="F64" i="1"/>
  <c r="F58" i="1"/>
  <c r="F57" i="1"/>
  <c r="F43" i="1"/>
  <c r="F42" i="1"/>
  <c r="F40" i="1"/>
  <c r="F38" i="1"/>
  <c r="F37" i="1"/>
  <c r="F35" i="1"/>
  <c r="F34" i="1"/>
  <c r="F33" i="1"/>
  <c r="F32" i="1"/>
  <c r="F31" i="1"/>
  <c r="F30" i="1"/>
  <c r="F21" i="1"/>
  <c r="F20" i="1"/>
  <c r="F19" i="1"/>
  <c r="F18" i="1"/>
  <c r="F17" i="1"/>
  <c r="F16" i="1"/>
  <c r="F15" i="1"/>
  <c r="F14" i="1"/>
  <c r="F13" i="1"/>
  <c r="F12" i="1"/>
  <c r="F11" i="1"/>
  <c r="F10" i="1"/>
  <c r="F69" i="1" l="1"/>
  <c r="F73" i="2"/>
  <c r="E9" i="3"/>
  <c r="D9" i="3"/>
  <c r="C9" i="3"/>
  <c r="C22" i="1"/>
  <c r="D22" i="1"/>
  <c r="E22" i="1"/>
  <c r="F9" i="3" l="1"/>
  <c r="F9" i="5"/>
  <c r="F44" i="1"/>
  <c r="F22" i="1"/>
  <c r="F9" i="8"/>
  <c r="F31" i="5"/>
  <c r="F43" i="5"/>
  <c r="F48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E40" i="3"/>
  <c r="E49" i="3" s="1"/>
  <c r="D40" i="3"/>
  <c r="D49" i="3" s="1"/>
  <c r="C40" i="3"/>
  <c r="E16" i="3"/>
  <c r="D16" i="3"/>
  <c r="C16" i="3"/>
  <c r="E22" i="2"/>
  <c r="D22" i="2"/>
  <c r="C22" i="2"/>
  <c r="E9" i="2"/>
  <c r="D9" i="2"/>
  <c r="C9" i="2"/>
  <c r="E9" i="1"/>
  <c r="E84" i="1" s="1"/>
  <c r="D9" i="1"/>
  <c r="D84" i="1" s="1"/>
  <c r="C9" i="1"/>
  <c r="C84" i="1" s="1"/>
  <c r="E88" i="2" l="1"/>
  <c r="D88" i="2"/>
  <c r="C88" i="2"/>
  <c r="F84" i="1"/>
  <c r="C49" i="3"/>
  <c r="F16" i="3"/>
  <c r="F40" i="3"/>
  <c r="F34" i="2"/>
  <c r="F22" i="2"/>
  <c r="F29" i="1"/>
  <c r="F60" i="2"/>
  <c r="F56" i="1"/>
  <c r="F9" i="2"/>
  <c r="F9" i="1"/>
  <c r="F9" i="4"/>
  <c r="F8" i="4"/>
  <c r="F7" i="4"/>
  <c r="F6" i="4"/>
  <c r="F49" i="3" l="1"/>
  <c r="F88" i="2"/>
</calcChain>
</file>

<file path=xl/sharedStrings.xml><?xml version="1.0" encoding="utf-8"?>
<sst xmlns="http://schemas.openxmlformats.org/spreadsheetml/2006/main" count="296" uniqueCount="46">
  <si>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</si>
  <si>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</si>
  <si>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</si>
  <si>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</si>
  <si>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</si>
  <si>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</si>
  <si>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</si>
  <si>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</si>
  <si>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</si>
  <si>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</si>
  <si>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</si>
  <si>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</si>
  <si>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</si>
  <si>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</si>
  <si>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</si>
  <si>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</si>
  <si>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</si>
  <si>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</si>
  <si>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</si>
  <si>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</si>
  <si>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</si>
  <si>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</si>
  <si>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</si>
  <si>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</si>
  <si>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0001  PROGRAMA ARTICULADO NUTRICIONAL</t>
  </si>
  <si>
    <t>0018  ENFERMEDADES NO TRANSMISIBLES</t>
  </si>
  <si>
    <t>0104  REDUCCION DE LA MORTALIDAD POR EMERGENCIAS Y URGENCIAS MEDICAS</t>
  </si>
  <si>
    <t>EJECUCION DE LOS PROGRAMAS PRESUPUESTALES AL MES DE DICIEMBRE
DEL AÑO FISCAL 2020 DEL PLIEGO 011 MINSA - TODA FUENTE</t>
  </si>
  <si>
    <t>EJECUCION DE LOS PROGRAMAS PRESUPUESTALES AL MES DE DICIEMBRE
DEL AÑO FISCAL 2020 DEL PLIEGO 011 MINSA - RECURSOS ORDINARIOS</t>
  </si>
  <si>
    <t>EJECUCION DE LOS PROGRAMAS PRESUPUESTALES AL MES DE DICIEMBRE
DEL AÑO FISCAL 2020 DEL PLIEGO 011 MINSA - RECURSOS DIRECTAMENTE RECAUDADOS</t>
  </si>
  <si>
    <t>EJECUCION DE LOS PROGRAMAS PRESUPUESTALES AL MES DE DICIEMBRE
DEL AÑO FISCAL 2020 DEL PLIEGO 011 MINSA - ROOC</t>
  </si>
  <si>
    <t>EJECUCION DE LOS PROGRAMAS PRESUPUESTALES AL MES DE DICIEMBRE
DEL AÑO FISCAL 2020 DEL PLIEGO 011 MINSA - DONACIONES Y TRANSFERENCIAS</t>
  </si>
  <si>
    <t>EJECUCION DE LOS PROGRAMAS PRESUPUESTALES AL MES DE DICIEMBRE
DEL AÑO FISCAL 2020 DEL PLIEGO 011 MINSA - RECURSOS DETERMINADOS</t>
  </si>
  <si>
    <t>DEVENGADO
AL 31.12.20</t>
  </si>
  <si>
    <t>Fuente: SIAF, Consulta Amigable y Base de Datos al 31 de Diciembre del 2020</t>
  </si>
  <si>
    <t>0002  SALUD MATERNO NEONATAL</t>
  </si>
  <si>
    <t>0016  TBC-VIH/SIDA</t>
  </si>
  <si>
    <t>0017  ENFERMEDADES METAXENICAS Y ZOONOSIS</t>
  </si>
  <si>
    <t>0024  PREVENCION Y CONTROL DEL CANCER</t>
  </si>
  <si>
    <t>0068  REDUCCION DE VULNERABILIDAD Y ATENCION DE EMERGENCIAS POR DESASTRES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</si>
  <si>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</si>
  <si>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</si>
  <si>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</si>
  <si>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</si>
  <si>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0080  LUCHA CONTRA LA VIOLENCIA FAMILIAR</t>
  </si>
  <si>
    <t>0137  DESARROLLO DE LA CIENCIA, TECNOLOGIA E INNOVACION TECNOLOGICA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</si>
</sst>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746126</xdr:colOff>
      <xdr:row>0</xdr:row>
      <xdr:rowOff>150812</xdr:rowOff>
    </xdr:from>
    <xdr:to>
      <xdr:col>1</xdr:col>
      <xdr:colOff>4260851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46126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68" t="s">
        <v>27</v>
      </c>
      <c r="C5" s="68"/>
      <c r="D5" s="68"/>
      <c r="E5" s="68"/>
      <c r="F5" s="68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33</v>
      </c>
      <c r="F8" s="53" t="s">
        <v>5</v>
      </c>
    </row>
    <row r="9" spans="2:6" x14ac:dyDescent="0.25">
      <c r="B9" s="44" t="s">
        <v>14</v>
      </c>
      <c r="C9" s="45">
        <f>SUM(C10:C21)</f>
        <v>3177775003</v>
      </c>
      <c r="D9" s="45">
        <f>SUM(D10:D21)</f>
        <v>2844407015</v>
      </c>
      <c r="E9" s="45">
        <f>SUM(E10:E21)</f>
        <v>2769685501.1699982</v>
      </c>
      <c r="F9" s="57">
        <f t="shared" ref="F9:F84" si="0">IF(E9=0,"%",E9/D9)</f>
        <v>0.9737303721176479</v>
      </c>
    </row>
    <row r="10" spans="2:6" x14ac:dyDescent="0.25">
      <c r="B10" s="16" t="s">
        <v>24</v>
      </c>
      <c r="C10" s="30">
        <v>131842118</v>
      </c>
      <c r="D10" s="30">
        <v>148768292</v>
      </c>
      <c r="E10" s="30">
        <v>146235983.62000003</v>
      </c>
      <c r="F10" s="58">
        <f t="shared" si="0"/>
        <v>0.98297817131623744</v>
      </c>
    </row>
    <row r="11" spans="2:6" x14ac:dyDescent="0.25">
      <c r="B11" s="17" t="s">
        <v>35</v>
      </c>
      <c r="C11" s="31">
        <v>225220527</v>
      </c>
      <c r="D11" s="31">
        <v>243273416</v>
      </c>
      <c r="E11" s="31">
        <v>239688519.22999993</v>
      </c>
      <c r="F11" s="59">
        <f t="shared" si="0"/>
        <v>0.98526391897255194</v>
      </c>
    </row>
    <row r="12" spans="2:6" x14ac:dyDescent="0.25">
      <c r="B12" s="17" t="s">
        <v>36</v>
      </c>
      <c r="C12" s="31">
        <v>90645971</v>
      </c>
      <c r="D12" s="31">
        <v>98868599</v>
      </c>
      <c r="E12" s="31">
        <v>96721961.060000017</v>
      </c>
      <c r="F12" s="59">
        <f t="shared" si="0"/>
        <v>0.97828797048090077</v>
      </c>
    </row>
    <row r="13" spans="2:6" x14ac:dyDescent="0.25">
      <c r="B13" s="17" t="s">
        <v>37</v>
      </c>
      <c r="C13" s="31">
        <v>36683342</v>
      </c>
      <c r="D13" s="31">
        <v>40922209</v>
      </c>
      <c r="E13" s="31">
        <v>39820519.489999995</v>
      </c>
      <c r="F13" s="59">
        <f t="shared" si="0"/>
        <v>0.97307844476333116</v>
      </c>
    </row>
    <row r="14" spans="2:6" x14ac:dyDescent="0.25">
      <c r="B14" s="17" t="s">
        <v>25</v>
      </c>
      <c r="C14" s="31">
        <v>104259463</v>
      </c>
      <c r="D14" s="31">
        <v>115047580</v>
      </c>
      <c r="E14" s="31">
        <v>112431494.21999995</v>
      </c>
      <c r="F14" s="59">
        <f t="shared" si="0"/>
        <v>0.97726083608190584</v>
      </c>
    </row>
    <row r="15" spans="2:6" x14ac:dyDescent="0.25">
      <c r="B15" s="17" t="s">
        <v>38</v>
      </c>
      <c r="C15" s="31">
        <v>55105007</v>
      </c>
      <c r="D15" s="31">
        <v>59288222</v>
      </c>
      <c r="E15" s="31">
        <v>57292616.899999999</v>
      </c>
      <c r="F15" s="59">
        <f t="shared" si="0"/>
        <v>0.96634061483577627</v>
      </c>
    </row>
    <row r="16" spans="2:6" x14ac:dyDescent="0.25">
      <c r="B16" s="17" t="s">
        <v>39</v>
      </c>
      <c r="C16" s="31">
        <v>7548123</v>
      </c>
      <c r="D16" s="31">
        <v>7909286</v>
      </c>
      <c r="E16" s="31">
        <v>6708582.5299999993</v>
      </c>
      <c r="F16" s="59">
        <f t="shared" si="0"/>
        <v>0.84819066221653883</v>
      </c>
    </row>
    <row r="17" spans="2:6" x14ac:dyDescent="0.25">
      <c r="B17" s="17" t="s">
        <v>26</v>
      </c>
      <c r="C17" s="31">
        <v>220468887</v>
      </c>
      <c r="D17" s="31">
        <v>246431338</v>
      </c>
      <c r="E17" s="31">
        <v>241943755.01999998</v>
      </c>
      <c r="F17" s="59">
        <f t="shared" si="0"/>
        <v>0.98178972278274113</v>
      </c>
    </row>
    <row r="18" spans="2:6" x14ac:dyDescent="0.25">
      <c r="B18" s="17" t="s">
        <v>40</v>
      </c>
      <c r="C18" s="31">
        <v>29741989</v>
      </c>
      <c r="D18" s="31">
        <v>33163477</v>
      </c>
      <c r="E18" s="31">
        <v>31573435.890000001</v>
      </c>
      <c r="F18" s="59">
        <f t="shared" si="0"/>
        <v>0.95205445104564879</v>
      </c>
    </row>
    <row r="19" spans="2:6" x14ac:dyDescent="0.25">
      <c r="B19" s="17" t="s">
        <v>41</v>
      </c>
      <c r="C19" s="31">
        <v>32677120</v>
      </c>
      <c r="D19" s="31">
        <v>42417091</v>
      </c>
      <c r="E19" s="31">
        <v>41411397.240000002</v>
      </c>
      <c r="F19" s="59">
        <f t="shared" si="0"/>
        <v>0.97629036465513397</v>
      </c>
    </row>
    <row r="20" spans="2:6" x14ac:dyDescent="0.25">
      <c r="B20" s="17" t="s">
        <v>42</v>
      </c>
      <c r="C20" s="31">
        <v>1592997158</v>
      </c>
      <c r="D20" s="31">
        <v>860530062</v>
      </c>
      <c r="E20" s="31">
        <v>834943481.65999997</v>
      </c>
      <c r="F20" s="59">
        <f t="shared" si="0"/>
        <v>0.97026648867962495</v>
      </c>
    </row>
    <row r="21" spans="2:6" x14ac:dyDescent="0.25">
      <c r="B21" s="17" t="s">
        <v>43</v>
      </c>
      <c r="C21" s="31">
        <v>650585298</v>
      </c>
      <c r="D21" s="31">
        <v>947787443</v>
      </c>
      <c r="E21" s="31">
        <v>920913754.30999863</v>
      </c>
      <c r="F21" s="59">
        <f t="shared" si="0"/>
        <v>0.97164586966362521</v>
      </c>
    </row>
    <row r="22" spans="2:6" x14ac:dyDescent="0.25">
      <c r="B22" s="44" t="s">
        <v>13</v>
      </c>
      <c r="C22" s="45">
        <f>SUM(C23:C28)</f>
        <v>186701748</v>
      </c>
      <c r="D22" s="45">
        <f>SUM(D23:D28)</f>
        <v>178290605</v>
      </c>
      <c r="E22" s="45">
        <f>SUM(E23:E28)</f>
        <v>170745485.22</v>
      </c>
      <c r="F22" s="57">
        <f t="shared" si="0"/>
        <v>0.95768077751488923</v>
      </c>
    </row>
    <row r="23" spans="2:6" x14ac:dyDescent="0.25">
      <c r="B23" s="17" t="s">
        <v>35</v>
      </c>
      <c r="C23" s="31">
        <v>0</v>
      </c>
      <c r="D23" s="31">
        <v>3000</v>
      </c>
      <c r="E23" s="31">
        <v>3000</v>
      </c>
      <c r="F23" s="59">
        <f t="shared" si="0"/>
        <v>1</v>
      </c>
    </row>
    <row r="24" spans="2:6" x14ac:dyDescent="0.25">
      <c r="B24" s="17" t="s">
        <v>25</v>
      </c>
      <c r="C24" s="31">
        <v>0</v>
      </c>
      <c r="D24" s="31">
        <v>3000</v>
      </c>
      <c r="E24" s="31">
        <v>3000</v>
      </c>
      <c r="F24" s="59">
        <f t="shared" si="0"/>
        <v>1</v>
      </c>
    </row>
    <row r="25" spans="2:6" x14ac:dyDescent="0.25">
      <c r="B25" s="17" t="s">
        <v>26</v>
      </c>
      <c r="C25" s="31">
        <v>0</v>
      </c>
      <c r="D25" s="31">
        <v>9000</v>
      </c>
      <c r="E25" s="31">
        <v>9000</v>
      </c>
      <c r="F25" s="59">
        <f t="shared" si="0"/>
        <v>1</v>
      </c>
    </row>
    <row r="26" spans="2:6" x14ac:dyDescent="0.25">
      <c r="B26" s="17" t="s">
        <v>40</v>
      </c>
      <c r="C26" s="31">
        <v>0</v>
      </c>
      <c r="D26" s="31">
        <v>18000</v>
      </c>
      <c r="E26" s="31">
        <v>18000</v>
      </c>
      <c r="F26" s="59">
        <f t="shared" si="0"/>
        <v>1</v>
      </c>
    </row>
    <row r="27" spans="2:6" x14ac:dyDescent="0.25">
      <c r="B27" s="17" t="s">
        <v>42</v>
      </c>
      <c r="C27" s="31">
        <v>10628449</v>
      </c>
      <c r="D27" s="31">
        <v>12970282</v>
      </c>
      <c r="E27" s="31">
        <v>7573430.5500000007</v>
      </c>
      <c r="F27" s="59">
        <f t="shared" si="0"/>
        <v>0.58390639077855055</v>
      </c>
    </row>
    <row r="28" spans="2:6" x14ac:dyDescent="0.25">
      <c r="B28" s="17" t="s">
        <v>43</v>
      </c>
      <c r="C28" s="31">
        <v>176073299</v>
      </c>
      <c r="D28" s="31">
        <v>165287323</v>
      </c>
      <c r="E28" s="31">
        <v>163139054.66999999</v>
      </c>
      <c r="F28" s="59">
        <f t="shared" si="0"/>
        <v>0.98700282459048594</v>
      </c>
    </row>
    <row r="29" spans="2:6" x14ac:dyDescent="0.25">
      <c r="B29" s="44" t="s">
        <v>12</v>
      </c>
      <c r="C29" s="45">
        <f>SUM(C30:C43)</f>
        <v>1946702022</v>
      </c>
      <c r="D29" s="45">
        <f t="shared" ref="D29:E29" si="1">SUM(D30:D43)</f>
        <v>5322073779</v>
      </c>
      <c r="E29" s="45">
        <f t="shared" si="1"/>
        <v>4580344628.7600021</v>
      </c>
      <c r="F29" s="57">
        <f t="shared" si="0"/>
        <v>0.8606315543450872</v>
      </c>
    </row>
    <row r="30" spans="2:6" x14ac:dyDescent="0.25">
      <c r="B30" s="16" t="s">
        <v>24</v>
      </c>
      <c r="C30" s="30">
        <v>117741851</v>
      </c>
      <c r="D30" s="30">
        <v>124226045</v>
      </c>
      <c r="E30" s="30">
        <v>112567736.05000006</v>
      </c>
      <c r="F30" s="58">
        <f t="shared" si="0"/>
        <v>0.90615245820632906</v>
      </c>
    </row>
    <row r="31" spans="2:6" x14ac:dyDescent="0.25">
      <c r="B31" s="17" t="s">
        <v>35</v>
      </c>
      <c r="C31" s="31">
        <v>89954565</v>
      </c>
      <c r="D31" s="31">
        <v>126385652</v>
      </c>
      <c r="E31" s="31">
        <v>111529608.71999994</v>
      </c>
      <c r="F31" s="59">
        <f t="shared" si="0"/>
        <v>0.88245466914234805</v>
      </c>
    </row>
    <row r="32" spans="2:6" x14ac:dyDescent="0.25">
      <c r="B32" s="17" t="s">
        <v>36</v>
      </c>
      <c r="C32" s="31">
        <v>169206094</v>
      </c>
      <c r="D32" s="31">
        <v>111453510</v>
      </c>
      <c r="E32" s="31">
        <v>96835620.339999989</v>
      </c>
      <c r="F32" s="59">
        <f t="shared" si="0"/>
        <v>0.86884316465223921</v>
      </c>
    </row>
    <row r="33" spans="2:6" x14ac:dyDescent="0.25">
      <c r="B33" s="17" t="s">
        <v>37</v>
      </c>
      <c r="C33" s="31">
        <v>37713497</v>
      </c>
      <c r="D33" s="31">
        <v>15211012</v>
      </c>
      <c r="E33" s="31">
        <v>13243923.42</v>
      </c>
      <c r="F33" s="59">
        <f t="shared" si="0"/>
        <v>0.87067996659262381</v>
      </c>
    </row>
    <row r="34" spans="2:6" x14ac:dyDescent="0.25">
      <c r="B34" s="17" t="s">
        <v>25</v>
      </c>
      <c r="C34" s="31">
        <v>47528630</v>
      </c>
      <c r="D34" s="31">
        <v>68552916</v>
      </c>
      <c r="E34" s="31">
        <v>63243382.449999996</v>
      </c>
      <c r="F34" s="59">
        <f t="shared" si="0"/>
        <v>0.92254839239807096</v>
      </c>
    </row>
    <row r="35" spans="2:6" x14ac:dyDescent="0.25">
      <c r="B35" s="17" t="s">
        <v>38</v>
      </c>
      <c r="C35" s="31">
        <v>75390193</v>
      </c>
      <c r="D35" s="31">
        <v>78332829</v>
      </c>
      <c r="E35" s="31">
        <v>70303750.61999999</v>
      </c>
      <c r="F35" s="59">
        <f t="shared" si="0"/>
        <v>0.89750046714130538</v>
      </c>
    </row>
    <row r="36" spans="2:6" x14ac:dyDescent="0.25">
      <c r="B36" s="17" t="s">
        <v>39</v>
      </c>
      <c r="C36" s="31">
        <v>31159155</v>
      </c>
      <c r="D36" s="31">
        <v>19368270</v>
      </c>
      <c r="E36" s="31">
        <v>18068142.57</v>
      </c>
      <c r="F36" s="59">
        <f t="shared" si="0"/>
        <v>0.93287333200125777</v>
      </c>
    </row>
    <row r="37" spans="2:6" x14ac:dyDescent="0.25">
      <c r="B37" s="17" t="s">
        <v>44</v>
      </c>
      <c r="C37" s="31">
        <v>11608000</v>
      </c>
      <c r="D37" s="31">
        <v>13150800</v>
      </c>
      <c r="E37" s="31">
        <v>6302306.5100000007</v>
      </c>
      <c r="F37" s="59">
        <f t="shared" si="0"/>
        <v>0.47923369756972967</v>
      </c>
    </row>
    <row r="38" spans="2:6" x14ac:dyDescent="0.25">
      <c r="B38" s="17" t="s">
        <v>26</v>
      </c>
      <c r="C38" s="31">
        <v>54737118</v>
      </c>
      <c r="D38" s="31">
        <v>84476730</v>
      </c>
      <c r="E38" s="31">
        <v>77601497.389999986</v>
      </c>
      <c r="F38" s="59">
        <f t="shared" si="0"/>
        <v>0.91861388799021915</v>
      </c>
    </row>
    <row r="39" spans="2:6" x14ac:dyDescent="0.25">
      <c r="B39" s="17" t="s">
        <v>40</v>
      </c>
      <c r="C39" s="31">
        <v>14308699</v>
      </c>
      <c r="D39" s="31">
        <v>16818435</v>
      </c>
      <c r="E39" s="31">
        <v>16591261.870000008</v>
      </c>
      <c r="F39" s="59">
        <f t="shared" si="0"/>
        <v>0.98649261182743864</v>
      </c>
    </row>
    <row r="40" spans="2:6" x14ac:dyDescent="0.25">
      <c r="B40" s="17" t="s">
        <v>41</v>
      </c>
      <c r="C40" s="31">
        <v>56147026</v>
      </c>
      <c r="D40" s="31">
        <v>48280184</v>
      </c>
      <c r="E40" s="31">
        <v>43704215.780000016</v>
      </c>
      <c r="F40" s="59">
        <f t="shared" si="0"/>
        <v>0.90522057206741413</v>
      </c>
    </row>
    <row r="41" spans="2:6" x14ac:dyDescent="0.25">
      <c r="B41" s="17" t="s">
        <v>45</v>
      </c>
      <c r="C41" s="31">
        <v>0</v>
      </c>
      <c r="D41" s="31">
        <v>84730</v>
      </c>
      <c r="E41" s="31">
        <v>75793</v>
      </c>
      <c r="F41" s="59">
        <f t="shared" si="0"/>
        <v>0.89452378142334477</v>
      </c>
    </row>
    <row r="42" spans="2:6" x14ac:dyDescent="0.25">
      <c r="B42" s="17" t="s">
        <v>42</v>
      </c>
      <c r="C42" s="31">
        <v>585232952</v>
      </c>
      <c r="D42" s="31">
        <v>556808967</v>
      </c>
      <c r="E42" s="31">
        <v>525055522.36999881</v>
      </c>
      <c r="F42" s="59">
        <f t="shared" si="0"/>
        <v>0.94297246181022587</v>
      </c>
    </row>
    <row r="43" spans="2:6" x14ac:dyDescent="0.25">
      <c r="B43" s="18" t="s">
        <v>43</v>
      </c>
      <c r="C43" s="32">
        <v>655974242</v>
      </c>
      <c r="D43" s="32">
        <v>4058923699</v>
      </c>
      <c r="E43" s="32">
        <v>3425221867.6700029</v>
      </c>
      <c r="F43" s="60">
        <f t="shared" si="0"/>
        <v>0.84387441639119187</v>
      </c>
    </row>
    <row r="44" spans="2:6" x14ac:dyDescent="0.25">
      <c r="B44" s="44" t="s">
        <v>11</v>
      </c>
      <c r="C44" s="45">
        <f>SUM(C45:C55)</f>
        <v>915128904</v>
      </c>
      <c r="D44" s="45">
        <f>SUM(D45:D55)</f>
        <v>847151452</v>
      </c>
      <c r="E44" s="45">
        <f>SUM(E45:E55)</f>
        <v>784864725.58999991</v>
      </c>
      <c r="F44" s="57">
        <f t="shared" si="0"/>
        <v>0.92647509927185945</v>
      </c>
    </row>
    <row r="45" spans="2:6" x14ac:dyDescent="0.25">
      <c r="B45" s="17" t="s">
        <v>24</v>
      </c>
      <c r="C45" s="31">
        <v>334273631</v>
      </c>
      <c r="D45" s="31">
        <v>263672286</v>
      </c>
      <c r="E45" s="31">
        <v>262956664.99000001</v>
      </c>
      <c r="F45" s="59">
        <f t="shared" si="0"/>
        <v>0.99728594528891823</v>
      </c>
    </row>
    <row r="46" spans="2:6" x14ac:dyDescent="0.25">
      <c r="B46" s="17" t="s">
        <v>35</v>
      </c>
      <c r="C46" s="31">
        <v>17389327</v>
      </c>
      <c r="D46" s="31">
        <v>12207168</v>
      </c>
      <c r="E46" s="31">
        <v>11957152.719999995</v>
      </c>
      <c r="F46" s="59">
        <f t="shared" ref="F46:F52" si="2">IF(E46=0,"%",E46/D46)</f>
        <v>0.9795189777022808</v>
      </c>
    </row>
    <row r="47" spans="2:6" x14ac:dyDescent="0.25">
      <c r="B47" s="17" t="s">
        <v>36</v>
      </c>
      <c r="C47" s="31">
        <v>15000000</v>
      </c>
      <c r="D47" s="31">
        <v>6305504</v>
      </c>
      <c r="E47" s="31">
        <v>6251221.7799999993</v>
      </c>
      <c r="F47" s="59">
        <f t="shared" si="2"/>
        <v>0.99139129560460182</v>
      </c>
    </row>
    <row r="48" spans="2:6" x14ac:dyDescent="0.25">
      <c r="B48" s="17" t="s">
        <v>37</v>
      </c>
      <c r="C48" s="31">
        <v>39548966</v>
      </c>
      <c r="D48" s="31">
        <v>18049166</v>
      </c>
      <c r="E48" s="31">
        <v>18000926.320000011</v>
      </c>
      <c r="F48" s="59">
        <f t="shared" si="2"/>
        <v>0.99732731806001518</v>
      </c>
    </row>
    <row r="49" spans="2:6" x14ac:dyDescent="0.25">
      <c r="B49" s="17" t="s">
        <v>25</v>
      </c>
      <c r="C49" s="31">
        <v>15000000</v>
      </c>
      <c r="D49" s="31">
        <v>0</v>
      </c>
      <c r="E49" s="31">
        <v>0</v>
      </c>
      <c r="F49" s="59" t="str">
        <f>IF(E49=0,"%",E49/D49)</f>
        <v>%</v>
      </c>
    </row>
    <row r="50" spans="2:6" x14ac:dyDescent="0.25">
      <c r="B50" s="17" t="s">
        <v>38</v>
      </c>
      <c r="C50" s="31">
        <v>37178706</v>
      </c>
      <c r="D50" s="31">
        <v>18627207</v>
      </c>
      <c r="E50" s="31">
        <v>18542197.77</v>
      </c>
      <c r="F50" s="59">
        <f t="shared" si="2"/>
        <v>0.99543628682496521</v>
      </c>
    </row>
    <row r="51" spans="2:6" x14ac:dyDescent="0.25">
      <c r="B51" s="17" t="s">
        <v>44</v>
      </c>
      <c r="C51" s="31">
        <v>20892000</v>
      </c>
      <c r="D51" s="31">
        <v>1043039</v>
      </c>
      <c r="E51" s="31">
        <v>0</v>
      </c>
      <c r="F51" s="59" t="str">
        <f t="shared" si="2"/>
        <v>%</v>
      </c>
    </row>
    <row r="52" spans="2:6" x14ac:dyDescent="0.25">
      <c r="B52" s="17" t="s">
        <v>26</v>
      </c>
      <c r="C52" s="31">
        <v>5000000</v>
      </c>
      <c r="D52" s="31">
        <v>769038</v>
      </c>
      <c r="E52" s="31">
        <v>0</v>
      </c>
      <c r="F52" s="59" t="str">
        <f t="shared" si="2"/>
        <v>%</v>
      </c>
    </row>
    <row r="53" spans="2:6" x14ac:dyDescent="0.25">
      <c r="B53" s="17" t="s">
        <v>41</v>
      </c>
      <c r="C53" s="31">
        <v>73000000</v>
      </c>
      <c r="D53" s="31">
        <v>0</v>
      </c>
      <c r="E53" s="31">
        <v>0</v>
      </c>
      <c r="F53" s="59" t="str">
        <f t="shared" si="0"/>
        <v>%</v>
      </c>
    </row>
    <row r="54" spans="2:6" x14ac:dyDescent="0.25">
      <c r="B54" s="17" t="s">
        <v>42</v>
      </c>
      <c r="C54" s="31">
        <v>0</v>
      </c>
      <c r="D54" s="31">
        <v>20980336</v>
      </c>
      <c r="E54" s="31">
        <v>20980336</v>
      </c>
      <c r="F54" s="59">
        <f t="shared" si="0"/>
        <v>1</v>
      </c>
    </row>
    <row r="55" spans="2:6" x14ac:dyDescent="0.25">
      <c r="B55" s="17" t="s">
        <v>43</v>
      </c>
      <c r="C55" s="31">
        <v>357846274</v>
      </c>
      <c r="D55" s="31">
        <v>505497708</v>
      </c>
      <c r="E55" s="31">
        <v>446176226.00999999</v>
      </c>
      <c r="F55" s="59">
        <f t="shared" si="0"/>
        <v>0.88264737692935291</v>
      </c>
    </row>
    <row r="56" spans="2:6" x14ac:dyDescent="0.25">
      <c r="B56" s="44" t="s">
        <v>10</v>
      </c>
      <c r="C56" s="45">
        <f>+SUM(C57:C66)</f>
        <v>81970636</v>
      </c>
      <c r="D56" s="45">
        <f t="shared" ref="D56:E56" si="3">+SUM(D57:D66)</f>
        <v>99825589</v>
      </c>
      <c r="E56" s="45">
        <f t="shared" si="3"/>
        <v>93867547.560000002</v>
      </c>
      <c r="F56" s="57">
        <f t="shared" si="0"/>
        <v>0.94031548924795227</v>
      </c>
    </row>
    <row r="57" spans="2:6" x14ac:dyDescent="0.25">
      <c r="B57" s="16" t="s">
        <v>24</v>
      </c>
      <c r="C57" s="30">
        <v>42237783</v>
      </c>
      <c r="D57" s="30">
        <v>39508108</v>
      </c>
      <c r="E57" s="30">
        <v>35866254</v>
      </c>
      <c r="F57" s="58">
        <f t="shared" si="0"/>
        <v>0.90782008594286523</v>
      </c>
    </row>
    <row r="58" spans="2:6" x14ac:dyDescent="0.25">
      <c r="B58" s="17" t="s">
        <v>35</v>
      </c>
      <c r="C58" s="31">
        <v>40000</v>
      </c>
      <c r="D58" s="31">
        <v>3226878</v>
      </c>
      <c r="E58" s="31">
        <v>3166070.26</v>
      </c>
      <c r="F58" s="59">
        <f t="shared" si="0"/>
        <v>0.98115586024634327</v>
      </c>
    </row>
    <row r="59" spans="2:6" x14ac:dyDescent="0.25">
      <c r="B59" s="17" t="s">
        <v>36</v>
      </c>
      <c r="C59" s="31">
        <v>2400000</v>
      </c>
      <c r="D59" s="31">
        <v>3019896</v>
      </c>
      <c r="E59" s="31">
        <v>2440842</v>
      </c>
      <c r="F59" s="59">
        <f t="shared" si="0"/>
        <v>0.80825366171550284</v>
      </c>
    </row>
    <row r="60" spans="2:6" x14ac:dyDescent="0.25">
      <c r="B60" s="17" t="s">
        <v>37</v>
      </c>
      <c r="C60" s="31">
        <v>1741000</v>
      </c>
      <c r="D60" s="31">
        <v>4203254</v>
      </c>
      <c r="E60" s="31">
        <v>4177002</v>
      </c>
      <c r="F60" s="59">
        <f t="shared" ref="F60" si="4">IF(E60=0,"%",E60/D60)</f>
        <v>0.99375436269138151</v>
      </c>
    </row>
    <row r="61" spans="2:6" x14ac:dyDescent="0.25">
      <c r="B61" s="17" t="s">
        <v>25</v>
      </c>
      <c r="C61" s="31">
        <v>0</v>
      </c>
      <c r="D61" s="31">
        <v>14659</v>
      </c>
      <c r="E61" s="31">
        <v>12609</v>
      </c>
      <c r="F61" s="59">
        <f t="shared" si="0"/>
        <v>0.86015417149873796</v>
      </c>
    </row>
    <row r="62" spans="2:6" x14ac:dyDescent="0.25">
      <c r="B62" s="17" t="s">
        <v>38</v>
      </c>
      <c r="C62" s="31">
        <v>1602665</v>
      </c>
      <c r="D62" s="31">
        <v>3578286</v>
      </c>
      <c r="E62" s="31">
        <v>3199597</v>
      </c>
      <c r="F62" s="59">
        <f t="shared" si="0"/>
        <v>0.89417028152584788</v>
      </c>
    </row>
    <row r="63" spans="2:6" x14ac:dyDescent="0.25">
      <c r="B63" s="17" t="s">
        <v>26</v>
      </c>
      <c r="C63" s="31">
        <v>0</v>
      </c>
      <c r="D63" s="31">
        <v>420</v>
      </c>
      <c r="E63" s="31">
        <v>420</v>
      </c>
      <c r="F63" s="59">
        <f t="shared" si="0"/>
        <v>1</v>
      </c>
    </row>
    <row r="64" spans="2:6" x14ac:dyDescent="0.25">
      <c r="B64" s="17" t="s">
        <v>41</v>
      </c>
      <c r="C64" s="31">
        <v>0</v>
      </c>
      <c r="D64" s="31">
        <v>236285</v>
      </c>
      <c r="E64" s="31">
        <v>209164</v>
      </c>
      <c r="F64" s="59">
        <f t="shared" si="0"/>
        <v>0.88521912097678646</v>
      </c>
    </row>
    <row r="65" spans="2:6" x14ac:dyDescent="0.25">
      <c r="B65" s="17" t="s">
        <v>42</v>
      </c>
      <c r="C65" s="31">
        <v>2587479</v>
      </c>
      <c r="D65" s="31">
        <v>4745308</v>
      </c>
      <c r="E65" s="31">
        <v>4207839.84</v>
      </c>
      <c r="F65" s="59">
        <f t="shared" si="0"/>
        <v>0.88673692835112072</v>
      </c>
    </row>
    <row r="66" spans="2:6" x14ac:dyDescent="0.25">
      <c r="B66" s="17" t="s">
        <v>43</v>
      </c>
      <c r="C66" s="31">
        <v>31361709</v>
      </c>
      <c r="D66" s="31">
        <v>41292495</v>
      </c>
      <c r="E66" s="31">
        <v>40587749.460000001</v>
      </c>
      <c r="F66" s="59">
        <f t="shared" si="0"/>
        <v>0.98293284191231367</v>
      </c>
    </row>
    <row r="67" spans="2:6" hidden="1" x14ac:dyDescent="0.25">
      <c r="B67" s="44" t="s">
        <v>23</v>
      </c>
      <c r="C67" s="45">
        <f>+C68</f>
        <v>0</v>
      </c>
      <c r="D67" s="45">
        <f t="shared" ref="D67:E67" si="5">+D68</f>
        <v>0</v>
      </c>
      <c r="E67" s="45">
        <f t="shared" si="5"/>
        <v>0</v>
      </c>
      <c r="F67" s="57" t="str">
        <f t="shared" ref="F67:F68" si="6">IF(E67=0,"%",E67/D67)</f>
        <v>%</v>
      </c>
    </row>
    <row r="68" spans="2:6" hidden="1" x14ac:dyDescent="0.25">
      <c r="B68" s="17"/>
      <c r="C68" s="30"/>
      <c r="D68" s="30"/>
      <c r="E68" s="30"/>
      <c r="F68" s="58" t="str">
        <f t="shared" si="6"/>
        <v>%</v>
      </c>
    </row>
    <row r="69" spans="2:6" x14ac:dyDescent="0.25">
      <c r="B69" s="44" t="s">
        <v>9</v>
      </c>
      <c r="C69" s="45">
        <f>SUM(C70:C83)</f>
        <v>847781068</v>
      </c>
      <c r="D69" s="45">
        <f>SUM(D70:D83)</f>
        <v>795932616</v>
      </c>
      <c r="E69" s="45">
        <f>SUM(E70:E83)</f>
        <v>489830824.09000003</v>
      </c>
      <c r="F69" s="57">
        <f t="shared" si="0"/>
        <v>0.61541745399462311</v>
      </c>
    </row>
    <row r="70" spans="2:6" x14ac:dyDescent="0.25">
      <c r="B70" s="16" t="s">
        <v>24</v>
      </c>
      <c r="C70" s="30">
        <v>10000000</v>
      </c>
      <c r="D70" s="30">
        <v>5126955</v>
      </c>
      <c r="E70" s="30">
        <v>3864747.5999999996</v>
      </c>
      <c r="F70" s="58">
        <f t="shared" si="0"/>
        <v>0.75380954192108174</v>
      </c>
    </row>
    <row r="71" spans="2:6" x14ac:dyDescent="0.25">
      <c r="B71" s="17" t="s">
        <v>35</v>
      </c>
      <c r="C71" s="31">
        <v>255338481</v>
      </c>
      <c r="D71" s="31">
        <v>142967978</v>
      </c>
      <c r="E71" s="31">
        <v>139419672.06</v>
      </c>
      <c r="F71" s="59">
        <f t="shared" si="0"/>
        <v>0.97518111405338614</v>
      </c>
    </row>
    <row r="72" spans="2:6" x14ac:dyDescent="0.25">
      <c r="B72" s="17" t="s">
        <v>36</v>
      </c>
      <c r="C72" s="31">
        <v>10000000</v>
      </c>
      <c r="D72" s="31">
        <v>1261920</v>
      </c>
      <c r="E72" s="31">
        <v>1031508.0100000004</v>
      </c>
      <c r="F72" s="59">
        <f t="shared" si="0"/>
        <v>0.81741157125649833</v>
      </c>
    </row>
    <row r="73" spans="2:6" x14ac:dyDescent="0.25">
      <c r="B73" s="17" t="s">
        <v>37</v>
      </c>
      <c r="C73" s="31">
        <v>7000000</v>
      </c>
      <c r="D73" s="31">
        <v>105206</v>
      </c>
      <c r="E73" s="31">
        <v>69283</v>
      </c>
      <c r="F73" s="59">
        <f t="shared" si="0"/>
        <v>0.65854609052715629</v>
      </c>
    </row>
    <row r="74" spans="2:6" x14ac:dyDescent="0.25">
      <c r="B74" s="17" t="s">
        <v>25</v>
      </c>
      <c r="C74" s="31">
        <v>10000000</v>
      </c>
      <c r="D74" s="31">
        <v>2515385</v>
      </c>
      <c r="E74" s="31">
        <v>1451362.42</v>
      </c>
      <c r="F74" s="59">
        <f t="shared" si="0"/>
        <v>0.57699414602535992</v>
      </c>
    </row>
    <row r="75" spans="2:6" x14ac:dyDescent="0.25">
      <c r="B75" s="17" t="s">
        <v>38</v>
      </c>
      <c r="C75" s="31">
        <v>3000000</v>
      </c>
      <c r="D75" s="31">
        <v>5600199</v>
      </c>
      <c r="E75" s="31">
        <v>5319366.6700000009</v>
      </c>
      <c r="F75" s="59">
        <f t="shared" si="0"/>
        <v>0.94985315164693274</v>
      </c>
    </row>
    <row r="76" spans="2:6" x14ac:dyDescent="0.25">
      <c r="B76" s="17" t="s">
        <v>39</v>
      </c>
      <c r="C76" s="31">
        <v>47599705</v>
      </c>
      <c r="D76" s="31">
        <v>4909558</v>
      </c>
      <c r="E76" s="31">
        <v>4802796.7700000005</v>
      </c>
      <c r="F76" s="59">
        <f t="shared" si="0"/>
        <v>0.97825441108955236</v>
      </c>
    </row>
    <row r="77" spans="2:6" x14ac:dyDescent="0.25">
      <c r="B77" s="17" t="s">
        <v>44</v>
      </c>
      <c r="C77" s="31">
        <v>0</v>
      </c>
      <c r="D77" s="31">
        <v>616142</v>
      </c>
      <c r="E77" s="31">
        <v>425887.91000000003</v>
      </c>
      <c r="F77" s="59">
        <f t="shared" si="0"/>
        <v>0.69121713825709019</v>
      </c>
    </row>
    <row r="78" spans="2:6" x14ac:dyDescent="0.25">
      <c r="B78" s="17" t="s">
        <v>26</v>
      </c>
      <c r="C78" s="31">
        <v>0</v>
      </c>
      <c r="D78" s="31">
        <v>3698224</v>
      </c>
      <c r="E78" s="31">
        <v>3607176.69</v>
      </c>
      <c r="F78" s="59">
        <f t="shared" si="0"/>
        <v>0.97538080170373664</v>
      </c>
    </row>
    <row r="79" spans="2:6" x14ac:dyDescent="0.25">
      <c r="B79" s="17" t="s">
        <v>40</v>
      </c>
      <c r="C79" s="31">
        <v>0</v>
      </c>
      <c r="D79" s="31">
        <v>172475</v>
      </c>
      <c r="E79" s="31">
        <v>171307.50999999998</v>
      </c>
      <c r="F79" s="59">
        <f t="shared" si="0"/>
        <v>0.99323096100884178</v>
      </c>
    </row>
    <row r="80" spans="2:6" x14ac:dyDescent="0.25">
      <c r="B80" s="17" t="s">
        <v>41</v>
      </c>
      <c r="C80" s="31">
        <v>0</v>
      </c>
      <c r="D80" s="31">
        <v>2350783</v>
      </c>
      <c r="E80" s="31">
        <v>1311335.5300000003</v>
      </c>
      <c r="F80" s="59">
        <f t="shared" si="0"/>
        <v>0.5578292551885905</v>
      </c>
    </row>
    <row r="81" spans="2:6" x14ac:dyDescent="0.25">
      <c r="B81" s="17" t="s">
        <v>45</v>
      </c>
      <c r="C81" s="31">
        <v>0</v>
      </c>
      <c r="D81" s="31">
        <v>34700</v>
      </c>
      <c r="E81" s="31">
        <v>30902.9</v>
      </c>
      <c r="F81" s="59">
        <f t="shared" si="0"/>
        <v>0.89057348703170036</v>
      </c>
    </row>
    <row r="82" spans="2:6" x14ac:dyDescent="0.25">
      <c r="B82" s="17" t="s">
        <v>42</v>
      </c>
      <c r="C82" s="31">
        <v>0</v>
      </c>
      <c r="D82" s="31">
        <v>5119787</v>
      </c>
      <c r="E82" s="31">
        <v>4318121.9099999983</v>
      </c>
      <c r="F82" s="59">
        <f t="shared" si="0"/>
        <v>0.84341827306487527</v>
      </c>
    </row>
    <row r="83" spans="2:6" x14ac:dyDescent="0.25">
      <c r="B83" s="17" t="s">
        <v>43</v>
      </c>
      <c r="C83" s="31">
        <v>504842882</v>
      </c>
      <c r="D83" s="31">
        <v>621453304</v>
      </c>
      <c r="E83" s="31">
        <v>324007355.11000007</v>
      </c>
      <c r="F83" s="59">
        <f t="shared" si="0"/>
        <v>0.52137039585197875</v>
      </c>
    </row>
    <row r="84" spans="2:6" x14ac:dyDescent="0.25">
      <c r="B84" s="47" t="s">
        <v>3</v>
      </c>
      <c r="C84" s="48">
        <f>+C69+C67+C56+C44+C29+C22+C9</f>
        <v>7156059381</v>
      </c>
      <c r="D84" s="48">
        <f>+D69+D67+D56+D44+D29+D22+D9</f>
        <v>10087681056</v>
      </c>
      <c r="E84" s="48">
        <f>+E69+E67+E56+E44+E29+E22+E9</f>
        <v>8889338712.3899994</v>
      </c>
      <c r="F84" s="61">
        <f t="shared" si="0"/>
        <v>0.88120735212011436</v>
      </c>
    </row>
    <row r="85" spans="2:6" x14ac:dyDescent="0.2">
      <c r="B85" s="37" t="s">
        <v>34</v>
      </c>
      <c r="C85" s="21"/>
      <c r="D85" s="21"/>
      <c r="E85" s="21"/>
    </row>
    <row r="86" spans="2:6" x14ac:dyDescent="0.25">
      <c r="C86" s="21"/>
      <c r="D86" s="21"/>
      <c r="E86" s="21"/>
      <c r="F86" s="62"/>
    </row>
    <row r="87" spans="2:6" x14ac:dyDescent="0.25">
      <c r="C87" s="21"/>
      <c r="D87" s="21"/>
      <c r="E87" s="21"/>
    </row>
    <row r="88" spans="2:6" x14ac:dyDescent="0.25">
      <c r="C88" s="21"/>
      <c r="D88" s="21"/>
      <c r="E88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89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28</v>
      </c>
      <c r="C5" s="68"/>
      <c r="D5" s="68"/>
      <c r="E5" s="68"/>
      <c r="F5" s="68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33</v>
      </c>
      <c r="F8" s="52" t="s">
        <v>5</v>
      </c>
    </row>
    <row r="9" spans="2:6" x14ac:dyDescent="0.25">
      <c r="B9" s="44" t="s">
        <v>20</v>
      </c>
      <c r="C9" s="45">
        <f>SUM(C10:C21)</f>
        <v>3176983281</v>
      </c>
      <c r="D9" s="45">
        <f>SUM(D10:D21)</f>
        <v>2649039322</v>
      </c>
      <c r="E9" s="45">
        <f>SUM(E10:E21)</f>
        <v>2592668495.079999</v>
      </c>
      <c r="F9" s="46">
        <f t="shared" ref="F9:F88" si="0">IF(E9=0,"%",E9/D9)</f>
        <v>0.978720275515789</v>
      </c>
    </row>
    <row r="10" spans="2:6" x14ac:dyDescent="0.25">
      <c r="B10" s="11" t="s">
        <v>24</v>
      </c>
      <c r="C10" s="27">
        <v>131842118</v>
      </c>
      <c r="D10" s="27">
        <v>148768292</v>
      </c>
      <c r="E10" s="27">
        <v>146235983.61999983</v>
      </c>
      <c r="F10" s="33">
        <f t="shared" si="0"/>
        <v>0.98297817131623599</v>
      </c>
    </row>
    <row r="11" spans="2:6" x14ac:dyDescent="0.25">
      <c r="B11" s="13" t="s">
        <v>35</v>
      </c>
      <c r="C11" s="28">
        <v>225163624</v>
      </c>
      <c r="D11" s="28">
        <v>243216513</v>
      </c>
      <c r="E11" s="28">
        <v>239679519.3300001</v>
      </c>
      <c r="F11" s="23">
        <f t="shared" si="0"/>
        <v>0.98545742792554591</v>
      </c>
    </row>
    <row r="12" spans="2:6" x14ac:dyDescent="0.25">
      <c r="B12" s="13" t="s">
        <v>36</v>
      </c>
      <c r="C12" s="28">
        <v>90645971</v>
      </c>
      <c r="D12" s="28">
        <v>98868599</v>
      </c>
      <c r="E12" s="28">
        <v>96721961.060000017</v>
      </c>
      <c r="F12" s="23">
        <f t="shared" si="0"/>
        <v>0.97828797048090077</v>
      </c>
    </row>
    <row r="13" spans="2:6" x14ac:dyDescent="0.25">
      <c r="B13" s="13" t="s">
        <v>37</v>
      </c>
      <c r="C13" s="28">
        <v>36683342</v>
      </c>
      <c r="D13" s="28">
        <v>40922209</v>
      </c>
      <c r="E13" s="28">
        <v>39820519.489999995</v>
      </c>
      <c r="F13" s="23">
        <f t="shared" si="0"/>
        <v>0.97307844476333116</v>
      </c>
    </row>
    <row r="14" spans="2:6" x14ac:dyDescent="0.25">
      <c r="B14" s="13" t="s">
        <v>25</v>
      </c>
      <c r="C14" s="28">
        <v>104259463</v>
      </c>
      <c r="D14" s="28">
        <v>115047580</v>
      </c>
      <c r="E14" s="28">
        <v>112431494.21999994</v>
      </c>
      <c r="F14" s="23">
        <f t="shared" si="0"/>
        <v>0.97726083608190573</v>
      </c>
    </row>
    <row r="15" spans="2:6" x14ac:dyDescent="0.25">
      <c r="B15" s="13" t="s">
        <v>38</v>
      </c>
      <c r="C15" s="28">
        <v>55105007</v>
      </c>
      <c r="D15" s="28">
        <v>59288222</v>
      </c>
      <c r="E15" s="28">
        <v>57292616.899999999</v>
      </c>
      <c r="F15" s="23">
        <f t="shared" si="0"/>
        <v>0.96634061483577627</v>
      </c>
    </row>
    <row r="16" spans="2:6" x14ac:dyDescent="0.25">
      <c r="B16" s="13" t="s">
        <v>39</v>
      </c>
      <c r="C16" s="28">
        <v>7548123</v>
      </c>
      <c r="D16" s="28">
        <v>7909286</v>
      </c>
      <c r="E16" s="28">
        <v>6708582.5300000012</v>
      </c>
      <c r="F16" s="23">
        <f t="shared" si="0"/>
        <v>0.84819066221653905</v>
      </c>
    </row>
    <row r="17" spans="2:6" x14ac:dyDescent="0.25">
      <c r="B17" s="13" t="s">
        <v>26</v>
      </c>
      <c r="C17" s="28">
        <v>219887859</v>
      </c>
      <c r="D17" s="28">
        <v>245850310</v>
      </c>
      <c r="E17" s="28">
        <v>241770849.01999989</v>
      </c>
      <c r="F17" s="23">
        <f t="shared" si="0"/>
        <v>0.98340672834620335</v>
      </c>
    </row>
    <row r="18" spans="2:6" x14ac:dyDescent="0.25">
      <c r="B18" s="13" t="s">
        <v>40</v>
      </c>
      <c r="C18" s="28">
        <v>29741989</v>
      </c>
      <c r="D18" s="28">
        <v>33163477</v>
      </c>
      <c r="E18" s="28">
        <v>31573435.889999993</v>
      </c>
      <c r="F18" s="23">
        <f t="shared" si="0"/>
        <v>0.95205445104564856</v>
      </c>
    </row>
    <row r="19" spans="2:6" x14ac:dyDescent="0.25">
      <c r="B19" s="13" t="s">
        <v>41</v>
      </c>
      <c r="C19" s="28">
        <v>32677120</v>
      </c>
      <c r="D19" s="28">
        <v>42417091</v>
      </c>
      <c r="E19" s="28">
        <v>41411397.239999995</v>
      </c>
      <c r="F19" s="23">
        <f t="shared" si="0"/>
        <v>0.97629036465513386</v>
      </c>
    </row>
    <row r="20" spans="2:6" x14ac:dyDescent="0.25">
      <c r="B20" s="13" t="s">
        <v>42</v>
      </c>
      <c r="C20" s="28">
        <v>1592997158</v>
      </c>
      <c r="D20" s="28">
        <v>856644143</v>
      </c>
      <c r="E20" s="28">
        <v>834943481.65999997</v>
      </c>
      <c r="F20" s="23">
        <f t="shared" si="0"/>
        <v>0.97466782266904495</v>
      </c>
    </row>
    <row r="21" spans="2:6" x14ac:dyDescent="0.25">
      <c r="B21" s="13" t="s">
        <v>43</v>
      </c>
      <c r="C21" s="28">
        <v>650431507</v>
      </c>
      <c r="D21" s="28">
        <v>756943600</v>
      </c>
      <c r="E21" s="28">
        <v>744078654.11999953</v>
      </c>
      <c r="F21" s="23">
        <f t="shared" si="0"/>
        <v>0.9830040892346531</v>
      </c>
    </row>
    <row r="22" spans="2:6" x14ac:dyDescent="0.25">
      <c r="B22" s="44" t="s">
        <v>19</v>
      </c>
      <c r="C22" s="45">
        <f>SUM(C23:C33)</f>
        <v>186272115</v>
      </c>
      <c r="D22" s="45">
        <f>SUM(D23:D33)</f>
        <v>176961082</v>
      </c>
      <c r="E22" s="45">
        <f>SUM(E23:E33)</f>
        <v>170250053.51999995</v>
      </c>
      <c r="F22" s="46">
        <f t="shared" si="0"/>
        <v>0.96207624634663991</v>
      </c>
    </row>
    <row r="23" spans="2:6" x14ac:dyDescent="0.25">
      <c r="B23" s="13" t="s">
        <v>35</v>
      </c>
      <c r="C23" s="28">
        <v>0</v>
      </c>
      <c r="D23" s="28">
        <v>3000</v>
      </c>
      <c r="E23" s="28">
        <v>3000</v>
      </c>
      <c r="F23" s="23">
        <f t="shared" si="0"/>
        <v>1</v>
      </c>
    </row>
    <row r="24" spans="2:6" x14ac:dyDescent="0.25">
      <c r="B24" s="13" t="s">
        <v>25</v>
      </c>
      <c r="C24" s="28">
        <v>0</v>
      </c>
      <c r="D24" s="28">
        <v>3000</v>
      </c>
      <c r="E24" s="28">
        <v>3000</v>
      </c>
      <c r="F24" s="23">
        <f t="shared" si="0"/>
        <v>1</v>
      </c>
    </row>
    <row r="25" spans="2:6" x14ac:dyDescent="0.25">
      <c r="B25" s="13" t="s">
        <v>26</v>
      </c>
      <c r="C25" s="28">
        <v>0</v>
      </c>
      <c r="D25" s="28">
        <v>9000</v>
      </c>
      <c r="E25" s="28">
        <v>9000</v>
      </c>
      <c r="F25" s="23">
        <f t="shared" si="0"/>
        <v>1</v>
      </c>
    </row>
    <row r="26" spans="2:6" x14ac:dyDescent="0.25">
      <c r="B26" s="13" t="s">
        <v>40</v>
      </c>
      <c r="C26" s="28">
        <v>0</v>
      </c>
      <c r="D26" s="28">
        <v>18000</v>
      </c>
      <c r="E26" s="28">
        <v>18000</v>
      </c>
      <c r="F26" s="23">
        <f t="shared" si="0"/>
        <v>1</v>
      </c>
    </row>
    <row r="27" spans="2:6" x14ac:dyDescent="0.25">
      <c r="B27" s="13" t="s">
        <v>42</v>
      </c>
      <c r="C27" s="28">
        <v>10628449</v>
      </c>
      <c r="D27" s="28">
        <v>12970282</v>
      </c>
      <c r="E27" s="28">
        <v>7573430.5500000007</v>
      </c>
      <c r="F27" s="23">
        <f t="shared" si="0"/>
        <v>0.58390639077855055</v>
      </c>
    </row>
    <row r="28" spans="2:6" hidden="1" x14ac:dyDescent="0.25">
      <c r="B28" s="13" t="s">
        <v>43</v>
      </c>
      <c r="C28" s="28">
        <v>175643666</v>
      </c>
      <c r="D28" s="28">
        <v>163957800</v>
      </c>
      <c r="E28" s="28">
        <v>162643622.96999994</v>
      </c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hidden="1" x14ac:dyDescent="0.25">
      <c r="B32" s="13"/>
      <c r="C32" s="28"/>
      <c r="D32" s="28"/>
      <c r="E32" s="28"/>
      <c r="F32" s="23"/>
    </row>
    <row r="33" spans="2:6" hidden="1" x14ac:dyDescent="0.25">
      <c r="B33" s="13"/>
      <c r="C33" s="28"/>
      <c r="D33" s="28"/>
      <c r="E33" s="28"/>
      <c r="F33" s="23"/>
    </row>
    <row r="34" spans="2:6" x14ac:dyDescent="0.25">
      <c r="B34" s="44" t="s">
        <v>18</v>
      </c>
      <c r="C34" s="45">
        <f>SUM(C35:C47)</f>
        <v>1635122666</v>
      </c>
      <c r="D34" s="45">
        <f t="shared" ref="D34:E34" si="1">SUM(D35:D47)</f>
        <v>3028940982</v>
      </c>
      <c r="E34" s="45">
        <f t="shared" si="1"/>
        <v>2836637496.8500004</v>
      </c>
      <c r="F34" s="46">
        <f t="shared" si="0"/>
        <v>0.9365113132633498</v>
      </c>
    </row>
    <row r="35" spans="2:6" x14ac:dyDescent="0.25">
      <c r="B35" s="38" t="s">
        <v>24</v>
      </c>
      <c r="C35" s="12">
        <v>116932459</v>
      </c>
      <c r="D35" s="12">
        <v>90315111</v>
      </c>
      <c r="E35" s="12">
        <v>86800062.689999998</v>
      </c>
      <c r="F35" s="33">
        <f t="shared" si="0"/>
        <v>0.96108017505509125</v>
      </c>
    </row>
    <row r="36" spans="2:6" x14ac:dyDescent="0.25">
      <c r="B36" s="39" t="s">
        <v>35</v>
      </c>
      <c r="C36" s="40">
        <v>89878430</v>
      </c>
      <c r="D36" s="40">
        <v>64485355</v>
      </c>
      <c r="E36" s="40">
        <v>58839893.149999969</v>
      </c>
      <c r="F36" s="23">
        <f t="shared" si="0"/>
        <v>0.91245358190243298</v>
      </c>
    </row>
    <row r="37" spans="2:6" x14ac:dyDescent="0.25">
      <c r="B37" s="39" t="s">
        <v>36</v>
      </c>
      <c r="C37" s="40">
        <v>168879486</v>
      </c>
      <c r="D37" s="40">
        <v>105750525</v>
      </c>
      <c r="E37" s="40">
        <v>92072730.530000046</v>
      </c>
      <c r="F37" s="23">
        <f t="shared" si="0"/>
        <v>0.87065979606247856</v>
      </c>
    </row>
    <row r="38" spans="2:6" x14ac:dyDescent="0.25">
      <c r="B38" s="39" t="s">
        <v>37</v>
      </c>
      <c r="C38" s="40">
        <v>37579410</v>
      </c>
      <c r="D38" s="40">
        <v>14550861</v>
      </c>
      <c r="E38" s="40">
        <v>12859249.330000002</v>
      </c>
      <c r="F38" s="23">
        <f t="shared" si="0"/>
        <v>0.88374490897823865</v>
      </c>
    </row>
    <row r="39" spans="2:6" x14ac:dyDescent="0.25">
      <c r="B39" s="39" t="s">
        <v>25</v>
      </c>
      <c r="C39" s="40">
        <v>47504130</v>
      </c>
      <c r="D39" s="40">
        <v>31633666</v>
      </c>
      <c r="E39" s="40">
        <v>30070714.560000028</v>
      </c>
      <c r="F39" s="23">
        <f t="shared" si="0"/>
        <v>0.95059214951564663</v>
      </c>
    </row>
    <row r="40" spans="2:6" x14ac:dyDescent="0.25">
      <c r="B40" s="39" t="s">
        <v>38</v>
      </c>
      <c r="C40" s="40">
        <v>75373095</v>
      </c>
      <c r="D40" s="40">
        <v>56603310</v>
      </c>
      <c r="E40" s="40">
        <v>53713149.760000013</v>
      </c>
      <c r="F40" s="23">
        <f t="shared" si="0"/>
        <v>0.94894008424595688</v>
      </c>
    </row>
    <row r="41" spans="2:6" x14ac:dyDescent="0.25">
      <c r="B41" s="39" t="s">
        <v>39</v>
      </c>
      <c r="C41" s="40">
        <v>31159155</v>
      </c>
      <c r="D41" s="40">
        <v>19247296</v>
      </c>
      <c r="E41" s="40">
        <v>17965060.569999989</v>
      </c>
      <c r="F41" s="23">
        <f t="shared" si="0"/>
        <v>0.93338100946751112</v>
      </c>
    </row>
    <row r="42" spans="2:6" x14ac:dyDescent="0.25">
      <c r="B42" s="39" t="s">
        <v>44</v>
      </c>
      <c r="C42" s="40">
        <v>11608000</v>
      </c>
      <c r="D42" s="40">
        <v>13144800</v>
      </c>
      <c r="E42" s="40">
        <v>6302306.5100000007</v>
      </c>
      <c r="F42" s="23">
        <f t="shared" si="0"/>
        <v>0.47945244583409413</v>
      </c>
    </row>
    <row r="43" spans="2:6" x14ac:dyDescent="0.25">
      <c r="B43" s="39" t="s">
        <v>26</v>
      </c>
      <c r="C43" s="40">
        <v>54407118</v>
      </c>
      <c r="D43" s="40">
        <v>59069315</v>
      </c>
      <c r="E43" s="40">
        <v>57743201.05999995</v>
      </c>
      <c r="F43" s="23">
        <f t="shared" si="0"/>
        <v>0.97754986764278462</v>
      </c>
    </row>
    <row r="44" spans="2:6" x14ac:dyDescent="0.25">
      <c r="B44" s="39" t="s">
        <v>40</v>
      </c>
      <c r="C44" s="40">
        <v>14308699</v>
      </c>
      <c r="D44" s="40">
        <v>15241918</v>
      </c>
      <c r="E44" s="40">
        <v>15078088.040000007</v>
      </c>
      <c r="F44" s="23">
        <f t="shared" si="0"/>
        <v>0.98925135537404196</v>
      </c>
    </row>
    <row r="45" spans="2:6" x14ac:dyDescent="0.25">
      <c r="B45" s="39" t="s">
        <v>41</v>
      </c>
      <c r="C45" s="40">
        <v>56147026</v>
      </c>
      <c r="D45" s="40">
        <v>42268889</v>
      </c>
      <c r="E45" s="40">
        <v>38951769.660000004</v>
      </c>
      <c r="F45" s="23">
        <f t="shared" si="0"/>
        <v>0.92152338472865947</v>
      </c>
    </row>
    <row r="46" spans="2:6" x14ac:dyDescent="0.25">
      <c r="B46" s="39" t="s">
        <v>42</v>
      </c>
      <c r="C46" s="40">
        <v>456784382</v>
      </c>
      <c r="D46" s="40">
        <v>440635172</v>
      </c>
      <c r="E46" s="40">
        <v>437201366.16999936</v>
      </c>
      <c r="F46" s="23">
        <f t="shared" si="0"/>
        <v>0.99220714539328547</v>
      </c>
    </row>
    <row r="47" spans="2:6" x14ac:dyDescent="0.25">
      <c r="B47" s="41" t="s">
        <v>43</v>
      </c>
      <c r="C47" s="15">
        <v>474561276</v>
      </c>
      <c r="D47" s="15">
        <v>2075994764</v>
      </c>
      <c r="E47" s="15">
        <v>1929039904.8200009</v>
      </c>
      <c r="F47" s="34">
        <f t="shared" si="0"/>
        <v>0.92921231704031448</v>
      </c>
    </row>
    <row r="48" spans="2:6" x14ac:dyDescent="0.25">
      <c r="B48" s="44" t="s">
        <v>17</v>
      </c>
      <c r="C48" s="45">
        <f>SUM(C49:C59)</f>
        <v>915128904</v>
      </c>
      <c r="D48" s="45">
        <f>SUM(D49:D59)</f>
        <v>649502590</v>
      </c>
      <c r="E48" s="45">
        <f>SUM(E49:E59)</f>
        <v>641954862.71000004</v>
      </c>
      <c r="F48" s="46">
        <f t="shared" si="0"/>
        <v>0.9883792191036529</v>
      </c>
    </row>
    <row r="49" spans="2:6" x14ac:dyDescent="0.25">
      <c r="B49" s="13" t="s">
        <v>24</v>
      </c>
      <c r="C49" s="28">
        <v>334273631</v>
      </c>
      <c r="D49" s="28">
        <v>263672286</v>
      </c>
      <c r="E49" s="28">
        <v>262956664.99000001</v>
      </c>
      <c r="F49" s="23">
        <f t="shared" si="0"/>
        <v>0.99728594528891823</v>
      </c>
    </row>
    <row r="50" spans="2:6" x14ac:dyDescent="0.25">
      <c r="B50" s="13" t="s">
        <v>35</v>
      </c>
      <c r="C50" s="28">
        <v>17389327</v>
      </c>
      <c r="D50" s="28">
        <v>12207168</v>
      </c>
      <c r="E50" s="28">
        <v>11957152.719999995</v>
      </c>
      <c r="F50" s="23">
        <f t="shared" si="0"/>
        <v>0.9795189777022808</v>
      </c>
    </row>
    <row r="51" spans="2:6" x14ac:dyDescent="0.25">
      <c r="B51" s="13" t="s">
        <v>36</v>
      </c>
      <c r="C51" s="28">
        <v>15000000</v>
      </c>
      <c r="D51" s="28">
        <v>6123794</v>
      </c>
      <c r="E51" s="28">
        <v>6072552.8599999994</v>
      </c>
      <c r="F51" s="23">
        <f t="shared" si="0"/>
        <v>0.99163245203871964</v>
      </c>
    </row>
    <row r="52" spans="2:6" x14ac:dyDescent="0.25">
      <c r="B52" s="13" t="s">
        <v>37</v>
      </c>
      <c r="C52" s="28">
        <v>39548966</v>
      </c>
      <c r="D52" s="28">
        <v>17559585</v>
      </c>
      <c r="E52" s="28">
        <v>17533559.770000011</v>
      </c>
      <c r="F52" s="23">
        <f t="shared" si="0"/>
        <v>0.99851789037155547</v>
      </c>
    </row>
    <row r="53" spans="2:6" x14ac:dyDescent="0.25">
      <c r="B53" s="13" t="s">
        <v>25</v>
      </c>
      <c r="C53" s="28">
        <v>15000000</v>
      </c>
      <c r="D53" s="28">
        <v>0</v>
      </c>
      <c r="E53" s="28">
        <v>0</v>
      </c>
      <c r="F53" s="23" t="str">
        <f t="shared" si="0"/>
        <v>%</v>
      </c>
    </row>
    <row r="54" spans="2:6" x14ac:dyDescent="0.25">
      <c r="B54" s="13" t="s">
        <v>38</v>
      </c>
      <c r="C54" s="28">
        <v>37178706</v>
      </c>
      <c r="D54" s="28">
        <v>18627207</v>
      </c>
      <c r="E54" s="28">
        <v>18542197.77</v>
      </c>
      <c r="F54" s="23">
        <f t="shared" si="0"/>
        <v>0.99543628682496521</v>
      </c>
    </row>
    <row r="55" spans="2:6" x14ac:dyDescent="0.25">
      <c r="B55" s="13" t="s">
        <v>44</v>
      </c>
      <c r="C55" s="28">
        <v>20892000</v>
      </c>
      <c r="D55" s="28">
        <v>1043039</v>
      </c>
      <c r="E55" s="28">
        <v>0</v>
      </c>
      <c r="F55" s="23" t="str">
        <f t="shared" si="0"/>
        <v>%</v>
      </c>
    </row>
    <row r="56" spans="2:6" x14ac:dyDescent="0.25">
      <c r="B56" s="13" t="s">
        <v>26</v>
      </c>
      <c r="C56" s="28">
        <v>5000000</v>
      </c>
      <c r="D56" s="28">
        <v>769038</v>
      </c>
      <c r="E56" s="28">
        <v>0</v>
      </c>
      <c r="F56" s="23" t="str">
        <f t="shared" si="0"/>
        <v>%</v>
      </c>
    </row>
    <row r="57" spans="2:6" x14ac:dyDescent="0.25">
      <c r="B57" s="13" t="s">
        <v>41</v>
      </c>
      <c r="C57" s="28">
        <v>73000000</v>
      </c>
      <c r="D57" s="28">
        <v>0</v>
      </c>
      <c r="E57" s="28">
        <v>0</v>
      </c>
      <c r="F57" s="23" t="str">
        <f t="shared" si="0"/>
        <v>%</v>
      </c>
    </row>
    <row r="58" spans="2:6" x14ac:dyDescent="0.25">
      <c r="B58" s="13" t="s">
        <v>42</v>
      </c>
      <c r="C58" s="28">
        <v>0</v>
      </c>
      <c r="D58" s="28">
        <v>16926165</v>
      </c>
      <c r="E58" s="28">
        <v>16926165</v>
      </c>
      <c r="F58" s="23">
        <f t="shared" si="0"/>
        <v>1</v>
      </c>
    </row>
    <row r="59" spans="2:6" x14ac:dyDescent="0.25">
      <c r="B59" s="13" t="s">
        <v>43</v>
      </c>
      <c r="C59" s="28">
        <v>357846274</v>
      </c>
      <c r="D59" s="28">
        <v>312574308</v>
      </c>
      <c r="E59" s="28">
        <v>307966569.60000002</v>
      </c>
      <c r="F59" s="23">
        <f t="shared" si="0"/>
        <v>0.9852587423787883</v>
      </c>
    </row>
    <row r="60" spans="2:6" x14ac:dyDescent="0.25">
      <c r="B60" s="44" t="s">
        <v>16</v>
      </c>
      <c r="C60" s="45">
        <f>+SUM(C61:C70)</f>
        <v>81970636</v>
      </c>
      <c r="D60" s="45">
        <f t="shared" ref="D60:E60" si="2">+SUM(D61:D70)</f>
        <v>96169802</v>
      </c>
      <c r="E60" s="45">
        <f t="shared" si="2"/>
        <v>90509556.669999987</v>
      </c>
      <c r="F60" s="46">
        <f t="shared" si="0"/>
        <v>0.94114321530993672</v>
      </c>
    </row>
    <row r="61" spans="2:6" x14ac:dyDescent="0.25">
      <c r="B61" s="11" t="s">
        <v>24</v>
      </c>
      <c r="C61" s="27">
        <v>42237783</v>
      </c>
      <c r="D61" s="27">
        <v>39508108</v>
      </c>
      <c r="E61" s="27">
        <v>35866254</v>
      </c>
      <c r="F61" s="33">
        <f t="shared" si="0"/>
        <v>0.90782008594286523</v>
      </c>
    </row>
    <row r="62" spans="2:6" x14ac:dyDescent="0.25">
      <c r="B62" s="13" t="s">
        <v>35</v>
      </c>
      <c r="C62" s="28">
        <v>40000</v>
      </c>
      <c r="D62" s="28">
        <v>3226878</v>
      </c>
      <c r="E62" s="28">
        <v>3166070.26</v>
      </c>
      <c r="F62" s="23">
        <f t="shared" si="0"/>
        <v>0.98115586024634327</v>
      </c>
    </row>
    <row r="63" spans="2:6" x14ac:dyDescent="0.25">
      <c r="B63" s="13" t="s">
        <v>36</v>
      </c>
      <c r="C63" s="28">
        <v>2400000</v>
      </c>
      <c r="D63" s="28">
        <v>2829268</v>
      </c>
      <c r="E63" s="28">
        <v>2325005</v>
      </c>
      <c r="F63" s="23">
        <f t="shared" si="0"/>
        <v>0.82176909363128559</v>
      </c>
    </row>
    <row r="64" spans="2:6" x14ac:dyDescent="0.25">
      <c r="B64" s="13" t="s">
        <v>37</v>
      </c>
      <c r="C64" s="28">
        <v>1741000</v>
      </c>
      <c r="D64" s="28">
        <v>4104761</v>
      </c>
      <c r="E64" s="28">
        <v>4081769</v>
      </c>
      <c r="F64" s="23">
        <f t="shared" ref="F64" si="3">IF(E64=0,"%",E64/D64)</f>
        <v>0.99439869946143022</v>
      </c>
    </row>
    <row r="65" spans="2:6" x14ac:dyDescent="0.25">
      <c r="B65" s="13" t="s">
        <v>25</v>
      </c>
      <c r="C65" s="28">
        <v>0</v>
      </c>
      <c r="D65" s="28">
        <v>14659</v>
      </c>
      <c r="E65" s="28">
        <v>12609</v>
      </c>
      <c r="F65" s="23">
        <f t="shared" si="0"/>
        <v>0.86015417149873796</v>
      </c>
    </row>
    <row r="66" spans="2:6" x14ac:dyDescent="0.25">
      <c r="B66" s="13" t="s">
        <v>38</v>
      </c>
      <c r="C66" s="28">
        <v>1602665</v>
      </c>
      <c r="D66" s="28">
        <v>3578286</v>
      </c>
      <c r="E66" s="28">
        <v>3199597</v>
      </c>
      <c r="F66" s="23">
        <f t="shared" si="0"/>
        <v>0.89417028152584788</v>
      </c>
    </row>
    <row r="67" spans="2:6" x14ac:dyDescent="0.25">
      <c r="B67" s="13" t="s">
        <v>26</v>
      </c>
      <c r="C67" s="28">
        <v>0</v>
      </c>
      <c r="D67" s="28">
        <v>420</v>
      </c>
      <c r="E67" s="28">
        <v>420</v>
      </c>
      <c r="F67" s="23">
        <f t="shared" si="0"/>
        <v>1</v>
      </c>
    </row>
    <row r="68" spans="2:6" x14ac:dyDescent="0.25">
      <c r="B68" s="13" t="s">
        <v>41</v>
      </c>
      <c r="C68" s="28">
        <v>0</v>
      </c>
      <c r="D68" s="28">
        <v>190285</v>
      </c>
      <c r="E68" s="28">
        <v>177645</v>
      </c>
      <c r="F68" s="23">
        <f t="shared" ref="F68:F69" si="4">IF(E68=0,"%",E68/D68)</f>
        <v>0.93357332422419004</v>
      </c>
    </row>
    <row r="69" spans="2:6" x14ac:dyDescent="0.25">
      <c r="B69" s="13" t="s">
        <v>42</v>
      </c>
      <c r="C69" s="28">
        <v>2587479</v>
      </c>
      <c r="D69" s="28">
        <v>4034124</v>
      </c>
      <c r="E69" s="28">
        <v>3618768.15</v>
      </c>
      <c r="F69" s="23">
        <f t="shared" si="4"/>
        <v>0.89703939442615044</v>
      </c>
    </row>
    <row r="70" spans="2:6" ht="16.5" customHeight="1" x14ac:dyDescent="0.25">
      <c r="B70" s="13" t="s">
        <v>43</v>
      </c>
      <c r="C70" s="28">
        <v>31361709</v>
      </c>
      <c r="D70" s="28">
        <v>38683013</v>
      </c>
      <c r="E70" s="28">
        <v>38061419.259999998</v>
      </c>
      <c r="F70" s="23">
        <f t="shared" si="0"/>
        <v>0.98393109295803816</v>
      </c>
    </row>
    <row r="71" spans="2:6" hidden="1" x14ac:dyDescent="0.25">
      <c r="B71" s="44" t="s">
        <v>23</v>
      </c>
      <c r="C71" s="45">
        <f>+C72</f>
        <v>0</v>
      </c>
      <c r="D71" s="45">
        <f t="shared" ref="D71:E71" si="5">+D72</f>
        <v>0</v>
      </c>
      <c r="E71" s="45">
        <f t="shared" si="5"/>
        <v>0</v>
      </c>
      <c r="F71" s="57" t="str">
        <f t="shared" si="0"/>
        <v>%</v>
      </c>
    </row>
    <row r="72" spans="2:6" hidden="1" x14ac:dyDescent="0.25">
      <c r="B72" s="17"/>
      <c r="C72" s="30"/>
      <c r="D72" s="30"/>
      <c r="E72" s="30"/>
      <c r="F72" s="58" t="str">
        <f t="shared" si="0"/>
        <v>%</v>
      </c>
    </row>
    <row r="73" spans="2:6" x14ac:dyDescent="0.25">
      <c r="B73" s="44" t="s">
        <v>15</v>
      </c>
      <c r="C73" s="45">
        <f>+SUM(C74:C87)</f>
        <v>694709619</v>
      </c>
      <c r="D73" s="45">
        <f>+SUM(D74:D87)</f>
        <v>537410596</v>
      </c>
      <c r="E73" s="45">
        <f>+SUM(E74:E87)</f>
        <v>431741240.93000007</v>
      </c>
      <c r="F73" s="46">
        <f t="shared" si="0"/>
        <v>0.80337314549339489</v>
      </c>
    </row>
    <row r="74" spans="2:6" x14ac:dyDescent="0.25">
      <c r="B74" s="11" t="s">
        <v>24</v>
      </c>
      <c r="C74" s="27">
        <v>10000000</v>
      </c>
      <c r="D74" s="27">
        <v>3145517</v>
      </c>
      <c r="E74" s="27">
        <v>3032638.1599999997</v>
      </c>
      <c r="F74" s="33">
        <f t="shared" si="0"/>
        <v>0.96411437611050887</v>
      </c>
    </row>
    <row r="75" spans="2:6" x14ac:dyDescent="0.25">
      <c r="B75" s="13" t="s">
        <v>35</v>
      </c>
      <c r="C75" s="28">
        <v>255338481</v>
      </c>
      <c r="D75" s="28">
        <v>141329581</v>
      </c>
      <c r="E75" s="28">
        <v>138694105.62</v>
      </c>
      <c r="F75" s="23">
        <f t="shared" si="0"/>
        <v>0.98135227344939202</v>
      </c>
    </row>
    <row r="76" spans="2:6" x14ac:dyDescent="0.25">
      <c r="B76" s="13" t="s">
        <v>36</v>
      </c>
      <c r="C76" s="28">
        <v>10000000</v>
      </c>
      <c r="D76" s="28">
        <v>889920</v>
      </c>
      <c r="E76" s="28">
        <v>668043.2100000002</v>
      </c>
      <c r="F76" s="23">
        <f t="shared" si="0"/>
        <v>0.75067782497303148</v>
      </c>
    </row>
    <row r="77" spans="2:6" x14ac:dyDescent="0.25">
      <c r="B77" s="13" t="s">
        <v>37</v>
      </c>
      <c r="C77" s="28">
        <v>7000000</v>
      </c>
      <c r="D77" s="28">
        <v>43906</v>
      </c>
      <c r="E77" s="28">
        <v>39833</v>
      </c>
      <c r="F77" s="23">
        <f t="shared" si="0"/>
        <v>0.90723363549400993</v>
      </c>
    </row>
    <row r="78" spans="2:6" x14ac:dyDescent="0.25">
      <c r="B78" s="13" t="s">
        <v>25</v>
      </c>
      <c r="C78" s="28">
        <v>10000000</v>
      </c>
      <c r="D78" s="28">
        <v>649569</v>
      </c>
      <c r="E78" s="28">
        <v>634547.72</v>
      </c>
      <c r="F78" s="23">
        <f t="shared" si="0"/>
        <v>0.9768750048108823</v>
      </c>
    </row>
    <row r="79" spans="2:6" x14ac:dyDescent="0.25">
      <c r="B79" s="13" t="s">
        <v>38</v>
      </c>
      <c r="C79" s="28">
        <v>3000000</v>
      </c>
      <c r="D79" s="28">
        <v>5457598</v>
      </c>
      <c r="E79" s="28">
        <v>5248366.7300000004</v>
      </c>
      <c r="F79" s="23">
        <f t="shared" si="0"/>
        <v>0.96166238883845978</v>
      </c>
    </row>
    <row r="80" spans="2:6" x14ac:dyDescent="0.25">
      <c r="B80" s="13" t="s">
        <v>39</v>
      </c>
      <c r="C80" s="28">
        <v>47599705</v>
      </c>
      <c r="D80" s="28">
        <v>4909558</v>
      </c>
      <c r="E80" s="28">
        <v>4802796.7700000014</v>
      </c>
      <c r="F80" s="23">
        <f t="shared" si="0"/>
        <v>0.97825441108955258</v>
      </c>
    </row>
    <row r="81" spans="2:6" x14ac:dyDescent="0.25">
      <c r="B81" s="13" t="s">
        <v>44</v>
      </c>
      <c r="C81" s="28">
        <v>0</v>
      </c>
      <c r="D81" s="28">
        <v>616142</v>
      </c>
      <c r="E81" s="28">
        <v>425887.91000000003</v>
      </c>
      <c r="F81" s="23">
        <f t="shared" si="0"/>
        <v>0.69121713825709019</v>
      </c>
    </row>
    <row r="82" spans="2:6" x14ac:dyDescent="0.25">
      <c r="B82" s="13" t="s">
        <v>26</v>
      </c>
      <c r="C82" s="28">
        <v>0</v>
      </c>
      <c r="D82" s="28">
        <v>1714007</v>
      </c>
      <c r="E82" s="28">
        <v>1650238.08</v>
      </c>
      <c r="F82" s="23">
        <f t="shared" si="0"/>
        <v>0.96279541448780548</v>
      </c>
    </row>
    <row r="83" spans="2:6" x14ac:dyDescent="0.25">
      <c r="B83" s="13" t="s">
        <v>40</v>
      </c>
      <c r="C83" s="28">
        <v>0</v>
      </c>
      <c r="D83" s="28">
        <v>149350</v>
      </c>
      <c r="E83" s="28">
        <v>148182.51</v>
      </c>
      <c r="F83" s="23">
        <f t="shared" si="0"/>
        <v>0.99218285905590897</v>
      </c>
    </row>
    <row r="84" spans="2:6" x14ac:dyDescent="0.25">
      <c r="B84" s="13" t="s">
        <v>41</v>
      </c>
      <c r="C84" s="28">
        <v>0</v>
      </c>
      <c r="D84" s="28">
        <v>2350783</v>
      </c>
      <c r="E84" s="28">
        <v>1311335.5300000003</v>
      </c>
      <c r="F84" s="23">
        <f t="shared" si="0"/>
        <v>0.5578292551885905</v>
      </c>
    </row>
    <row r="85" spans="2:6" x14ac:dyDescent="0.25">
      <c r="B85" s="13" t="s">
        <v>42</v>
      </c>
      <c r="C85" s="28">
        <v>0</v>
      </c>
      <c r="D85" s="28">
        <v>3308955</v>
      </c>
      <c r="E85" s="28">
        <v>3023160.44</v>
      </c>
      <c r="F85" s="23">
        <f t="shared" si="0"/>
        <v>0.9136299647471785</v>
      </c>
    </row>
    <row r="86" spans="2:6" x14ac:dyDescent="0.25">
      <c r="B86" s="13" t="s">
        <v>43</v>
      </c>
      <c r="C86" s="28">
        <v>351771433</v>
      </c>
      <c r="D86" s="28">
        <v>372845710</v>
      </c>
      <c r="E86" s="28">
        <v>272062105.25000006</v>
      </c>
      <c r="F86" s="23">
        <f t="shared" si="0"/>
        <v>0.72969085590390748</v>
      </c>
    </row>
    <row r="87" spans="2:6" hidden="1" x14ac:dyDescent="0.25">
      <c r="B87" s="13"/>
      <c r="C87" s="28"/>
      <c r="D87" s="28"/>
      <c r="E87" s="28"/>
      <c r="F87" s="23" t="str">
        <f t="shared" si="0"/>
        <v>%</v>
      </c>
    </row>
    <row r="88" spans="2:6" x14ac:dyDescent="0.25">
      <c r="B88" s="47" t="s">
        <v>3</v>
      </c>
      <c r="C88" s="48">
        <f>+C73+C71+C60+C48+C34+C22+C9</f>
        <v>6690187221</v>
      </c>
      <c r="D88" s="48">
        <f t="shared" ref="D88:E88" si="6">+D73+D71+D60+D48+D34+D22+D9</f>
        <v>7138024374</v>
      </c>
      <c r="E88" s="48">
        <f t="shared" si="6"/>
        <v>6763761705.7599993</v>
      </c>
      <c r="F88" s="49">
        <f t="shared" si="0"/>
        <v>0.94756775143508343</v>
      </c>
    </row>
    <row r="89" spans="2:6" x14ac:dyDescent="0.2">
      <c r="B89" s="37" t="s">
        <v>34</v>
      </c>
      <c r="C89" s="9"/>
      <c r="D89" s="9"/>
      <c r="E89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5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29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33</v>
      </c>
      <c r="F8" s="52" t="s">
        <v>5</v>
      </c>
    </row>
    <row r="9" spans="2:6" x14ac:dyDescent="0.25">
      <c r="B9" s="44" t="s">
        <v>20</v>
      </c>
      <c r="C9" s="45">
        <f>SUM(C10:C13)</f>
        <v>791722</v>
      </c>
      <c r="D9" s="45">
        <f>SUM(D10:D13)</f>
        <v>4953651</v>
      </c>
      <c r="E9" s="45">
        <f>SUM(E10:E13)</f>
        <v>354359.4</v>
      </c>
      <c r="F9" s="46">
        <f>IF(D9=0,"%",E9/D9)</f>
        <v>7.1534995097555329E-2</v>
      </c>
    </row>
    <row r="10" spans="2:6" x14ac:dyDescent="0.25">
      <c r="B10" s="13" t="s">
        <v>35</v>
      </c>
      <c r="C10" s="28">
        <v>56903</v>
      </c>
      <c r="D10" s="28">
        <v>56903</v>
      </c>
      <c r="E10" s="28">
        <v>8999.9</v>
      </c>
      <c r="F10" s="35">
        <f t="shared" ref="F10:F49" si="0">IF(D10=0,"%",E10/D10)</f>
        <v>0.15816213556403</v>
      </c>
    </row>
    <row r="11" spans="2:6" x14ac:dyDescent="0.25">
      <c r="B11" s="13" t="s">
        <v>26</v>
      </c>
      <c r="C11" s="28">
        <v>581028</v>
      </c>
      <c r="D11" s="28">
        <v>581028</v>
      </c>
      <c r="E11" s="28">
        <v>172906</v>
      </c>
      <c r="F11" s="35">
        <f t="shared" si="0"/>
        <v>0.29758634695746161</v>
      </c>
    </row>
    <row r="12" spans="2:6" x14ac:dyDescent="0.25">
      <c r="B12" s="13" t="s">
        <v>42</v>
      </c>
      <c r="C12" s="28"/>
      <c r="D12" s="28">
        <v>3885919</v>
      </c>
      <c r="E12" s="28">
        <v>0</v>
      </c>
      <c r="F12" s="35">
        <f t="shared" si="0"/>
        <v>0</v>
      </c>
    </row>
    <row r="13" spans="2:6" x14ac:dyDescent="0.25">
      <c r="B13" s="13" t="s">
        <v>43</v>
      </c>
      <c r="C13" s="28">
        <v>153791</v>
      </c>
      <c r="D13" s="28">
        <v>429801</v>
      </c>
      <c r="E13" s="28">
        <v>172453.5</v>
      </c>
      <c r="F13" s="35">
        <f t="shared" si="0"/>
        <v>0.40124034146035026</v>
      </c>
    </row>
    <row r="14" spans="2:6" x14ac:dyDescent="0.25">
      <c r="B14" s="44" t="s">
        <v>19</v>
      </c>
      <c r="C14" s="45">
        <f>SUM(C15:C15)</f>
        <v>429633</v>
      </c>
      <c r="D14" s="45">
        <f>SUM(D15:D15)</f>
        <v>1329523</v>
      </c>
      <c r="E14" s="45">
        <f>SUM(E15:E15)</f>
        <v>495431.69999999995</v>
      </c>
      <c r="F14" s="46">
        <f t="shared" si="0"/>
        <v>0.37263868319690591</v>
      </c>
    </row>
    <row r="15" spans="2:6" x14ac:dyDescent="0.25">
      <c r="B15" s="22" t="s">
        <v>43</v>
      </c>
      <c r="C15" s="27">
        <v>429633</v>
      </c>
      <c r="D15" s="27">
        <v>1329523</v>
      </c>
      <c r="E15" s="27">
        <v>495431.69999999995</v>
      </c>
      <c r="F15" s="24">
        <f t="shared" si="0"/>
        <v>0.37263868319690591</v>
      </c>
    </row>
    <row r="16" spans="2:6" x14ac:dyDescent="0.25">
      <c r="B16" s="44" t="s">
        <v>18</v>
      </c>
      <c r="C16" s="45">
        <f>+SUM(C17:C28)</f>
        <v>311579356</v>
      </c>
      <c r="D16" s="45">
        <f>+SUM(D17:D28)</f>
        <v>341903970</v>
      </c>
      <c r="E16" s="45">
        <f>+SUM(E17:E28)</f>
        <v>197958939.56999993</v>
      </c>
      <c r="F16" s="46">
        <f t="shared" si="0"/>
        <v>0.57898988294871201</v>
      </c>
    </row>
    <row r="17" spans="2:6" x14ac:dyDescent="0.25">
      <c r="B17" s="11" t="s">
        <v>24</v>
      </c>
      <c r="C17" s="27">
        <v>809392</v>
      </c>
      <c r="D17" s="27">
        <v>7249363</v>
      </c>
      <c r="E17" s="27">
        <v>4567928.6800000006</v>
      </c>
      <c r="F17" s="24">
        <f t="shared" si="0"/>
        <v>0.63011449143876508</v>
      </c>
    </row>
    <row r="18" spans="2:6" x14ac:dyDescent="0.25">
      <c r="B18" s="13" t="s">
        <v>35</v>
      </c>
      <c r="C18" s="28">
        <v>76135</v>
      </c>
      <c r="D18" s="28">
        <v>3934109</v>
      </c>
      <c r="E18" s="28">
        <v>1339685.21</v>
      </c>
      <c r="F18" s="35">
        <f t="shared" si="0"/>
        <v>0.34053078092142336</v>
      </c>
    </row>
    <row r="19" spans="2:6" x14ac:dyDescent="0.25">
      <c r="B19" s="13" t="s">
        <v>36</v>
      </c>
      <c r="C19" s="28">
        <v>326608</v>
      </c>
      <c r="D19" s="28">
        <v>835731</v>
      </c>
      <c r="E19" s="28">
        <v>484731.35999999987</v>
      </c>
      <c r="F19" s="35">
        <f t="shared" si="0"/>
        <v>0.58000883059261876</v>
      </c>
    </row>
    <row r="20" spans="2:6" x14ac:dyDescent="0.25">
      <c r="B20" s="13" t="s">
        <v>37</v>
      </c>
      <c r="C20" s="28">
        <v>134087</v>
      </c>
      <c r="D20" s="28">
        <v>501549</v>
      </c>
      <c r="E20" s="28">
        <v>241381.58000000002</v>
      </c>
      <c r="F20" s="35">
        <f t="shared" si="0"/>
        <v>0.48127217879010825</v>
      </c>
    </row>
    <row r="21" spans="2:6" x14ac:dyDescent="0.25">
      <c r="B21" s="13" t="s">
        <v>25</v>
      </c>
      <c r="C21" s="28">
        <v>24500</v>
      </c>
      <c r="D21" s="28">
        <v>2152601</v>
      </c>
      <c r="E21" s="28">
        <v>533542.96</v>
      </c>
      <c r="F21" s="35">
        <f t="shared" si="0"/>
        <v>0.24785966372774146</v>
      </c>
    </row>
    <row r="22" spans="2:6" x14ac:dyDescent="0.25">
      <c r="B22" s="13" t="s">
        <v>38</v>
      </c>
      <c r="C22" s="28">
        <v>17098</v>
      </c>
      <c r="D22" s="28">
        <v>64367</v>
      </c>
      <c r="E22" s="28">
        <v>53588.1</v>
      </c>
      <c r="F22" s="35">
        <f t="shared" si="0"/>
        <v>0.83253996613171344</v>
      </c>
    </row>
    <row r="23" spans="2:6" x14ac:dyDescent="0.25">
      <c r="B23" s="13" t="s">
        <v>39</v>
      </c>
      <c r="C23" s="28">
        <v>0</v>
      </c>
      <c r="D23" s="28">
        <v>118674</v>
      </c>
      <c r="E23" s="28">
        <v>100782</v>
      </c>
      <c r="F23" s="35">
        <f t="shared" si="0"/>
        <v>0.84923403609889281</v>
      </c>
    </row>
    <row r="24" spans="2:6" x14ac:dyDescent="0.25">
      <c r="B24" s="13" t="s">
        <v>26</v>
      </c>
      <c r="C24" s="28">
        <v>330000</v>
      </c>
      <c r="D24" s="28">
        <v>1754814</v>
      </c>
      <c r="E24" s="28">
        <v>1406878.7999999998</v>
      </c>
      <c r="F24" s="35">
        <f t="shared" si="0"/>
        <v>0.80172531105860778</v>
      </c>
    </row>
    <row r="25" spans="2:6" x14ac:dyDescent="0.25">
      <c r="B25" s="13" t="s">
        <v>40</v>
      </c>
      <c r="C25" s="28">
        <v>0</v>
      </c>
      <c r="D25" s="28">
        <v>35163</v>
      </c>
      <c r="E25" s="28">
        <v>35162.400000000001</v>
      </c>
      <c r="F25" s="35">
        <f t="shared" si="0"/>
        <v>0.99998293660950432</v>
      </c>
    </row>
    <row r="26" spans="2:6" x14ac:dyDescent="0.25">
      <c r="B26" s="13" t="s">
        <v>41</v>
      </c>
      <c r="C26" s="28">
        <v>0</v>
      </c>
      <c r="D26" s="28">
        <v>294104</v>
      </c>
      <c r="E26" s="28">
        <v>262044.38999999998</v>
      </c>
      <c r="F26" s="35">
        <f t="shared" si="0"/>
        <v>0.8909922680412371</v>
      </c>
    </row>
    <row r="27" spans="2:6" x14ac:dyDescent="0.25">
      <c r="B27" s="13" t="s">
        <v>42</v>
      </c>
      <c r="C27" s="28">
        <v>128448570</v>
      </c>
      <c r="D27" s="28">
        <v>113310233</v>
      </c>
      <c r="E27" s="28">
        <v>86185743.039999992</v>
      </c>
      <c r="F27" s="35">
        <f t="shared" si="0"/>
        <v>0.7606174725631355</v>
      </c>
    </row>
    <row r="28" spans="2:6" x14ac:dyDescent="0.25">
      <c r="B28" s="13" t="s">
        <v>43</v>
      </c>
      <c r="C28" s="28">
        <v>181412966</v>
      </c>
      <c r="D28" s="28">
        <v>211653262</v>
      </c>
      <c r="E28" s="28">
        <v>102747471.04999995</v>
      </c>
      <c r="F28" s="35">
        <f t="shared" si="0"/>
        <v>0.48545186631708964</v>
      </c>
    </row>
    <row r="29" spans="2:6" x14ac:dyDescent="0.25">
      <c r="B29" s="44" t="s">
        <v>17</v>
      </c>
      <c r="C29" s="45">
        <f>+SUM(C30:C33)</f>
        <v>0</v>
      </c>
      <c r="D29" s="45">
        <f t="shared" ref="D29:E29" si="1">+SUM(D30:D33)</f>
        <v>4976981</v>
      </c>
      <c r="E29" s="45">
        <f t="shared" si="1"/>
        <v>4856067.5199999996</v>
      </c>
      <c r="F29" s="46">
        <f t="shared" ref="F29:F33" si="2">IF(D29=0,"%",E29/D29)</f>
        <v>0.97570545678193255</v>
      </c>
    </row>
    <row r="30" spans="2:6" x14ac:dyDescent="0.25">
      <c r="B30" s="13" t="s">
        <v>36</v>
      </c>
      <c r="C30" s="28">
        <v>0</v>
      </c>
      <c r="D30" s="28">
        <v>181710</v>
      </c>
      <c r="E30" s="28">
        <v>178668.91999999998</v>
      </c>
      <c r="F30" s="35">
        <f t="shared" si="2"/>
        <v>0.98326410214077364</v>
      </c>
    </row>
    <row r="31" spans="2:6" x14ac:dyDescent="0.25">
      <c r="B31" s="13" t="s">
        <v>37</v>
      </c>
      <c r="C31" s="28">
        <v>0</v>
      </c>
      <c r="D31" s="28">
        <v>489581</v>
      </c>
      <c r="E31" s="28">
        <v>467366.55</v>
      </c>
      <c r="F31" s="35">
        <f t="shared" si="2"/>
        <v>0.95462558800280239</v>
      </c>
    </row>
    <row r="32" spans="2:6" x14ac:dyDescent="0.25">
      <c r="B32" s="13" t="s">
        <v>42</v>
      </c>
      <c r="C32" s="28">
        <v>0</v>
      </c>
      <c r="D32" s="28">
        <v>4054171</v>
      </c>
      <c r="E32" s="28">
        <v>4054171</v>
      </c>
      <c r="F32" s="35">
        <f t="shared" si="2"/>
        <v>1</v>
      </c>
    </row>
    <row r="33" spans="2:6" hidden="1" x14ac:dyDescent="0.25">
      <c r="B33" s="14" t="s">
        <v>43</v>
      </c>
      <c r="C33" s="29">
        <v>0</v>
      </c>
      <c r="D33" s="29">
        <v>251519</v>
      </c>
      <c r="E33" s="29">
        <v>155861.04999999999</v>
      </c>
      <c r="F33" s="36">
        <f t="shared" si="2"/>
        <v>0.6196790302124292</v>
      </c>
    </row>
    <row r="34" spans="2:6" x14ac:dyDescent="0.25">
      <c r="B34" s="44" t="s">
        <v>16</v>
      </c>
      <c r="C34" s="45">
        <f>+SUM(C35:C39)</f>
        <v>0</v>
      </c>
      <c r="D34" s="45">
        <f>+SUM(D35:D39)</f>
        <v>1950537</v>
      </c>
      <c r="E34" s="45">
        <f>+SUM(E35:E39)</f>
        <v>1717419.89</v>
      </c>
      <c r="F34" s="46">
        <f t="shared" si="0"/>
        <v>0.88048567650857168</v>
      </c>
    </row>
    <row r="35" spans="2:6" x14ac:dyDescent="0.25">
      <c r="B35" s="11" t="s">
        <v>36</v>
      </c>
      <c r="C35" s="27">
        <v>0</v>
      </c>
      <c r="D35" s="27">
        <v>190628</v>
      </c>
      <c r="E35" s="27">
        <v>115837</v>
      </c>
      <c r="F35" s="35">
        <f t="shared" si="0"/>
        <v>0.60765994502381604</v>
      </c>
    </row>
    <row r="36" spans="2:6" x14ac:dyDescent="0.25">
      <c r="B36" s="42" t="s">
        <v>37</v>
      </c>
      <c r="C36" s="43">
        <v>0</v>
      </c>
      <c r="D36" s="43">
        <v>98493</v>
      </c>
      <c r="E36" s="43">
        <v>95233</v>
      </c>
      <c r="F36" s="35">
        <f t="shared" si="0"/>
        <v>0.96690120110058586</v>
      </c>
    </row>
    <row r="37" spans="2:6" x14ac:dyDescent="0.25">
      <c r="B37" s="42" t="s">
        <v>41</v>
      </c>
      <c r="C37" s="43">
        <v>0</v>
      </c>
      <c r="D37" s="43">
        <v>46000</v>
      </c>
      <c r="E37" s="43">
        <v>31519</v>
      </c>
      <c r="F37" s="35">
        <f t="shared" si="0"/>
        <v>0.68519565217391309</v>
      </c>
    </row>
    <row r="38" spans="2:6" x14ac:dyDescent="0.25">
      <c r="B38" s="42" t="s">
        <v>42</v>
      </c>
      <c r="C38" s="43">
        <v>0</v>
      </c>
      <c r="D38" s="43">
        <v>711184</v>
      </c>
      <c r="E38" s="43">
        <v>589071.68999999994</v>
      </c>
      <c r="F38" s="35">
        <f t="shared" si="0"/>
        <v>0.82829716360323058</v>
      </c>
    </row>
    <row r="39" spans="2:6" x14ac:dyDescent="0.25">
      <c r="B39" s="42" t="s">
        <v>43</v>
      </c>
      <c r="C39" s="43">
        <v>0</v>
      </c>
      <c r="D39" s="43">
        <v>904232</v>
      </c>
      <c r="E39" s="43">
        <v>885759.2</v>
      </c>
      <c r="F39" s="35">
        <f t="shared" si="0"/>
        <v>0.9795707296357572</v>
      </c>
    </row>
    <row r="40" spans="2:6" x14ac:dyDescent="0.25">
      <c r="B40" s="44" t="s">
        <v>15</v>
      </c>
      <c r="C40" s="45">
        <f>+SUM(C41:C48)</f>
        <v>0</v>
      </c>
      <c r="D40" s="45">
        <f>+SUM(D41:D48)</f>
        <v>7778367</v>
      </c>
      <c r="E40" s="45">
        <f>+SUM(E41:E48)</f>
        <v>4944188.9799999986</v>
      </c>
      <c r="F40" s="46">
        <f t="shared" si="0"/>
        <v>0.63563328652402218</v>
      </c>
    </row>
    <row r="41" spans="2:6" x14ac:dyDescent="0.25">
      <c r="B41" s="13" t="s">
        <v>24</v>
      </c>
      <c r="C41" s="28">
        <v>0</v>
      </c>
      <c r="D41" s="28">
        <v>62598</v>
      </c>
      <c r="E41" s="28">
        <v>46584.959999999999</v>
      </c>
      <c r="F41" s="35">
        <f t="shared" si="0"/>
        <v>0.74419246621297808</v>
      </c>
    </row>
    <row r="42" spans="2:6" x14ac:dyDescent="0.25">
      <c r="B42" s="13" t="s">
        <v>35</v>
      </c>
      <c r="C42" s="28">
        <v>0</v>
      </c>
      <c r="D42" s="28">
        <v>41398</v>
      </c>
      <c r="E42" s="28">
        <v>41397.440000000002</v>
      </c>
      <c r="F42" s="35">
        <f t="shared" si="0"/>
        <v>0.99998647277646269</v>
      </c>
    </row>
    <row r="43" spans="2:6" x14ac:dyDescent="0.25">
      <c r="B43" s="13" t="s">
        <v>37</v>
      </c>
      <c r="C43" s="28">
        <v>0</v>
      </c>
      <c r="D43" s="28">
        <v>31300</v>
      </c>
      <c r="E43" s="28">
        <v>0</v>
      </c>
      <c r="F43" s="35">
        <f t="shared" ref="F43:F45" si="3">IF(D43=0,"%",E43/D43)</f>
        <v>0</v>
      </c>
    </row>
    <row r="44" spans="2:6" x14ac:dyDescent="0.25">
      <c r="B44" s="13" t="s">
        <v>26</v>
      </c>
      <c r="C44" s="28">
        <v>0</v>
      </c>
      <c r="D44" s="28">
        <v>78175</v>
      </c>
      <c r="E44" s="28">
        <v>78175</v>
      </c>
      <c r="F44" s="35">
        <f t="shared" si="3"/>
        <v>1</v>
      </c>
    </row>
    <row r="45" spans="2:6" ht="15" hidden="1" customHeight="1" x14ac:dyDescent="0.25">
      <c r="B45" s="13" t="s">
        <v>42</v>
      </c>
      <c r="C45" s="28">
        <v>0</v>
      </c>
      <c r="D45" s="28">
        <v>1806200</v>
      </c>
      <c r="E45" s="28">
        <v>1290329.47</v>
      </c>
      <c r="F45" s="35">
        <f t="shared" si="3"/>
        <v>0.71438903222234529</v>
      </c>
    </row>
    <row r="46" spans="2:6" hidden="1" x14ac:dyDescent="0.25">
      <c r="B46" s="13" t="s">
        <v>43</v>
      </c>
      <c r="C46" s="28">
        <v>0</v>
      </c>
      <c r="D46" s="28">
        <v>5758696</v>
      </c>
      <c r="E46" s="28">
        <v>3487702.1099999989</v>
      </c>
      <c r="F46" s="35">
        <f t="shared" si="0"/>
        <v>0.60564094892315878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312800711</v>
      </c>
      <c r="D49" s="48">
        <f t="shared" ref="D49:E49" si="4">+D40+D34+D29+D16+D14+D9</f>
        <v>362893029</v>
      </c>
      <c r="E49" s="48">
        <f t="shared" si="4"/>
        <v>210326407.05999991</v>
      </c>
      <c r="F49" s="49">
        <f t="shared" si="0"/>
        <v>0.57958238448278354</v>
      </c>
    </row>
    <row r="50" spans="2:6" x14ac:dyDescent="0.25">
      <c r="B50" s="37" t="s">
        <v>34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F2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3" width="12.7109375" bestFit="1" customWidth="1"/>
    <col min="4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30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33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190392588</v>
      </c>
      <c r="E9" s="45">
        <f t="shared" si="0"/>
        <v>176641192.94</v>
      </c>
      <c r="F9" s="46">
        <f t="shared" ref="F9:F10" si="1">IF(E9=0,"%",E9/D9)</f>
        <v>0.92777347477413352</v>
      </c>
    </row>
    <row r="10" spans="2:6" x14ac:dyDescent="0.25">
      <c r="B10" s="11" t="s">
        <v>43</v>
      </c>
      <c r="C10" s="27">
        <v>0</v>
      </c>
      <c r="D10" s="27">
        <v>190392588</v>
      </c>
      <c r="E10" s="27">
        <v>176641192.94</v>
      </c>
      <c r="F10" s="24">
        <f t="shared" si="1"/>
        <v>0.92777347477413352</v>
      </c>
    </row>
    <row r="11" spans="2:6" x14ac:dyDescent="0.25">
      <c r="B11" s="44" t="s">
        <v>18</v>
      </c>
      <c r="C11" s="45">
        <f>++C12</f>
        <v>0</v>
      </c>
      <c r="D11" s="45">
        <f t="shared" ref="D11:E15" si="2">++D12</f>
        <v>1339381159</v>
      </c>
      <c r="E11" s="45">
        <f t="shared" si="2"/>
        <v>1014781821.2199998</v>
      </c>
      <c r="F11" s="46">
        <f t="shared" ref="F11:F12" si="3">IF(E11=0,"%",E11/D11)</f>
        <v>0.75764976564076025</v>
      </c>
    </row>
    <row r="12" spans="2:6" x14ac:dyDescent="0.25">
      <c r="B12" s="11" t="s">
        <v>43</v>
      </c>
      <c r="C12" s="27">
        <v>0</v>
      </c>
      <c r="D12" s="27">
        <v>1339381159</v>
      </c>
      <c r="E12" s="27">
        <v>1014781821.2199998</v>
      </c>
      <c r="F12" s="24">
        <f t="shared" si="3"/>
        <v>0.75764976564076025</v>
      </c>
    </row>
    <row r="13" spans="2:6" x14ac:dyDescent="0.25">
      <c r="B13" s="44" t="s">
        <v>17</v>
      </c>
      <c r="C13" s="45">
        <f>++C14</f>
        <v>0</v>
      </c>
      <c r="D13" s="45">
        <f t="shared" si="2"/>
        <v>192633727</v>
      </c>
      <c r="E13" s="45">
        <f t="shared" si="2"/>
        <v>138053795.36000001</v>
      </c>
      <c r="F13" s="46">
        <f t="shared" ref="F13:F14" si="4">IF(E13=0,"%",E13/D13)</f>
        <v>0.71666471655817576</v>
      </c>
    </row>
    <row r="14" spans="2:6" x14ac:dyDescent="0.25">
      <c r="B14" s="11" t="s">
        <v>43</v>
      </c>
      <c r="C14" s="27">
        <v>0</v>
      </c>
      <c r="D14" s="27">
        <v>192633727</v>
      </c>
      <c r="E14" s="27">
        <v>138053795.36000001</v>
      </c>
      <c r="F14" s="24">
        <f t="shared" si="4"/>
        <v>0.71666471655817576</v>
      </c>
    </row>
    <row r="15" spans="2:6" x14ac:dyDescent="0.25">
      <c r="B15" s="44" t="s">
        <v>16</v>
      </c>
      <c r="C15" s="45">
        <f>++C16</f>
        <v>0</v>
      </c>
      <c r="D15" s="45">
        <f t="shared" si="2"/>
        <v>1700000</v>
      </c>
      <c r="E15" s="45">
        <f t="shared" si="2"/>
        <v>1640571</v>
      </c>
      <c r="F15" s="46">
        <f t="shared" ref="F15:F16" si="5">IF(E15=0,"%",E15/D15)</f>
        <v>0.96504176470588232</v>
      </c>
    </row>
    <row r="16" spans="2:6" x14ac:dyDescent="0.25">
      <c r="B16" s="11" t="s">
        <v>43</v>
      </c>
      <c r="C16" s="27">
        <v>0</v>
      </c>
      <c r="D16" s="27">
        <v>1700000</v>
      </c>
      <c r="E16" s="27">
        <v>1640571</v>
      </c>
      <c r="F16" s="24">
        <f t="shared" si="5"/>
        <v>0.96504176470588232</v>
      </c>
    </row>
    <row r="17" spans="2:6" x14ac:dyDescent="0.25">
      <c r="B17" s="44" t="s">
        <v>15</v>
      </c>
      <c r="C17" s="45">
        <f>+C18</f>
        <v>153071449</v>
      </c>
      <c r="D17" s="45">
        <f t="shared" ref="D17:E17" si="6">+D18</f>
        <v>231814286</v>
      </c>
      <c r="E17" s="45">
        <f t="shared" si="6"/>
        <v>41627684.940000005</v>
      </c>
      <c r="F17" s="46">
        <f t="shared" ref="F17:F18" si="7">IF(E17=0,"%",E17/D17)</f>
        <v>0.17957342344293659</v>
      </c>
    </row>
    <row r="18" spans="2:6" x14ac:dyDescent="0.25">
      <c r="B18" s="11" t="s">
        <v>43</v>
      </c>
      <c r="C18" s="27">
        <v>153071449</v>
      </c>
      <c r="D18" s="27">
        <v>231814286</v>
      </c>
      <c r="E18" s="27">
        <v>41627684.940000005</v>
      </c>
      <c r="F18" s="24">
        <f t="shared" si="7"/>
        <v>0.17957342344293659</v>
      </c>
    </row>
    <row r="19" spans="2:6" x14ac:dyDescent="0.25">
      <c r="B19" s="47" t="s">
        <v>3</v>
      </c>
      <c r="C19" s="48">
        <f>+C17+C15+C13+C11+C9</f>
        <v>153071449</v>
      </c>
      <c r="D19" s="48">
        <f t="shared" ref="D19:E19" si="8">+D17+D15+D13+D11+D9</f>
        <v>1955921760</v>
      </c>
      <c r="E19" s="48">
        <f t="shared" si="8"/>
        <v>1372745065.4599998</v>
      </c>
      <c r="F19" s="49">
        <f t="shared" ref="F19" si="9">IF(D19=0,"%",E19/D19)</f>
        <v>0.70184047927356752</v>
      </c>
    </row>
    <row r="20" spans="2:6" x14ac:dyDescent="0.25">
      <c r="B20" s="37" t="s">
        <v>34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44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31</v>
      </c>
      <c r="C5" s="68"/>
      <c r="D5" s="68"/>
      <c r="E5" s="68"/>
      <c r="F5" s="68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33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21454</v>
      </c>
      <c r="E9" s="45">
        <f t="shared" si="0"/>
        <v>21453.75</v>
      </c>
      <c r="F9" s="46">
        <f t="shared" ref="F9:F43" si="1">IF(E9=0,"%",E9/D9)</f>
        <v>0.99998834716136853</v>
      </c>
    </row>
    <row r="10" spans="2:6" x14ac:dyDescent="0.25">
      <c r="B10" s="26" t="s">
        <v>43</v>
      </c>
      <c r="C10" s="27">
        <v>0</v>
      </c>
      <c r="D10" s="27">
        <v>21454</v>
      </c>
      <c r="E10" s="27">
        <v>21453.75</v>
      </c>
      <c r="F10" s="24">
        <f t="shared" si="1"/>
        <v>0.99998834716136853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609302190</v>
      </c>
      <c r="E11" s="45">
        <f>+SUM(E12:E25)</f>
        <v>529384038.88</v>
      </c>
      <c r="F11" s="46">
        <f t="shared" ref="F11:F12" si="2">IF(E11=0,"%",E11/D11)</f>
        <v>0.86883659302127236</v>
      </c>
    </row>
    <row r="12" spans="2:6" x14ac:dyDescent="0.25">
      <c r="B12" s="26" t="s">
        <v>24</v>
      </c>
      <c r="C12" s="27">
        <v>0</v>
      </c>
      <c r="D12" s="27">
        <v>24821013</v>
      </c>
      <c r="E12" s="27">
        <v>20058449.539999999</v>
      </c>
      <c r="F12" s="24">
        <f t="shared" si="2"/>
        <v>0.80812372726286386</v>
      </c>
    </row>
    <row r="13" spans="2:6" x14ac:dyDescent="0.25">
      <c r="B13" s="25" t="s">
        <v>35</v>
      </c>
      <c r="C13" s="28">
        <v>0</v>
      </c>
      <c r="D13" s="28">
        <v>57261268</v>
      </c>
      <c r="E13" s="28">
        <v>50908993.259999983</v>
      </c>
      <c r="F13" s="35">
        <f t="shared" si="1"/>
        <v>0.88906507030197068</v>
      </c>
    </row>
    <row r="14" spans="2:6" x14ac:dyDescent="0.25">
      <c r="B14" s="25" t="s">
        <v>36</v>
      </c>
      <c r="C14" s="28">
        <v>0</v>
      </c>
      <c r="D14" s="28">
        <v>4867254</v>
      </c>
      <c r="E14" s="28">
        <v>4278158.4499999993</v>
      </c>
      <c r="F14" s="35">
        <f t="shared" si="1"/>
        <v>0.87896757596788644</v>
      </c>
    </row>
    <row r="15" spans="2:6" x14ac:dyDescent="0.25">
      <c r="B15" s="25" t="s">
        <v>37</v>
      </c>
      <c r="C15" s="28">
        <v>0</v>
      </c>
      <c r="D15" s="28">
        <v>158602</v>
      </c>
      <c r="E15" s="28">
        <v>143292.50999999998</v>
      </c>
      <c r="F15" s="35">
        <f t="shared" si="1"/>
        <v>0.90347227651605899</v>
      </c>
    </row>
    <row r="16" spans="2:6" x14ac:dyDescent="0.25">
      <c r="B16" s="25" t="s">
        <v>25</v>
      </c>
      <c r="C16" s="28">
        <v>0</v>
      </c>
      <c r="D16" s="28">
        <v>34766649</v>
      </c>
      <c r="E16" s="28">
        <v>32639124.930000007</v>
      </c>
      <c r="F16" s="35">
        <f t="shared" si="1"/>
        <v>0.93880560447456429</v>
      </c>
    </row>
    <row r="17" spans="2:6" x14ac:dyDescent="0.25">
      <c r="B17" s="25" t="s">
        <v>38</v>
      </c>
      <c r="C17" s="28">
        <v>0</v>
      </c>
      <c r="D17" s="28">
        <v>21665152</v>
      </c>
      <c r="E17" s="28">
        <v>16537012.760000002</v>
      </c>
      <c r="F17" s="35">
        <f t="shared" si="1"/>
        <v>0.76330010331799203</v>
      </c>
    </row>
    <row r="18" spans="2:6" x14ac:dyDescent="0.25">
      <c r="B18" s="25" t="s">
        <v>39</v>
      </c>
      <c r="C18" s="28">
        <v>0</v>
      </c>
      <c r="D18" s="28">
        <v>2300</v>
      </c>
      <c r="E18" s="28">
        <v>2300</v>
      </c>
      <c r="F18" s="35">
        <f t="shared" si="1"/>
        <v>1</v>
      </c>
    </row>
    <row r="19" spans="2:6" x14ac:dyDescent="0.25">
      <c r="B19" s="25" t="s">
        <v>44</v>
      </c>
      <c r="C19" s="28"/>
      <c r="D19" s="28">
        <v>6000</v>
      </c>
      <c r="E19" s="28">
        <v>0</v>
      </c>
      <c r="F19" s="35" t="str">
        <f t="shared" si="1"/>
        <v>%</v>
      </c>
    </row>
    <row r="20" spans="2:6" x14ac:dyDescent="0.25">
      <c r="B20" s="25" t="s">
        <v>26</v>
      </c>
      <c r="C20" s="28">
        <v>0</v>
      </c>
      <c r="D20" s="28">
        <v>23652601</v>
      </c>
      <c r="E20" s="28">
        <v>18451417.529999997</v>
      </c>
      <c r="F20" s="35">
        <f t="shared" si="1"/>
        <v>0.7801009931212215</v>
      </c>
    </row>
    <row r="21" spans="2:6" x14ac:dyDescent="0.25">
      <c r="B21" s="25" t="s">
        <v>40</v>
      </c>
      <c r="C21" s="28">
        <v>0</v>
      </c>
      <c r="D21" s="28">
        <v>1541354</v>
      </c>
      <c r="E21" s="28">
        <v>1478011.43</v>
      </c>
      <c r="F21" s="35">
        <f t="shared" si="1"/>
        <v>0.95890459297474817</v>
      </c>
    </row>
    <row r="22" spans="2:6" x14ac:dyDescent="0.25">
      <c r="B22" s="25" t="s">
        <v>41</v>
      </c>
      <c r="C22" s="28">
        <v>0</v>
      </c>
      <c r="D22" s="28">
        <v>5717191</v>
      </c>
      <c r="E22" s="28">
        <v>4490401.7300000004</v>
      </c>
      <c r="F22" s="35">
        <f t="shared" si="1"/>
        <v>0.7854209750907396</v>
      </c>
    </row>
    <row r="23" spans="2:6" x14ac:dyDescent="0.25">
      <c r="B23" s="25" t="s">
        <v>45</v>
      </c>
      <c r="C23" s="28">
        <v>0</v>
      </c>
      <c r="D23" s="28">
        <v>84730</v>
      </c>
      <c r="E23" s="28">
        <v>75793</v>
      </c>
      <c r="F23" s="35">
        <f t="shared" si="1"/>
        <v>0.89452378142334477</v>
      </c>
    </row>
    <row r="24" spans="2:6" x14ac:dyDescent="0.25">
      <c r="B24" s="25" t="s">
        <v>42</v>
      </c>
      <c r="C24" s="28">
        <v>0</v>
      </c>
      <c r="D24" s="28">
        <v>2863562</v>
      </c>
      <c r="E24" s="28">
        <v>1668413.1600000001</v>
      </c>
      <c r="F24" s="35">
        <f t="shared" si="1"/>
        <v>0.58263559860062408</v>
      </c>
    </row>
    <row r="25" spans="2:6" x14ac:dyDescent="0.25">
      <c r="B25" s="25" t="s">
        <v>43</v>
      </c>
      <c r="C25" s="28">
        <v>0</v>
      </c>
      <c r="D25" s="28">
        <v>431894514</v>
      </c>
      <c r="E25" s="28">
        <v>378652670.57999998</v>
      </c>
      <c r="F25" s="35">
        <f t="shared" si="1"/>
        <v>0.87672489069865789</v>
      </c>
    </row>
    <row r="26" spans="2:6" x14ac:dyDescent="0.25">
      <c r="B26" s="44" t="s">
        <v>17</v>
      </c>
      <c r="C26" s="45">
        <f>SUM(C27:C28)</f>
        <v>0</v>
      </c>
      <c r="D26" s="45">
        <f t="shared" ref="D26:E26" si="3">SUM(D27:D28)</f>
        <v>38154</v>
      </c>
      <c r="E26" s="45">
        <f t="shared" si="3"/>
        <v>0</v>
      </c>
      <c r="F26" s="46" t="str">
        <f t="shared" ref="F26:F27" si="4">IF(E26=0,"%",E26/D26)</f>
        <v>%</v>
      </c>
    </row>
    <row r="27" spans="2:6" x14ac:dyDescent="0.25">
      <c r="B27" s="25" t="s">
        <v>26</v>
      </c>
      <c r="C27" s="28"/>
      <c r="D27" s="28">
        <v>0</v>
      </c>
      <c r="E27" s="28">
        <v>0</v>
      </c>
      <c r="F27" s="35" t="str">
        <f t="shared" si="4"/>
        <v>%</v>
      </c>
    </row>
    <row r="28" spans="2:6" x14ac:dyDescent="0.25">
      <c r="B28" s="66" t="s">
        <v>43</v>
      </c>
      <c r="C28" s="67">
        <v>0</v>
      </c>
      <c r="D28" s="67">
        <v>38154</v>
      </c>
      <c r="E28" s="67">
        <v>0</v>
      </c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5250</v>
      </c>
      <c r="E29" s="45">
        <f t="shared" si="5"/>
        <v>0</v>
      </c>
      <c r="F29" s="46" t="str">
        <f t="shared" si="1"/>
        <v>%</v>
      </c>
    </row>
    <row r="30" spans="2:6" x14ac:dyDescent="0.25">
      <c r="B30" s="25" t="s">
        <v>43</v>
      </c>
      <c r="C30" s="28"/>
      <c r="D30" s="28">
        <v>5250</v>
      </c>
      <c r="E30" s="28">
        <v>0</v>
      </c>
      <c r="F30" s="35" t="str">
        <f t="shared" si="1"/>
        <v>%</v>
      </c>
    </row>
    <row r="31" spans="2:6" x14ac:dyDescent="0.25">
      <c r="B31" s="44" t="s">
        <v>15</v>
      </c>
      <c r="C31" s="45">
        <f>+SUM(C32:C42)</f>
        <v>0</v>
      </c>
      <c r="D31" s="45">
        <f>+SUM(D32:D42)</f>
        <v>18612992</v>
      </c>
      <c r="E31" s="45">
        <f>+SUM(E32:E42)</f>
        <v>11467494.23</v>
      </c>
      <c r="F31" s="46">
        <f t="shared" si="1"/>
        <v>0.61610160419130899</v>
      </c>
    </row>
    <row r="32" spans="2:6" x14ac:dyDescent="0.25">
      <c r="B32" s="26" t="s">
        <v>24</v>
      </c>
      <c r="C32" s="27">
        <v>0</v>
      </c>
      <c r="D32" s="27">
        <v>1859760</v>
      </c>
      <c r="E32" s="27">
        <v>785524.48</v>
      </c>
      <c r="F32" s="24">
        <f t="shared" si="1"/>
        <v>0.42237948982664431</v>
      </c>
    </row>
    <row r="33" spans="2:6" x14ac:dyDescent="0.25">
      <c r="B33" s="25" t="s">
        <v>35</v>
      </c>
      <c r="C33" s="28">
        <v>0</v>
      </c>
      <c r="D33" s="28">
        <v>1339704</v>
      </c>
      <c r="E33" s="28">
        <v>633953.99</v>
      </c>
      <c r="F33" s="35">
        <f>IF(E33=0,"%",E33/D33)</f>
        <v>0.47320452129724178</v>
      </c>
    </row>
    <row r="34" spans="2:6" x14ac:dyDescent="0.25">
      <c r="B34" s="25" t="s">
        <v>36</v>
      </c>
      <c r="C34" s="28">
        <v>0</v>
      </c>
      <c r="D34" s="28">
        <v>372000</v>
      </c>
      <c r="E34" s="28">
        <v>363464.8</v>
      </c>
      <c r="F34" s="35">
        <f t="shared" ref="F34" si="6">IF(E34=0,"%",E34/D34)</f>
        <v>0.97705591397849456</v>
      </c>
    </row>
    <row r="35" spans="2:6" x14ac:dyDescent="0.25">
      <c r="B35" s="25" t="s">
        <v>37</v>
      </c>
      <c r="C35" s="28">
        <v>0</v>
      </c>
      <c r="D35" s="28">
        <v>30000</v>
      </c>
      <c r="E35" s="28">
        <v>29450</v>
      </c>
      <c r="F35" s="35">
        <f t="shared" si="1"/>
        <v>0.98166666666666669</v>
      </c>
    </row>
    <row r="36" spans="2:6" x14ac:dyDescent="0.25">
      <c r="B36" s="25" t="s">
        <v>25</v>
      </c>
      <c r="C36" s="28">
        <v>0</v>
      </c>
      <c r="D36" s="28">
        <v>1865816</v>
      </c>
      <c r="E36" s="28">
        <v>816814.7</v>
      </c>
      <c r="F36" s="35">
        <f t="shared" si="1"/>
        <v>0.43777880562713578</v>
      </c>
    </row>
    <row r="37" spans="2:6" x14ac:dyDescent="0.25">
      <c r="B37" s="25" t="s">
        <v>38</v>
      </c>
      <c r="C37" s="28">
        <v>0</v>
      </c>
      <c r="D37" s="28">
        <v>142601</v>
      </c>
      <c r="E37" s="28">
        <v>70999.94</v>
      </c>
      <c r="F37" s="35">
        <f t="shared" si="1"/>
        <v>0.49789230089550568</v>
      </c>
    </row>
    <row r="38" spans="2:6" x14ac:dyDescent="0.25">
      <c r="B38" s="25" t="s">
        <v>26</v>
      </c>
      <c r="C38" s="28">
        <v>0</v>
      </c>
      <c r="D38" s="28">
        <v>1906042</v>
      </c>
      <c r="E38" s="28">
        <v>1878763.61</v>
      </c>
      <c r="F38" s="35">
        <f t="shared" si="1"/>
        <v>0.98568846331822702</v>
      </c>
    </row>
    <row r="39" spans="2:6" x14ac:dyDescent="0.25">
      <c r="B39" s="25" t="s">
        <v>40</v>
      </c>
      <c r="C39" s="28">
        <v>0</v>
      </c>
      <c r="D39" s="28">
        <v>23125</v>
      </c>
      <c r="E39" s="28">
        <v>23125</v>
      </c>
      <c r="F39" s="35">
        <f t="shared" si="1"/>
        <v>1</v>
      </c>
    </row>
    <row r="40" spans="2:6" x14ac:dyDescent="0.25">
      <c r="B40" s="25" t="s">
        <v>45</v>
      </c>
      <c r="C40" s="28">
        <v>0</v>
      </c>
      <c r="D40" s="28">
        <v>34700</v>
      </c>
      <c r="E40" s="28">
        <v>30902.9</v>
      </c>
      <c r="F40" s="35">
        <f t="shared" si="1"/>
        <v>0.89057348703170036</v>
      </c>
    </row>
    <row r="41" spans="2:6" x14ac:dyDescent="0.25">
      <c r="B41" s="25" t="s">
        <v>42</v>
      </c>
      <c r="C41" s="28">
        <v>0</v>
      </c>
      <c r="D41" s="28">
        <v>4632</v>
      </c>
      <c r="E41" s="28">
        <v>4632</v>
      </c>
      <c r="F41" s="35">
        <f t="shared" ref="F41" si="7">IF(E41=0,"%",E41/D41)</f>
        <v>1</v>
      </c>
    </row>
    <row r="42" spans="2:6" x14ac:dyDescent="0.25">
      <c r="B42" s="25" t="s">
        <v>43</v>
      </c>
      <c r="C42" s="28">
        <v>0</v>
      </c>
      <c r="D42" s="28">
        <v>11034612</v>
      </c>
      <c r="E42" s="28">
        <v>6829862.8100000005</v>
      </c>
      <c r="F42" s="35">
        <f t="shared" si="1"/>
        <v>0.61894906771529445</v>
      </c>
    </row>
    <row r="43" spans="2:6" x14ac:dyDescent="0.25">
      <c r="B43" s="47" t="s">
        <v>3</v>
      </c>
      <c r="C43" s="48">
        <f>+C31+C29+C26+C11</f>
        <v>0</v>
      </c>
      <c r="D43" s="48">
        <f>+D31+D29+D26+D11+D9</f>
        <v>627980040</v>
      </c>
      <c r="E43" s="48">
        <f>+E31+E29+E26+E11+E9</f>
        <v>540872986.86000001</v>
      </c>
      <c r="F43" s="49">
        <f t="shared" si="1"/>
        <v>0.86129009269148116</v>
      </c>
    </row>
    <row r="44" spans="2:6" x14ac:dyDescent="0.25">
      <c r="B44" s="37" t="s">
        <v>34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32</v>
      </c>
      <c r="C5" s="69"/>
      <c r="D5" s="69"/>
      <c r="E5" s="69"/>
      <c r="F5" s="69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33</v>
      </c>
      <c r="F8" s="52" t="s">
        <v>5</v>
      </c>
    </row>
    <row r="9" spans="2:6" x14ac:dyDescent="0.25">
      <c r="B9" s="44" t="s">
        <v>21</v>
      </c>
      <c r="C9" s="45">
        <f>SUM(C10:C11)</f>
        <v>0</v>
      </c>
      <c r="D9" s="45">
        <f t="shared" ref="D9:E9" si="0">SUM(D10:D11)</f>
        <v>2545478</v>
      </c>
      <c r="E9" s="45">
        <f t="shared" si="0"/>
        <v>1582332.2400000002</v>
      </c>
      <c r="F9" s="46">
        <f t="shared" ref="F9:F15" si="1">IF(E9=0,"%",E9/D9)</f>
        <v>0.62162479502867451</v>
      </c>
    </row>
    <row r="10" spans="2:6" x14ac:dyDescent="0.25">
      <c r="B10" s="25" t="s">
        <v>24</v>
      </c>
      <c r="C10" s="28">
        <v>0</v>
      </c>
      <c r="D10" s="28">
        <v>1840558</v>
      </c>
      <c r="E10" s="28">
        <v>1141295.1400000001</v>
      </c>
      <c r="F10" s="35">
        <f t="shared" si="1"/>
        <v>0.62008105150720605</v>
      </c>
    </row>
    <row r="11" spans="2:6" x14ac:dyDescent="0.25">
      <c r="B11" s="54" t="s">
        <v>35</v>
      </c>
      <c r="C11" s="29">
        <v>0</v>
      </c>
      <c r="D11" s="29">
        <v>704920</v>
      </c>
      <c r="E11" s="29">
        <v>441037.1</v>
      </c>
      <c r="F11" s="36">
        <f t="shared" si="1"/>
        <v>0.62565553537990126</v>
      </c>
    </row>
    <row r="12" spans="2:6" x14ac:dyDescent="0.25">
      <c r="B12" s="44" t="s">
        <v>15</v>
      </c>
      <c r="C12" s="45">
        <f>SUM(C13:C14)</f>
        <v>0</v>
      </c>
      <c r="D12" s="45">
        <f t="shared" ref="D12:E12" si="2">SUM(D13:D14)</f>
        <v>316375</v>
      </c>
      <c r="E12" s="45">
        <f t="shared" si="2"/>
        <v>50215.01</v>
      </c>
      <c r="F12" s="55">
        <f t="shared" si="1"/>
        <v>0.15871990517581985</v>
      </c>
    </row>
    <row r="13" spans="2:6" x14ac:dyDescent="0.25">
      <c r="B13" s="25" t="s">
        <v>24</v>
      </c>
      <c r="C13" s="28"/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4" t="s">
        <v>35</v>
      </c>
      <c r="C14" s="29">
        <v>0</v>
      </c>
      <c r="D14" s="29">
        <v>257295</v>
      </c>
      <c r="E14" s="29">
        <v>50215.01</v>
      </c>
      <c r="F14" s="36">
        <f t="shared" si="1"/>
        <v>0.19516512174741057</v>
      </c>
    </row>
    <row r="15" spans="2:6" x14ac:dyDescent="0.25">
      <c r="B15" s="47" t="s">
        <v>3</v>
      </c>
      <c r="C15" s="48">
        <f>+C12+C9</f>
        <v>0</v>
      </c>
      <c r="D15" s="48">
        <f t="shared" ref="D15:E15" si="3">+D12+D9</f>
        <v>2861853</v>
      </c>
      <c r="E15" s="48">
        <f t="shared" si="3"/>
        <v>1632547.2500000002</v>
      </c>
      <c r="F15" s="49">
        <f t="shared" si="1"/>
        <v>0.57045112030562029</v>
      </c>
    </row>
    <row r="16" spans="2:6" x14ac:dyDescent="0.25">
      <c r="B16" s="37" t="s">
        <v>34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2021-02-27T18:54:44Z</dcterms:modified>
</cp:coreProperties>
</file>