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<sst xmlns="http://schemas.openxmlformats.org/spreadsheetml/2006/main" count="668" uniqueCount="172">
  <si>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</si>
  <si>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</si>
  <si>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</si>
  <si>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</si>
  <si>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</si>
  <si>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</si>
  <si>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</si>
  <si>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</si>
  <si>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</si>
  <si>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</si>
  <si>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</si>
  <si>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</si>
  <si>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</si>
  <si>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</si>
  <si>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</si>
  <si>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</si>
  <si>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</si>
  <si>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</si>
  <si>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</si>
  <si>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</si>
  <si>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</si>
  <si>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</si>
  <si>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</si>
  <si>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</si>
  <si>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</si>
  <si>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</si>
  <si>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</si>
  <si>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</si>
  <si>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</si>
  <si>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</si>
  <si>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</si>
  <si>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</si>
  <si>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</si>
  <si>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</si>
  <si>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</si>
  <si>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</si>
  <si>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</si>
  <si>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</si>
  <si>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</si>
  <si>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</si>
  <si>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</si>
  <si>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</si>
  <si>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</si>
  <si>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</si>
  <si>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</si>
  <si>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</si>
  <si>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</si>
  <si>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</si>
  <si>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</si>
  <si>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</si>
  <si>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</si>
  <si>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</si>
  <si>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</si>
  <si>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</si>
  <si>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</si>
  <si>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</si>
  <si>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</si>
  <si>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</si>
  <si>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</si>
  <si>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</si>
  <si>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</si>
  <si>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</si>
  <si>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</si>
  <si>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</si>
  <si>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</si>
  <si>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</si>
  <si>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</si>
  <si>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</si>
  <si>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</si>
  <si>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</si>
  <si>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</si>
  <si>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</si>
  <si>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</si>
  <si>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</si>
  <si>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</si>
  <si>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</si>
  <si>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</si>
  <si>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</si>
  <si>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</si>
  <si>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</si>
  <si>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</si>
  <si>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</si>
  <si>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</si>
  <si>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</si>
  <si>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</si>
  <si>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</si>
  <si>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</si>
  <si>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</si>
  <si>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</si>
  <si>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</si>
  <si>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</si>
  <si>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</si>
  <si>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</si>
  <si>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</si>
  <si>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</si>
  <si>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</si>
  <si>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</si>
  <si>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</si>
  <si>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</si>
  <si>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</si>
  <si>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</si>
  <si>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</si>
  <si>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</si>
  <si>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</si>
  <si>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</si>
  <si>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</si>
  <si>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</si>
  <si>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</si>
  <si>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</si>
  <si>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</si>
  <si>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</si>
  <si>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</si>
  <si>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</si>
  <si>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</si>
  <si>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</si>
  <si>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</si>
  <si>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</si>
  <si>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</si>
  <si>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</si>
  <si>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</si>
  <si>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</si>
  <si>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</si>
  <si>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</si>
  <si>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</si>
  <si>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</si>
  <si>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</si>
  <si>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</si>
  <si>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</si>
  <si>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</si>
  <si>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</si>
  <si>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</si>
  <si>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</si>
  <si>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</si>
  <si>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</si>
  <si>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</si>
  <si>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</si>
  <si>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</si>
  <si>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</si>
  <si>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</si>
  <si>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</si>
  <si>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</si>
  <si>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</si>
  <si>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</si>
  <si>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</si>
  <si>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</si>
  <si>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</si>
  <si>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</si>
  <si>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</si>
  <si>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</si>
  <si>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</si>
  <si>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</si>
  <si>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</si>
  <si>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</si>
  <si>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</si>
  <si>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</si>
  <si>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</si>
  <si>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</si>
  <si>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</si>
  <si>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</si>
  <si>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</si>
  <si>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</si>
  <si>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</si>
  <si>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</si>
  <si>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</si>
  <si>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</si>
  <si>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</si>
  <si>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</si>
  <si>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EJECUCION PRESUPUESTAL A MES DE NOVIEMBRE 2021</t>
  </si>
  <si>
    <t>Fuente: SIAF, Consulta Amigable y Base de Datos al 30 de Noviembre del 2021</t>
  </si>
  <si>
    <t>149</t>
  </si>
  <si>
    <t>PROGRAMA DE CREACIÓN DE REDES INTEGRADAS EN SALUD</t>
  </si>
  <si>
    <t>149 PCRIS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</si>
</sst>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4.8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7.5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Noviembre - 2021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1908056"/>
        <c:axId val="18737049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4415714"/>
        <c:axId val="41305971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08056"/>
        <c:crossesAt val="1"/>
        <c:crossBetween val="between"/>
        <c:dispUnits/>
      </c:valAx>
      <c:catAx>
        <c:axId val="34415714"/>
        <c:scaling>
          <c:orientation val="minMax"/>
        </c:scaling>
        <c:axPos val="b"/>
        <c:delete val="1"/>
        <c:majorTickMark val="out"/>
        <c:minorTickMark val="none"/>
        <c:tickLblPos val="nextTo"/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157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25"/>
          <c:y val="0.984"/>
          <c:w val="0.0437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NOVIEMBRE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6209420"/>
        <c:axId val="57449325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7281878"/>
        <c:axId val="22883719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209420"/>
        <c:crossesAt val="1"/>
        <c:crossBetween val="between"/>
        <c:dispUnits/>
      </c:valAx>
      <c:catAx>
        <c:axId val="47281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818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NOVIEMBRE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4626880"/>
        <c:axId val="41641921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39232970"/>
        <c:axId val="1755241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6880"/>
        <c:crossesAt val="1"/>
        <c:crossBetween val="between"/>
        <c:dispUnits/>
      </c:valAx>
      <c:catAx>
        <c:axId val="3923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329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6575"/>
          <c:w val="0.113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RDR</a:t>
            </a:r>
          </a:p>
        </c:rich>
      </c:tx>
      <c:layout>
        <c:manualLayout>
          <c:xMode val="factor"/>
          <c:yMode val="factor"/>
          <c:x val="0.026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23753972"/>
        <c:axId val="12459157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45023550"/>
        <c:axId val="255876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53972"/>
        <c:crossesAt val="1"/>
        <c:crossBetween val="between"/>
        <c:dispUnits/>
      </c:valAx>
      <c:catAx>
        <c:axId val="45023550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235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ROCC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overlap val="-27"/>
        <c:gapWidth val="219"/>
        <c:axId val="23028904"/>
        <c:axId val="5933545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53401906"/>
        <c:axId val="10855107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28904"/>
        <c:crossesAt val="1"/>
        <c:crossBetween val="between"/>
        <c:dispUnits/>
      </c:valAx>
      <c:catAx>
        <c:axId val="53401906"/>
        <c:scaling>
          <c:orientation val="minMax"/>
        </c:scaling>
        <c:axPos val="b"/>
        <c:delete val="1"/>
        <c:majorTickMark val="out"/>
        <c:minorTickMark val="none"/>
        <c:tickLblPos val="nextTo"/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019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47"/>
          <c:w val="0.138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30587100"/>
        <c:axId val="6848445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61636006"/>
        <c:axId val="17853143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87100"/>
        <c:crossesAt val="1"/>
        <c:crossBetween val="between"/>
        <c:dispUnits/>
      </c:valAx>
      <c:catAx>
        <c:axId val="6163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360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133350</xdr:rowOff>
    </xdr:from>
    <xdr:to>
      <xdr:col>27</xdr:col>
      <xdr:colOff>171450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38100" y="8991600"/>
        <a:ext cx="207549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133350</xdr:rowOff>
    </xdr:from>
    <xdr:to>
      <xdr:col>8</xdr:col>
      <xdr:colOff>723900</xdr:colOff>
      <xdr:row>84</xdr:row>
      <xdr:rowOff>19050</xdr:rowOff>
    </xdr:to>
    <xdr:graphicFrame>
      <xdr:nvGraphicFramePr>
        <xdr:cNvPr id="5" name="Gráfico 1"/>
        <xdr:cNvGraphicFramePr/>
      </xdr:nvGraphicFramePr>
      <xdr:xfrm>
        <a:off x="66675" y="9944100"/>
        <a:ext cx="10458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1" width="11.7109375" style="8" customWidth="1"/>
    <col min="22" max="22" width="7.7109375" style="8" customWidth="1"/>
    <col min="23" max="24" width="11.7109375" style="8" customWidth="1"/>
    <col min="25" max="26" width="11.7109375" style="8" hidden="1" customWidth="1"/>
    <col min="27" max="27" width="11.8515625" style="8" bestFit="1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167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1" t="s">
        <v>1</v>
      </c>
      <c r="B10" s="58" t="s">
        <v>33</v>
      </c>
      <c r="C10" s="51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3" t="s">
        <v>30</v>
      </c>
    </row>
    <row r="11" spans="1:27" s="10" customFormat="1" ht="12.75" customHeight="1">
      <c r="A11" s="62"/>
      <c r="B11" s="59"/>
      <c r="C11" s="52" t="s">
        <v>2</v>
      </c>
      <c r="D11" s="52"/>
      <c r="E11" s="52" t="s">
        <v>3</v>
      </c>
      <c r="F11" s="52"/>
      <c r="G11" s="52" t="s">
        <v>4</v>
      </c>
      <c r="H11" s="52"/>
      <c r="I11" s="52" t="s">
        <v>20</v>
      </c>
      <c r="J11" s="52"/>
      <c r="K11" s="52" t="s">
        <v>21</v>
      </c>
      <c r="L11" s="52"/>
      <c r="M11" s="52" t="s">
        <v>22</v>
      </c>
      <c r="N11" s="52"/>
      <c r="O11" s="52" t="s">
        <v>24</v>
      </c>
      <c r="P11" s="52"/>
      <c r="Q11" s="52" t="s">
        <v>25</v>
      </c>
      <c r="R11" s="52"/>
      <c r="S11" s="52" t="s">
        <v>26</v>
      </c>
      <c r="T11" s="52"/>
      <c r="U11" s="52" t="s">
        <v>27</v>
      </c>
      <c r="V11" s="52"/>
      <c r="W11" s="52" t="s">
        <v>28</v>
      </c>
      <c r="X11" s="52"/>
      <c r="Y11" s="52" t="s">
        <v>29</v>
      </c>
      <c r="Z11" s="52"/>
      <c r="AA11" s="54"/>
    </row>
    <row r="12" spans="1:27" s="10" customFormat="1" ht="15.75" customHeight="1">
      <c r="A12" s="63"/>
      <c r="B12" s="60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109233001.57000007</v>
      </c>
      <c r="D13" s="39">
        <f>+C13/$C$47*100</f>
        <v>20.655241426314785</v>
      </c>
      <c r="E13" s="41">
        <v>153662076.9900001</v>
      </c>
      <c r="F13" s="39">
        <f>+E13/$E$47*100</f>
        <v>17.631561228641978</v>
      </c>
      <c r="G13" s="41">
        <v>191492041.00000003</v>
      </c>
      <c r="H13" s="39">
        <f>+G13/$G$47*100</f>
        <v>24.078043469866888</v>
      </c>
      <c r="I13" s="4">
        <v>130365716.78000003</v>
      </c>
      <c r="J13" s="39">
        <f>+I13/$I$47*100</f>
        <v>16.325942132621936</v>
      </c>
      <c r="K13" s="4">
        <v>98638625.83000009</v>
      </c>
      <c r="L13" s="39">
        <f>+K13/$K$47*100</f>
        <v>10.258956857305336</v>
      </c>
      <c r="M13" s="4">
        <v>117711334.37</v>
      </c>
      <c r="N13" s="39">
        <f>+M13/$M$47*100</f>
        <v>13.645785717322061</v>
      </c>
      <c r="O13" s="4">
        <v>112544130.58000001</v>
      </c>
      <c r="P13" s="39">
        <f>+O13/$O$47*100</f>
        <v>12.416740583249267</v>
      </c>
      <c r="Q13" s="4">
        <v>170357589.29999995</v>
      </c>
      <c r="R13" s="39">
        <f>+Q13/$Q$47*100</f>
        <v>13.539266607381709</v>
      </c>
      <c r="S13" s="4">
        <v>136722285.64000008</v>
      </c>
      <c r="T13" s="39">
        <f>+S13/$S$47*100</f>
        <v>7.79910677260323</v>
      </c>
      <c r="U13" s="4">
        <v>151336405.3100001</v>
      </c>
      <c r="V13" s="39">
        <f>+U13/$U$47*100</f>
        <v>10.029051483306032</v>
      </c>
      <c r="W13" s="4">
        <v>172509336.2099998</v>
      </c>
      <c r="X13" s="39">
        <f>+W13/$W$47*100</f>
        <v>12.947839436157139</v>
      </c>
      <c r="Y13" s="4"/>
      <c r="Z13" s="39" t="e">
        <f>+Y13/$Y$47*100</f>
        <v>#DIV/0!</v>
      </c>
      <c r="AA13" s="24">
        <f aca="true" t="shared" si="0" ref="AA13:AA46">+C13+E13+G13+I13+K13+M13+O13+Q13+S13+U13+W13+Y13</f>
        <v>1544572543.5800002</v>
      </c>
      <c r="AB13" s="8"/>
    </row>
    <row r="14" spans="1:28" ht="15" customHeight="1">
      <c r="A14" s="2" t="s">
        <v>35</v>
      </c>
      <c r="B14" s="3" t="s">
        <v>66</v>
      </c>
      <c r="C14" s="41">
        <v>2744455.4999999986</v>
      </c>
      <c r="D14" s="39">
        <f>+C14/$C$47*100</f>
        <v>0.518958466045175</v>
      </c>
      <c r="E14" s="41">
        <v>3331711.6199999987</v>
      </c>
      <c r="F14" s="39">
        <f>+E14/$E$47*100</f>
        <v>0.38228871153440663</v>
      </c>
      <c r="G14" s="41">
        <v>3232958.7199999983</v>
      </c>
      <c r="H14" s="39">
        <f>+G14/$G$47*100</f>
        <v>0.40650943083553615</v>
      </c>
      <c r="I14" s="4">
        <v>4021505.509999998</v>
      </c>
      <c r="J14" s="39">
        <f>+I14/$I$47*100</f>
        <v>0.5036206440154566</v>
      </c>
      <c r="K14" s="4">
        <v>3526520.6199999973</v>
      </c>
      <c r="L14" s="39">
        <f>+K14/$K$47*100</f>
        <v>0.3667774423310577</v>
      </c>
      <c r="M14" s="4">
        <v>3532170.6399999983</v>
      </c>
      <c r="N14" s="39">
        <f>+M14/$M$47*100</f>
        <v>0.409469860556949</v>
      </c>
      <c r="O14" s="4">
        <v>4569826.240000001</v>
      </c>
      <c r="P14" s="39">
        <f>+O14/$O$47*100</f>
        <v>0.5041786421040511</v>
      </c>
      <c r="Q14" s="4">
        <v>3940347.2199999974</v>
      </c>
      <c r="R14" s="39">
        <f>+Q14/$Q$47*100</f>
        <v>0.3131613434801952</v>
      </c>
      <c r="S14" s="4">
        <v>4142262.789999996</v>
      </c>
      <c r="T14" s="39">
        <f>+S14/$S$47*100</f>
        <v>0.23628883636757858</v>
      </c>
      <c r="U14" s="4">
        <v>3419060.6699999995</v>
      </c>
      <c r="V14" s="39">
        <f>+U14/$U$47*100</f>
        <v>0.22658087730930782</v>
      </c>
      <c r="W14" s="4">
        <v>3439055.1499999985</v>
      </c>
      <c r="X14" s="39">
        <f>+W14/$W$47*100</f>
        <v>0.258121298664577</v>
      </c>
      <c r="Y14" s="4"/>
      <c r="Z14" s="39" t="e">
        <f>+Y14/$Y$47*100</f>
        <v>#DIV/0!</v>
      </c>
      <c r="AA14" s="24">
        <f t="shared" si="0"/>
        <v>39899874.679999985</v>
      </c>
      <c r="AB14" s="8"/>
    </row>
    <row r="15" spans="1:28" ht="15" customHeight="1">
      <c r="A15" s="2" t="s">
        <v>36</v>
      </c>
      <c r="B15" s="3" t="s">
        <v>67</v>
      </c>
      <c r="C15" s="41">
        <v>3544718.2699999996</v>
      </c>
      <c r="D15" s="39">
        <f>+C15/$C$47*100</f>
        <v>0.6702828870650325</v>
      </c>
      <c r="E15" s="41">
        <v>5002362.909999998</v>
      </c>
      <c r="F15" s="39">
        <f>+E15/$E$47*100</f>
        <v>0.5739833123646533</v>
      </c>
      <c r="G15" s="41">
        <v>4532810.160000001</v>
      </c>
      <c r="H15" s="39">
        <f>+G15/$G$47*100</f>
        <v>0.5699516256821049</v>
      </c>
      <c r="I15" s="4">
        <v>6541582.1599999955</v>
      </c>
      <c r="J15" s="39">
        <f>+I15/$I$47*100</f>
        <v>0.8192145484090662</v>
      </c>
      <c r="K15" s="4">
        <v>5297157.299999997</v>
      </c>
      <c r="L15" s="39">
        <f>+K15/$K$47*100</f>
        <v>0.5509333463416107</v>
      </c>
      <c r="M15" s="4">
        <v>5435673.450000001</v>
      </c>
      <c r="N15" s="39">
        <f>+M15/$M$47*100</f>
        <v>0.6301350292647842</v>
      </c>
      <c r="O15" s="4">
        <v>5138607.219999998</v>
      </c>
      <c r="P15" s="39">
        <f>+O15/$O$47*100</f>
        <v>0.5669309672670774</v>
      </c>
      <c r="Q15" s="4">
        <v>5490745.109999998</v>
      </c>
      <c r="R15" s="39">
        <f>+Q15/$Q$47*100</f>
        <v>0.4363801003696604</v>
      </c>
      <c r="S15" s="4">
        <v>5948177.059999996</v>
      </c>
      <c r="T15" s="39">
        <f>+S15/$S$47*100</f>
        <v>0.33930436268040953</v>
      </c>
      <c r="U15" s="4">
        <v>6199596.149999999</v>
      </c>
      <c r="V15" s="39">
        <f>+U15/$U$47*100</f>
        <v>0.4108467413157682</v>
      </c>
      <c r="W15" s="4">
        <v>4810547.539999997</v>
      </c>
      <c r="X15" s="39">
        <f>+W15/$W$47*100</f>
        <v>0.36105986212884256</v>
      </c>
      <c r="Y15" s="4"/>
      <c r="Z15" s="39" t="e">
        <f>+Y15/$Y$47*100</f>
        <v>#DIV/0!</v>
      </c>
      <c r="AA15" s="24">
        <f t="shared" si="0"/>
        <v>57941977.32999998</v>
      </c>
      <c r="AB15" s="8"/>
    </row>
    <row r="16" spans="1:28" ht="15" customHeight="1">
      <c r="A16" s="2" t="s">
        <v>37</v>
      </c>
      <c r="B16" s="3" t="s">
        <v>68</v>
      </c>
      <c r="C16" s="41">
        <v>1953772.2200000007</v>
      </c>
      <c r="D16" s="39">
        <f>+C16/$C$47*100</f>
        <v>0.369445463514667</v>
      </c>
      <c r="E16" s="41">
        <v>3373767.930000001</v>
      </c>
      <c r="F16" s="39">
        <f>+E16/$E$47*100</f>
        <v>0.38711435504607183</v>
      </c>
      <c r="G16" s="41">
        <v>5877536.039999995</v>
      </c>
      <c r="H16" s="39">
        <f>+G16/$G$47*100</f>
        <v>0.7390362937686227</v>
      </c>
      <c r="I16" s="4">
        <v>2926924.210000001</v>
      </c>
      <c r="J16" s="39">
        <f>+I16/$I$47*100</f>
        <v>0.3665441840025312</v>
      </c>
      <c r="K16" s="4">
        <v>2813119.279999999</v>
      </c>
      <c r="L16" s="39">
        <f>+K16/$K$47*100</f>
        <v>0.2925797990912037</v>
      </c>
      <c r="M16" s="4">
        <v>2556307.3000000017</v>
      </c>
      <c r="N16" s="39">
        <f>+M16/$M$47*100</f>
        <v>0.29634207980158966</v>
      </c>
      <c r="O16" s="4">
        <v>2982342.6200000006</v>
      </c>
      <c r="P16" s="39">
        <f>+O16/$O$47*100</f>
        <v>0.3290351478310558</v>
      </c>
      <c r="Q16" s="4">
        <v>3933568.609999999</v>
      </c>
      <c r="R16" s="39">
        <f>+Q16/$Q$47*100</f>
        <v>0.3126226095828998</v>
      </c>
      <c r="S16" s="4">
        <v>3801388.000000001</v>
      </c>
      <c r="T16" s="39">
        <f>+S16/$S$47*100</f>
        <v>0.2168441725305598</v>
      </c>
      <c r="U16" s="4">
        <v>2881078.9700000007</v>
      </c>
      <c r="V16" s="39">
        <f>+U16/$U$47*100</f>
        <v>0.1909288730521407</v>
      </c>
      <c r="W16" s="4">
        <v>3857453.619999999</v>
      </c>
      <c r="X16" s="39">
        <f>+W16/$W$47*100</f>
        <v>0.28952456256270676</v>
      </c>
      <c r="Y16" s="4"/>
      <c r="Z16" s="39" t="e">
        <f>+Y16/$Y$47*100</f>
        <v>#DIV/0!</v>
      </c>
      <c r="AA16" s="24">
        <f t="shared" si="0"/>
        <v>36957258.8</v>
      </c>
      <c r="AB16" s="8"/>
    </row>
    <row r="17" spans="1:28" ht="15" customHeight="1">
      <c r="A17" s="2" t="s">
        <v>38</v>
      </c>
      <c r="B17" s="3" t="s">
        <v>69</v>
      </c>
      <c r="C17" s="41">
        <v>2666299.46</v>
      </c>
      <c r="D17" s="39">
        <f>+C17/$C$47*100</f>
        <v>0.5041796734465832</v>
      </c>
      <c r="E17" s="41">
        <v>3807753.970000001</v>
      </c>
      <c r="F17" s="39">
        <f>+E17/$E$47*100</f>
        <v>0.4369109710135485</v>
      </c>
      <c r="G17" s="41">
        <v>4852581.489999999</v>
      </c>
      <c r="H17" s="39">
        <f>+G17/$G$47*100</f>
        <v>0.6101593959056052</v>
      </c>
      <c r="I17" s="4">
        <v>2877352.8199999994</v>
      </c>
      <c r="J17" s="39">
        <f>+I17/$I$47*100</f>
        <v>0.3603362662726007</v>
      </c>
      <c r="K17" s="4">
        <v>3745854.03</v>
      </c>
      <c r="L17" s="39">
        <f>+K17/$K$47*100</f>
        <v>0.38958931720889417</v>
      </c>
      <c r="M17" s="4">
        <v>2993960.569999999</v>
      </c>
      <c r="N17" s="39">
        <f>+M17/$M$47*100</f>
        <v>0.34707740425329614</v>
      </c>
      <c r="O17" s="4">
        <v>3734202.26</v>
      </c>
      <c r="P17" s="39">
        <f>+O17/$O$47*100</f>
        <v>0.4119861294307501</v>
      </c>
      <c r="Q17" s="4">
        <v>4612905.18</v>
      </c>
      <c r="R17" s="39">
        <f>+Q17/$Q$47*100</f>
        <v>0.36661327108009345</v>
      </c>
      <c r="S17" s="4">
        <v>5374963.879999996</v>
      </c>
      <c r="T17" s="39">
        <f>+S17/$S$47*100</f>
        <v>0.30660632246438563</v>
      </c>
      <c r="U17" s="4">
        <v>3389848.23</v>
      </c>
      <c r="V17" s="39">
        <f>+U17/$U$47*100</f>
        <v>0.22464497124551008</v>
      </c>
      <c r="W17" s="4">
        <v>5285558.16</v>
      </c>
      <c r="X17" s="39">
        <f>+W17/$W$47*100</f>
        <v>0.3967122005665866</v>
      </c>
      <c r="Y17" s="4"/>
      <c r="Z17" s="39" t="e">
        <f>+Y17/$Y$47*100</f>
        <v>#DIV/0!</v>
      </c>
      <c r="AA17" s="24">
        <f t="shared" si="0"/>
        <v>43341280.05</v>
      </c>
      <c r="AB17" s="8"/>
    </row>
    <row r="18" spans="1:28" ht="15" customHeight="1">
      <c r="A18" s="2" t="s">
        <v>39</v>
      </c>
      <c r="B18" s="3" t="s">
        <v>70</v>
      </c>
      <c r="C18" s="41">
        <v>13026599.180000009</v>
      </c>
      <c r="D18" s="39">
        <f>+C18/$C$47*100</f>
        <v>2.4632441401356817</v>
      </c>
      <c r="E18" s="41">
        <v>17085361.020000007</v>
      </c>
      <c r="F18" s="39">
        <f>+E18/$E$47*100</f>
        <v>1.960415964943563</v>
      </c>
      <c r="G18" s="41">
        <v>16975281.6</v>
      </c>
      <c r="H18" s="39">
        <f>+G18/$G$47*100</f>
        <v>2.134457213697103</v>
      </c>
      <c r="I18" s="4">
        <v>18346045.690000005</v>
      </c>
      <c r="J18" s="39">
        <f>+I18/$I$47*100</f>
        <v>2.2975095576916913</v>
      </c>
      <c r="K18" s="4">
        <v>18228716.980000004</v>
      </c>
      <c r="L18" s="39">
        <f>+K18/$K$47*100</f>
        <v>1.8958863172338771</v>
      </c>
      <c r="M18" s="4">
        <v>19475204.599999998</v>
      </c>
      <c r="N18" s="39">
        <f>+M18/$M$47*100</f>
        <v>2.2576795190959555</v>
      </c>
      <c r="O18" s="4">
        <v>18168972.180000015</v>
      </c>
      <c r="P18" s="39">
        <f>+O18/$O$47*100</f>
        <v>2.0045418011645637</v>
      </c>
      <c r="Q18" s="4">
        <v>15967044.810000006</v>
      </c>
      <c r="R18" s="39">
        <f>+Q18/$Q$47*100</f>
        <v>1.2689899962948148</v>
      </c>
      <c r="S18" s="4">
        <v>18641468.420000006</v>
      </c>
      <c r="T18" s="39">
        <f>+S18/$S$47*100</f>
        <v>1.0633731137914526</v>
      </c>
      <c r="U18" s="4">
        <v>22928038.38999998</v>
      </c>
      <c r="V18" s="39">
        <f>+U18/$U$47*100</f>
        <v>1.5194392714264662</v>
      </c>
      <c r="W18" s="4">
        <v>17486053.74</v>
      </c>
      <c r="X18" s="39">
        <f>+W18/$W$47*100</f>
        <v>1.312431090233428</v>
      </c>
      <c r="Y18" s="4"/>
      <c r="Z18" s="39" t="e">
        <f>+Y18/$Y$47*100</f>
        <v>#DIV/0!</v>
      </c>
      <c r="AA18" s="24">
        <f t="shared" si="0"/>
        <v>196328786.61000004</v>
      </c>
      <c r="AB18" s="8"/>
    </row>
    <row r="19" spans="1:28" ht="15" customHeight="1">
      <c r="A19" s="2" t="s">
        <v>40</v>
      </c>
      <c r="B19" s="3" t="s">
        <v>71</v>
      </c>
      <c r="C19" s="41">
        <v>10365220.489999993</v>
      </c>
      <c r="D19" s="39">
        <f>+C19/$C$47*100</f>
        <v>1.9599949518986248</v>
      </c>
      <c r="E19" s="41">
        <v>11580183.17</v>
      </c>
      <c r="F19" s="39">
        <f>+E19/$E$47*100</f>
        <v>1.328738440871339</v>
      </c>
      <c r="G19" s="41">
        <v>15609803.189999998</v>
      </c>
      <c r="H19" s="39">
        <f>+G19/$G$47*100</f>
        <v>1.9627631404528538</v>
      </c>
      <c r="I19" s="4">
        <v>15208095.839999998</v>
      </c>
      <c r="J19" s="39">
        <f>+I19/$I$47*100</f>
        <v>1.9045382387626246</v>
      </c>
      <c r="K19" s="4">
        <v>14651354.250000007</v>
      </c>
      <c r="L19" s="39">
        <f>+K19/$K$47*100</f>
        <v>1.5238210172442659</v>
      </c>
      <c r="M19" s="4">
        <v>13806045.83</v>
      </c>
      <c r="N19" s="39">
        <f>+M19/$M$47*100</f>
        <v>1.6004775071832174</v>
      </c>
      <c r="O19" s="4">
        <v>14463914.339999996</v>
      </c>
      <c r="P19" s="39">
        <f>+O19/$O$47*100</f>
        <v>1.5957711099865601</v>
      </c>
      <c r="Q19" s="4">
        <v>14927319.849999998</v>
      </c>
      <c r="R19" s="39">
        <f>+Q19/$Q$47*100</f>
        <v>1.1863572618822633</v>
      </c>
      <c r="S19" s="4">
        <v>16749198.520000005</v>
      </c>
      <c r="T19" s="39">
        <f>+S19/$S$47*100</f>
        <v>0.9554315670011788</v>
      </c>
      <c r="U19" s="4">
        <v>12733994.669999994</v>
      </c>
      <c r="V19" s="39">
        <f>+U19/$U$47*100</f>
        <v>0.843880808930088</v>
      </c>
      <c r="W19" s="4">
        <v>15794787.729999997</v>
      </c>
      <c r="X19" s="39">
        <f>+W19/$W$47*100</f>
        <v>1.1854916374338826</v>
      </c>
      <c r="Y19" s="4"/>
      <c r="Z19" s="39" t="e">
        <f>+Y19/$Y$47*100</f>
        <v>#DIV/0!</v>
      </c>
      <c r="AA19" s="24">
        <f t="shared" si="0"/>
        <v>155889917.87999997</v>
      </c>
      <c r="AB19" s="8"/>
    </row>
    <row r="20" spans="1:28" ht="15" customHeight="1">
      <c r="A20" s="2" t="s">
        <v>41</v>
      </c>
      <c r="B20" s="3" t="s">
        <v>72</v>
      </c>
      <c r="C20" s="41">
        <v>13421894.85000001</v>
      </c>
      <c r="D20" s="39">
        <f>+C20/$C$47*100</f>
        <v>2.5379919487765945</v>
      </c>
      <c r="E20" s="41">
        <v>15771786.090000017</v>
      </c>
      <c r="F20" s="39">
        <f>+E20/$E$47*100</f>
        <v>1.8096931759485193</v>
      </c>
      <c r="G20" s="41">
        <v>20619615.750000015</v>
      </c>
      <c r="H20" s="39">
        <f>+G20/$G$47*100</f>
        <v>2.592692634992867</v>
      </c>
      <c r="I20" s="4">
        <v>19906680.78999999</v>
      </c>
      <c r="J20" s="39">
        <f>+I20/$I$47*100</f>
        <v>2.4929508052992624</v>
      </c>
      <c r="K20" s="4">
        <v>18387239.280000024</v>
      </c>
      <c r="L20" s="39">
        <f>+K20/$K$47*100</f>
        <v>1.9123735039007297</v>
      </c>
      <c r="M20" s="4">
        <v>22252859.810000014</v>
      </c>
      <c r="N20" s="39">
        <f>+M20/$M$47*100</f>
        <v>2.5796815420542774</v>
      </c>
      <c r="O20" s="4">
        <v>21260521.609999996</v>
      </c>
      <c r="P20" s="39">
        <f>+O20/$O$47*100</f>
        <v>2.345625490511786</v>
      </c>
      <c r="Q20" s="4">
        <v>22328222.520000007</v>
      </c>
      <c r="R20" s="39">
        <f>+Q20/$Q$47*100</f>
        <v>1.77454822417603</v>
      </c>
      <c r="S20" s="4">
        <v>25839542.64000001</v>
      </c>
      <c r="T20" s="39">
        <f>+S20/$S$47*100</f>
        <v>1.4739758852132214</v>
      </c>
      <c r="U20" s="4">
        <v>20904811.42</v>
      </c>
      <c r="V20" s="39">
        <f>+U20/$U$47*100</f>
        <v>1.385360181844693</v>
      </c>
      <c r="W20" s="4">
        <v>17369813.449999984</v>
      </c>
      <c r="X20" s="39">
        <f>+W20/$W$47*100</f>
        <v>1.3037065733811901</v>
      </c>
      <c r="Y20" s="4"/>
      <c r="Z20" s="39" t="e">
        <f>+Y20/$Y$47*100</f>
        <v>#DIV/0!</v>
      </c>
      <c r="AA20" s="24">
        <f t="shared" si="0"/>
        <v>218062988.2100001</v>
      </c>
      <c r="AB20" s="8"/>
    </row>
    <row r="21" spans="1:28" ht="15" customHeight="1">
      <c r="A21" s="2" t="s">
        <v>42</v>
      </c>
      <c r="B21" s="3" t="s">
        <v>73</v>
      </c>
      <c r="C21" s="41">
        <v>2899642.510000001</v>
      </c>
      <c r="D21" s="39">
        <f>+C21/$C$47*100</f>
        <v>0.5483033079126196</v>
      </c>
      <c r="E21" s="41">
        <v>3047148.7100000014</v>
      </c>
      <c r="F21" s="39">
        <f>+E21/$E$47*100</f>
        <v>0.3496372696865134</v>
      </c>
      <c r="G21" s="41">
        <v>5547020.039999999</v>
      </c>
      <c r="H21" s="39">
        <f>+G21/$G$47*100</f>
        <v>0.6974774980404679</v>
      </c>
      <c r="I21" s="4">
        <v>4940752.99</v>
      </c>
      <c r="J21" s="39">
        <f>+I21/$I$47*100</f>
        <v>0.6187397223645964</v>
      </c>
      <c r="K21" s="4">
        <v>3808742.84</v>
      </c>
      <c r="L21" s="39">
        <f>+K21/$K$47*100</f>
        <v>0.3961300975894847</v>
      </c>
      <c r="M21" s="4">
        <v>4811230.519999999</v>
      </c>
      <c r="N21" s="39">
        <f>+M21/$M$47*100</f>
        <v>0.5577459559348292</v>
      </c>
      <c r="O21" s="4">
        <v>4229964.130000002</v>
      </c>
      <c r="P21" s="39">
        <f>+O21/$O$47*100</f>
        <v>0.46668242055790815</v>
      </c>
      <c r="Q21" s="4">
        <v>4071198.610000001</v>
      </c>
      <c r="R21" s="39">
        <f>+Q21/$Q$47*100</f>
        <v>0.3235608323578916</v>
      </c>
      <c r="S21" s="4">
        <v>5382789.999999999</v>
      </c>
      <c r="T21" s="39">
        <f>+S21/$S$47*100</f>
        <v>0.30705275111505886</v>
      </c>
      <c r="U21" s="4">
        <v>3910164.0600000015</v>
      </c>
      <c r="V21" s="39">
        <f>+U21/$U$47*100</f>
        <v>0.2591262597098417</v>
      </c>
      <c r="W21" s="4">
        <v>3481723.8800000004</v>
      </c>
      <c r="X21" s="39">
        <f>+W21/$W$47*100</f>
        <v>0.26132383759448297</v>
      </c>
      <c r="Y21" s="4"/>
      <c r="Z21" s="39" t="e">
        <f>+Y21/$Y$47*100</f>
        <v>#DIV/0!</v>
      </c>
      <c r="AA21" s="24">
        <f t="shared" si="0"/>
        <v>46130378.29000001</v>
      </c>
      <c r="AB21" s="8"/>
    </row>
    <row r="22" spans="1:28" ht="15" customHeight="1">
      <c r="A22" s="2" t="s">
        <v>43</v>
      </c>
      <c r="B22" s="3" t="s">
        <v>74</v>
      </c>
      <c r="C22" s="41">
        <v>6350973.029999998</v>
      </c>
      <c r="D22" s="39">
        <f>+C22/$C$47*100</f>
        <v>1.2009271863009177</v>
      </c>
      <c r="E22" s="41">
        <v>7570898.96</v>
      </c>
      <c r="F22" s="39">
        <f>+E22/$E$47*100</f>
        <v>0.8687033989381051</v>
      </c>
      <c r="G22" s="41">
        <v>7548234.729999998</v>
      </c>
      <c r="H22" s="39">
        <f>+G22/$G$47*100</f>
        <v>0.9491085008055183</v>
      </c>
      <c r="I22" s="4">
        <v>9000370.99</v>
      </c>
      <c r="J22" s="39">
        <f>+I22/$I$47*100</f>
        <v>1.1271332646668026</v>
      </c>
      <c r="K22" s="4">
        <v>9106188.370000005</v>
      </c>
      <c r="L22" s="39">
        <f>+K22/$K$47*100</f>
        <v>0.9470934214283504</v>
      </c>
      <c r="M22" s="4">
        <v>10662315.290000001</v>
      </c>
      <c r="N22" s="39">
        <f>+M22/$M$47*100</f>
        <v>1.2360378928381919</v>
      </c>
      <c r="O22" s="4">
        <v>9985298.460000003</v>
      </c>
      <c r="P22" s="39">
        <f>+O22/$O$47*100</f>
        <v>1.1016555015812752</v>
      </c>
      <c r="Q22" s="4">
        <v>9306847.24</v>
      </c>
      <c r="R22" s="39">
        <f>+Q22/$Q$47*100</f>
        <v>0.7396669944338937</v>
      </c>
      <c r="S22" s="4">
        <v>11386299.590000007</v>
      </c>
      <c r="T22" s="39">
        <f>+S22/$S$47*100</f>
        <v>0.6495134705477587</v>
      </c>
      <c r="U22" s="4">
        <v>8171840.159999999</v>
      </c>
      <c r="V22" s="39">
        <f>+U22/$U$47*100</f>
        <v>0.5415471942135015</v>
      </c>
      <c r="W22" s="4">
        <v>8744705.219999999</v>
      </c>
      <c r="X22" s="39">
        <f>+W22/$W$47*100</f>
        <v>0.6563415151470618</v>
      </c>
      <c r="Y22" s="4"/>
      <c r="Z22" s="39" t="e">
        <f>+Y22/$Y$47*100</f>
        <v>#DIV/0!</v>
      </c>
      <c r="AA22" s="24">
        <f t="shared" si="0"/>
        <v>97833972.03999999</v>
      </c>
      <c r="AB22" s="8"/>
    </row>
    <row r="23" spans="1:28" ht="15" customHeight="1">
      <c r="A23" s="2" t="s">
        <v>44</v>
      </c>
      <c r="B23" s="3" t="s">
        <v>75</v>
      </c>
      <c r="C23" s="41">
        <v>13048317.769999987</v>
      </c>
      <c r="D23" s="39">
        <f>+C23/$C$47*100</f>
        <v>2.46735098251336</v>
      </c>
      <c r="E23" s="41">
        <v>16677049.339999989</v>
      </c>
      <c r="F23" s="39">
        <f>+E23/$E$47*100</f>
        <v>1.9135652876176374</v>
      </c>
      <c r="G23" s="41">
        <v>17913464.299999997</v>
      </c>
      <c r="H23" s="39">
        <f>+G23/$G$47*100</f>
        <v>2.2524234942553485</v>
      </c>
      <c r="I23" s="4">
        <v>21131613.090000026</v>
      </c>
      <c r="J23" s="39">
        <f>+I23/$I$47*100</f>
        <v>2.6463513644349757</v>
      </c>
      <c r="K23" s="4">
        <v>21081634.720000055</v>
      </c>
      <c r="L23" s="39">
        <f>+K23/$K$47*100</f>
        <v>2.1926053739505003</v>
      </c>
      <c r="M23" s="4">
        <v>24774740.67000002</v>
      </c>
      <c r="N23" s="39">
        <f>+M23/$M$47*100</f>
        <v>2.872032707762807</v>
      </c>
      <c r="O23" s="4">
        <v>20535417.120000012</v>
      </c>
      <c r="P23" s="39">
        <f>+O23/$O$47*100</f>
        <v>2.265626344384133</v>
      </c>
      <c r="Q23" s="4">
        <v>22082618.770000033</v>
      </c>
      <c r="R23" s="39">
        <f>+Q23/$Q$47*100</f>
        <v>1.755028726015214</v>
      </c>
      <c r="S23" s="4">
        <v>25245691.56000003</v>
      </c>
      <c r="T23" s="39">
        <f>+S23/$S$47*100</f>
        <v>1.4401005885981495</v>
      </c>
      <c r="U23" s="4">
        <v>20007112.32000002</v>
      </c>
      <c r="V23" s="39">
        <f>+U23/$U$47*100</f>
        <v>1.3258697342423778</v>
      </c>
      <c r="W23" s="4">
        <v>20234371.69999999</v>
      </c>
      <c r="X23" s="39">
        <f>+W23/$W$47*100</f>
        <v>1.5187085036614678</v>
      </c>
      <c r="Y23" s="4"/>
      <c r="Z23" s="39" t="e">
        <f>+Y23/$Y$47*100</f>
        <v>#DIV/0!</v>
      </c>
      <c r="AA23" s="24">
        <f t="shared" si="0"/>
        <v>222732031.36000016</v>
      </c>
      <c r="AB23" s="8"/>
    </row>
    <row r="24" spans="1:28" ht="15" customHeight="1">
      <c r="A24" s="2" t="s">
        <v>45</v>
      </c>
      <c r="B24" s="3" t="s">
        <v>76</v>
      </c>
      <c r="C24" s="41">
        <v>10430801.709999999</v>
      </c>
      <c r="D24" s="39">
        <f>+C24/$C$47*100</f>
        <v>1.972395928825587</v>
      </c>
      <c r="E24" s="41">
        <v>15203901.009999998</v>
      </c>
      <c r="F24" s="39">
        <f>+E24/$E$47*100</f>
        <v>1.7445326577843387</v>
      </c>
      <c r="G24" s="41">
        <v>15057670.569999995</v>
      </c>
      <c r="H24" s="39">
        <f>+G24/$G$47*100</f>
        <v>1.8933384627687744</v>
      </c>
      <c r="I24" s="4">
        <v>17301869.880000018</v>
      </c>
      <c r="J24" s="39">
        <f>+I24/$I$47*100</f>
        <v>2.166745471309138</v>
      </c>
      <c r="K24" s="4">
        <v>15984174.399999999</v>
      </c>
      <c r="L24" s="39">
        <f>+K24/$K$47*100</f>
        <v>1.6624416063121084</v>
      </c>
      <c r="M24" s="4">
        <v>19886281.14000001</v>
      </c>
      <c r="N24" s="39">
        <f>+M24/$M$47*100</f>
        <v>2.3053339137069813</v>
      </c>
      <c r="O24" s="4">
        <v>16069761.889999988</v>
      </c>
      <c r="P24" s="39">
        <f>+O24/$O$47*100</f>
        <v>1.772940655318138</v>
      </c>
      <c r="Q24" s="4">
        <v>19109528.730000004</v>
      </c>
      <c r="R24" s="39">
        <f>+Q24/$Q$47*100</f>
        <v>1.5187406987854724</v>
      </c>
      <c r="S24" s="4">
        <v>20690679.950000007</v>
      </c>
      <c r="T24" s="39">
        <f>+S24/$S$47*100</f>
        <v>1.1802671479081837</v>
      </c>
      <c r="U24" s="4">
        <v>14374435.500000004</v>
      </c>
      <c r="V24" s="39">
        <f>+U24/$U$47*100</f>
        <v>0.9525926916108395</v>
      </c>
      <c r="W24" s="4">
        <v>16234857.500000004</v>
      </c>
      <c r="X24" s="39">
        <f>+W24/$W$47*100</f>
        <v>1.218521459748719</v>
      </c>
      <c r="Y24" s="4"/>
      <c r="Z24" s="39" t="e">
        <f>+Y24/$Y$47*100</f>
        <v>#DIV/0!</v>
      </c>
      <c r="AA24" s="24">
        <f t="shared" si="0"/>
        <v>180343962.28000003</v>
      </c>
      <c r="AB24" s="8"/>
    </row>
    <row r="25" spans="1:28" ht="15" customHeight="1">
      <c r="A25" s="2" t="s">
        <v>46</v>
      </c>
      <c r="B25" s="3" t="s">
        <v>77</v>
      </c>
      <c r="C25" s="41">
        <v>17774702.389999997</v>
      </c>
      <c r="D25" s="39">
        <f>+C25/$C$47*100</f>
        <v>3.361079196483204</v>
      </c>
      <c r="E25" s="41">
        <v>22606288.909999996</v>
      </c>
      <c r="F25" s="39">
        <f>+E25/$E$47*100</f>
        <v>2.5939006869923658</v>
      </c>
      <c r="G25" s="41">
        <v>21919791.959999975</v>
      </c>
      <c r="H25" s="39">
        <f>+G25/$G$47*100</f>
        <v>2.7561756661380925</v>
      </c>
      <c r="I25" s="4">
        <v>26136364.139999993</v>
      </c>
      <c r="J25" s="39">
        <f>+I25/$I$47*100</f>
        <v>3.273105683351231</v>
      </c>
      <c r="K25" s="4">
        <v>21845966.599999983</v>
      </c>
      <c r="L25" s="39">
        <f>+K25/$K$47*100</f>
        <v>2.272100072052808</v>
      </c>
      <c r="M25" s="4">
        <v>27692369.859999973</v>
      </c>
      <c r="N25" s="39">
        <f>+M25/$M$47*100</f>
        <v>3.2102613324099347</v>
      </c>
      <c r="O25" s="4">
        <v>24602449.359999992</v>
      </c>
      <c r="P25" s="39">
        <f>+O25/$O$47*100</f>
        <v>2.7143328562878732</v>
      </c>
      <c r="Q25" s="4">
        <v>24752236.619999994</v>
      </c>
      <c r="R25" s="39">
        <f>+Q25/$Q$47*100</f>
        <v>1.9671981277982118</v>
      </c>
      <c r="S25" s="4">
        <v>31313828.120000012</v>
      </c>
      <c r="T25" s="39">
        <f>+S25/$S$47*100</f>
        <v>1.7862478514283666</v>
      </c>
      <c r="U25" s="4">
        <v>23976265.720000003</v>
      </c>
      <c r="V25" s="39">
        <f>+U25/$U$47*100</f>
        <v>1.5889052127988954</v>
      </c>
      <c r="W25" s="4">
        <v>24509557.52</v>
      </c>
      <c r="X25" s="39">
        <f>+W25/$W$47*100</f>
        <v>1.8395863226434594</v>
      </c>
      <c r="Y25" s="4"/>
      <c r="Z25" s="39" t="e">
        <f>+Y25/$Y$47*100</f>
        <v>#DIV/0!</v>
      </c>
      <c r="AA25" s="24">
        <f t="shared" si="0"/>
        <v>267129821.19999993</v>
      </c>
      <c r="AB25" s="8"/>
    </row>
    <row r="26" spans="1:28" ht="15" customHeight="1">
      <c r="A26" s="2" t="s">
        <v>47</v>
      </c>
      <c r="B26" s="3" t="s">
        <v>78</v>
      </c>
      <c r="C26" s="41">
        <v>14320763.910000004</v>
      </c>
      <c r="D26" s="39">
        <f>+C26/$C$47*100</f>
        <v>2.707962170029249</v>
      </c>
      <c r="E26" s="41">
        <v>17799121.48</v>
      </c>
      <c r="F26" s="39">
        <f>+E26/$E$47*100</f>
        <v>2.0423145797455255</v>
      </c>
      <c r="G26" s="41">
        <v>23356297.319999997</v>
      </c>
      <c r="H26" s="39">
        <f>+G26/$G$47*100</f>
        <v>2.936800606590721</v>
      </c>
      <c r="I26" s="4">
        <v>23177854.769999992</v>
      </c>
      <c r="J26" s="39">
        <f>+I26/$I$47*100</f>
        <v>2.9026060307857504</v>
      </c>
      <c r="K26" s="4">
        <v>27980579.43000001</v>
      </c>
      <c r="L26" s="39">
        <f>+K26/$K$47*100</f>
        <v>2.910133376244491</v>
      </c>
      <c r="M26" s="4">
        <v>23619583.449999984</v>
      </c>
      <c r="N26" s="39">
        <f>+M26/$M$47*100</f>
        <v>2.7381201327478104</v>
      </c>
      <c r="O26" s="4">
        <v>20134399.4</v>
      </c>
      <c r="P26" s="39">
        <f>+O26/$O$47*100</f>
        <v>2.221382962051664</v>
      </c>
      <c r="Q26" s="4">
        <v>24498337.28999999</v>
      </c>
      <c r="R26" s="39">
        <f>+Q26/$Q$47*100</f>
        <v>1.947019333683839</v>
      </c>
      <c r="S26" s="4">
        <v>28470508.699999996</v>
      </c>
      <c r="T26" s="39">
        <f>+S26/$S$47*100</f>
        <v>1.6240551873619848</v>
      </c>
      <c r="U26" s="4">
        <v>20546413.240000002</v>
      </c>
      <c r="V26" s="39">
        <f>+U26/$U$47*100</f>
        <v>1.3616091631034963</v>
      </c>
      <c r="W26" s="4">
        <v>21384444.209999997</v>
      </c>
      <c r="X26" s="39">
        <f>+W26/$W$47*100</f>
        <v>1.6050282039546226</v>
      </c>
      <c r="Y26" s="4"/>
      <c r="Z26" s="39" t="e">
        <f>+Y26/$Y$47*100</f>
        <v>#DIV/0!</v>
      </c>
      <c r="AA26" s="24">
        <f t="shared" si="0"/>
        <v>245288303.2</v>
      </c>
      <c r="AB26" s="8"/>
    </row>
    <row r="27" spans="1:28" ht="15" customHeight="1">
      <c r="A27" s="2" t="s">
        <v>48</v>
      </c>
      <c r="B27" s="3" t="s">
        <v>79</v>
      </c>
      <c r="C27" s="41">
        <v>12280211.25</v>
      </c>
      <c r="D27" s="39">
        <f>+C27/$C$47*100</f>
        <v>2.322107096657499</v>
      </c>
      <c r="E27" s="41">
        <v>10199197.739999998</v>
      </c>
      <c r="F27" s="39">
        <f>+E27/$E$47*100</f>
        <v>1.170280806809214</v>
      </c>
      <c r="G27" s="41">
        <v>9525873.139999997</v>
      </c>
      <c r="H27" s="39">
        <f>+G27/$G$47*100</f>
        <v>1.1977750425322233</v>
      </c>
      <c r="I27" s="4">
        <v>12244528.299999999</v>
      </c>
      <c r="J27" s="39">
        <f>+I27/$I$47*100</f>
        <v>1.5334051421233754</v>
      </c>
      <c r="K27" s="4">
        <v>10134864.71</v>
      </c>
      <c r="L27" s="39">
        <f>+K27/$K$47*100</f>
        <v>1.0540813899182873</v>
      </c>
      <c r="M27" s="4">
        <v>13803676.76</v>
      </c>
      <c r="N27" s="39">
        <f>+M27/$M$47*100</f>
        <v>1.6002028707453386</v>
      </c>
      <c r="O27" s="4">
        <v>12060279.510000002</v>
      </c>
      <c r="P27" s="39">
        <f>+O27/$O$47*100</f>
        <v>1.3305834899199822</v>
      </c>
      <c r="Q27" s="4">
        <v>11824293.099999998</v>
      </c>
      <c r="R27" s="39">
        <f>+Q27/$Q$47*100</f>
        <v>0.9397424404896998</v>
      </c>
      <c r="S27" s="4">
        <v>14768838.979999999</v>
      </c>
      <c r="T27" s="39">
        <f>+S27/$S$47*100</f>
        <v>0.8424650858726275</v>
      </c>
      <c r="U27" s="4">
        <v>11600874.88000001</v>
      </c>
      <c r="V27" s="39">
        <f>+U27/$U$47*100</f>
        <v>0.7687890510190665</v>
      </c>
      <c r="W27" s="4">
        <v>9698287.7</v>
      </c>
      <c r="X27" s="39">
        <f>+W27/$W$47*100</f>
        <v>0.7279134840122277</v>
      </c>
      <c r="Y27" s="4"/>
      <c r="Z27" s="39" t="e">
        <f>+Y27/$Y$47*100</f>
        <v>#DIV/0!</v>
      </c>
      <c r="AA27" s="24">
        <f t="shared" si="0"/>
        <v>128140926.07000001</v>
      </c>
      <c r="AB27" s="8"/>
    </row>
    <row r="28" spans="1:28" ht="15" customHeight="1">
      <c r="A28" s="2" t="s">
        <v>49</v>
      </c>
      <c r="B28" s="3" t="s">
        <v>80</v>
      </c>
      <c r="C28" s="41">
        <v>4849095.509999998</v>
      </c>
      <c r="D28" s="39">
        <f>+C28/$C$47*100</f>
        <v>0.916932035362259</v>
      </c>
      <c r="E28" s="41">
        <v>6337127.439999999</v>
      </c>
      <c r="F28" s="39">
        <f>+E28/$E$47*100</f>
        <v>0.7271374477083143</v>
      </c>
      <c r="G28" s="41">
        <v>6808942.829999998</v>
      </c>
      <c r="H28" s="39">
        <f>+G28/$G$47*100</f>
        <v>0.8561505772690489</v>
      </c>
      <c r="I28" s="4">
        <v>7456814.969999997</v>
      </c>
      <c r="J28" s="39">
        <f>+I28/$I$47*100</f>
        <v>0.9338308621378709</v>
      </c>
      <c r="K28" s="4">
        <v>7034094.859999999</v>
      </c>
      <c r="L28" s="39">
        <f>+K28/$K$47*100</f>
        <v>0.7315843574636014</v>
      </c>
      <c r="M28" s="4">
        <v>8165234.05</v>
      </c>
      <c r="N28" s="39">
        <f>+M28/$M$47*100</f>
        <v>0.9465616439947401</v>
      </c>
      <c r="O28" s="4">
        <v>7363905.269999999</v>
      </c>
      <c r="P28" s="39">
        <f>+O28/$O$47*100</f>
        <v>0.8124430918431297</v>
      </c>
      <c r="Q28" s="4">
        <v>8081465.2299999995</v>
      </c>
      <c r="R28" s="39">
        <f>+Q28/$Q$47*100</f>
        <v>0.6422790600456998</v>
      </c>
      <c r="S28" s="4">
        <v>9185483.96</v>
      </c>
      <c r="T28" s="39">
        <f>+S28/$S$47*100</f>
        <v>0.5239714200704925</v>
      </c>
      <c r="U28" s="4">
        <v>7150735.1499999985</v>
      </c>
      <c r="V28" s="39">
        <f>+U28/$U$47*100</f>
        <v>0.4738786468195385</v>
      </c>
      <c r="W28" s="4">
        <v>7752402.2700000005</v>
      </c>
      <c r="X28" s="39">
        <f>+W28/$W$47*100</f>
        <v>0.581863347466997</v>
      </c>
      <c r="Y28" s="4"/>
      <c r="Z28" s="39" t="e">
        <f>+Y28/$Y$47*100</f>
        <v>#DIV/0!</v>
      </c>
      <c r="AA28" s="24">
        <f t="shared" si="0"/>
        <v>80185301.53999998</v>
      </c>
      <c r="AB28" s="8"/>
    </row>
    <row r="29" spans="1:28" ht="15" customHeight="1">
      <c r="A29" s="2" t="s">
        <v>50</v>
      </c>
      <c r="B29" s="3" t="s">
        <v>81</v>
      </c>
      <c r="C29" s="41">
        <v>3122085.64</v>
      </c>
      <c r="D29" s="39">
        <f>+C29/$C$47*100</f>
        <v>0.590365839269782</v>
      </c>
      <c r="E29" s="41">
        <v>3456344.020000002</v>
      </c>
      <c r="F29" s="39">
        <f>+E29/$E$47*100</f>
        <v>0.39658933687227493</v>
      </c>
      <c r="G29" s="41">
        <v>4571741.58</v>
      </c>
      <c r="H29" s="39">
        <f>+G29/$G$47*100</f>
        <v>0.5748468287318422</v>
      </c>
      <c r="I29" s="4">
        <v>4585332.699999999</v>
      </c>
      <c r="J29" s="39">
        <f>+I29/$I$47*100</f>
        <v>0.5742297758033243</v>
      </c>
      <c r="K29" s="4">
        <v>4255885.87</v>
      </c>
      <c r="L29" s="39">
        <f>+K29/$K$47*100</f>
        <v>0.4426354195687333</v>
      </c>
      <c r="M29" s="4">
        <v>5315674.8999999985</v>
      </c>
      <c r="N29" s="39">
        <f>+M29/$M$47*100</f>
        <v>0.6162240961464631</v>
      </c>
      <c r="O29" s="4">
        <v>4121948.060000002</v>
      </c>
      <c r="P29" s="39">
        <f>+O29/$O$47*100</f>
        <v>0.4547652507055122</v>
      </c>
      <c r="Q29" s="4">
        <v>6871492.379999999</v>
      </c>
      <c r="R29" s="39">
        <f>+Q29/$Q$47*100</f>
        <v>0.546115777440224</v>
      </c>
      <c r="S29" s="4">
        <v>6137912.59</v>
      </c>
      <c r="T29" s="39">
        <f>+S29/$S$47*100</f>
        <v>0.3501275262202792</v>
      </c>
      <c r="U29" s="4">
        <v>4366291.910000002</v>
      </c>
      <c r="V29" s="39">
        <f>+U29/$U$47*100</f>
        <v>0.2893538158702325</v>
      </c>
      <c r="W29" s="4">
        <v>4370093.1</v>
      </c>
      <c r="X29" s="39">
        <f>+W29/$W$47*100</f>
        <v>0.3280011680699879</v>
      </c>
      <c r="Y29" s="4"/>
      <c r="Z29" s="39" t="e">
        <f>+Y29/$Y$47*100</f>
        <v>#DIV/0!</v>
      </c>
      <c r="AA29" s="24">
        <f t="shared" si="0"/>
        <v>51174802.750000015</v>
      </c>
      <c r="AB29" s="8"/>
    </row>
    <row r="30" spans="1:28" ht="15" customHeight="1">
      <c r="A30" s="2" t="s">
        <v>51</v>
      </c>
      <c r="B30" s="3" t="s">
        <v>82</v>
      </c>
      <c r="C30" s="41">
        <v>4044814.39</v>
      </c>
      <c r="D30" s="39">
        <f>+C30/$C$47*100</f>
        <v>0.7648477708135007</v>
      </c>
      <c r="E30" s="41">
        <v>4410985.199999999</v>
      </c>
      <c r="F30" s="39">
        <f>+E30/$E$47*100</f>
        <v>0.5061271925765705</v>
      </c>
      <c r="G30" s="41">
        <v>5324522.330000001</v>
      </c>
      <c r="H30" s="39">
        <f>+G30/$G$47*100</f>
        <v>0.6695008285906615</v>
      </c>
      <c r="I30" s="4">
        <v>5150489.170000001</v>
      </c>
      <c r="J30" s="39">
        <f>+I30/$I$47*100</f>
        <v>0.645005375807638</v>
      </c>
      <c r="K30" s="4">
        <v>5560216.489999999</v>
      </c>
      <c r="L30" s="39">
        <f>+K30/$K$47*100</f>
        <v>0.5782929416159694</v>
      </c>
      <c r="M30" s="4">
        <v>5025950.700000001</v>
      </c>
      <c r="N30" s="39">
        <f>+M30/$M$47*100</f>
        <v>0.5826375739013282</v>
      </c>
      <c r="O30" s="4">
        <v>4993689.89</v>
      </c>
      <c r="P30" s="39">
        <f>+O30/$O$47*100</f>
        <v>0.5509425644658488</v>
      </c>
      <c r="Q30" s="4">
        <v>4430368.539999999</v>
      </c>
      <c r="R30" s="39">
        <f>+Q30/$Q$47*100</f>
        <v>0.35210606746955453</v>
      </c>
      <c r="S30" s="4">
        <v>5201376.710000003</v>
      </c>
      <c r="T30" s="39">
        <f>+S30/$S$47*100</f>
        <v>0.2967043166074275</v>
      </c>
      <c r="U30" s="4">
        <v>6247601.000000002</v>
      </c>
      <c r="V30" s="39">
        <f>+U30/$U$47*100</f>
        <v>0.4140280188881555</v>
      </c>
      <c r="W30" s="4">
        <v>5074880.67</v>
      </c>
      <c r="X30" s="39">
        <f>+W30/$W$47*100</f>
        <v>0.380899616892785</v>
      </c>
      <c r="Y30" s="4"/>
      <c r="Z30" s="39" t="e">
        <f>+Y30/$Y$47*100</f>
        <v>#DIV/0!</v>
      </c>
      <c r="AA30" s="24">
        <f t="shared" si="0"/>
        <v>55464895.09</v>
      </c>
      <c r="AB30" s="8"/>
    </row>
    <row r="31" spans="1:28" ht="15" customHeight="1">
      <c r="A31" s="2" t="s">
        <v>52</v>
      </c>
      <c r="B31" s="3" t="s">
        <v>83</v>
      </c>
      <c r="C31" s="41">
        <v>7784337.230000001</v>
      </c>
      <c r="D31" s="39">
        <f>+C31/$C$47*100</f>
        <v>1.4719669195070386</v>
      </c>
      <c r="E31" s="41">
        <v>9402186.240000006</v>
      </c>
      <c r="F31" s="39">
        <f>+E31/$E$47*100</f>
        <v>1.078829764773018</v>
      </c>
      <c r="G31" s="41">
        <v>9773185.760000018</v>
      </c>
      <c r="H31" s="39">
        <f>+G31/$G$47*100</f>
        <v>1.2288719172843556</v>
      </c>
      <c r="I31" s="4">
        <v>9994532.100000015</v>
      </c>
      <c r="J31" s="39">
        <f>+I31/$I$47*100</f>
        <v>1.2516339167803763</v>
      </c>
      <c r="K31" s="4">
        <v>10426310.060000014</v>
      </c>
      <c r="L31" s="39">
        <f>+K31/$K$47*100</f>
        <v>1.0843933011675924</v>
      </c>
      <c r="M31" s="4">
        <v>11812981.290000016</v>
      </c>
      <c r="N31" s="39">
        <f>+M31/$M$47*100</f>
        <v>1.3694298193866865</v>
      </c>
      <c r="O31" s="4">
        <v>12458266.290000012</v>
      </c>
      <c r="P31" s="39">
        <f>+O31/$O$47*100</f>
        <v>1.37449247546508</v>
      </c>
      <c r="Q31" s="4">
        <v>12289905.20000001</v>
      </c>
      <c r="R31" s="39">
        <f>+Q31/$Q$47*100</f>
        <v>0.9767472277928448</v>
      </c>
      <c r="S31" s="4">
        <v>14784388.530000014</v>
      </c>
      <c r="T31" s="39">
        <f>+S31/$S$47*100</f>
        <v>0.8433520853851677</v>
      </c>
      <c r="U31" s="4">
        <v>9575219.460000008</v>
      </c>
      <c r="V31" s="39">
        <f>+U31/$U$47*100</f>
        <v>0.634549028249902</v>
      </c>
      <c r="W31" s="4">
        <v>11372011.350000001</v>
      </c>
      <c r="X31" s="39">
        <f>+W31/$W$47*100</f>
        <v>0.853536279605842</v>
      </c>
      <c r="Y31" s="4"/>
      <c r="Z31" s="39" t="e">
        <f>+Y31/$Y$47*100</f>
        <v>#DIV/0!</v>
      </c>
      <c r="AA31" s="24">
        <f t="shared" si="0"/>
        <v>119673323.51000014</v>
      </c>
      <c r="AB31" s="8"/>
    </row>
    <row r="32" spans="1:28" ht="15" customHeight="1">
      <c r="A32" s="2" t="s">
        <v>53</v>
      </c>
      <c r="B32" s="3" t="s">
        <v>84</v>
      </c>
      <c r="C32" s="41">
        <v>3883902.4499999997</v>
      </c>
      <c r="D32" s="39">
        <f>+C32/$C$47*100</f>
        <v>0.7344203823749731</v>
      </c>
      <c r="E32" s="41">
        <v>5897322.649999999</v>
      </c>
      <c r="F32" s="39">
        <f>+E32/$E$47*100</f>
        <v>0.676673174184017</v>
      </c>
      <c r="G32" s="41">
        <v>6162313.11</v>
      </c>
      <c r="H32" s="39">
        <f>+G32/$G$47*100</f>
        <v>0.7748439160325759</v>
      </c>
      <c r="I32" s="4">
        <v>5861509.850000001</v>
      </c>
      <c r="J32" s="39">
        <f>+I32/$I$47*100</f>
        <v>0.7340478231894664</v>
      </c>
      <c r="K32" s="4">
        <v>6911909.920000001</v>
      </c>
      <c r="L32" s="39">
        <f>+K32/$K$47*100</f>
        <v>0.7188764550823095</v>
      </c>
      <c r="M32" s="4">
        <v>6916426.01</v>
      </c>
      <c r="N32" s="39">
        <f>+M32/$M$47*100</f>
        <v>0.8017925186839661</v>
      </c>
      <c r="O32" s="4">
        <v>6161748.730000002</v>
      </c>
      <c r="P32" s="39">
        <f>+O32/$O$47*100</f>
        <v>0.6798118669119817</v>
      </c>
      <c r="Q32" s="4">
        <v>8541251.89</v>
      </c>
      <c r="R32" s="39">
        <f>+Q32/$Q$47*100</f>
        <v>0.6788208671811309</v>
      </c>
      <c r="S32" s="4">
        <v>6609880.339999999</v>
      </c>
      <c r="T32" s="39">
        <f>+S32/$S$47*100</f>
        <v>0.3770501808427118</v>
      </c>
      <c r="U32" s="4">
        <v>7584603.19</v>
      </c>
      <c r="V32" s="39">
        <f>+U32/$U$47*100</f>
        <v>0.5026310471504956</v>
      </c>
      <c r="W32" s="4">
        <v>7239728.9799999995</v>
      </c>
      <c r="X32" s="39">
        <f>+W32/$W$47*100</f>
        <v>0.5433842043205308</v>
      </c>
      <c r="Y32" s="4"/>
      <c r="Z32" s="39" t="e">
        <f>+Y32/$Y$47*100</f>
        <v>#DIV/0!</v>
      </c>
      <c r="AA32" s="24">
        <f t="shared" si="0"/>
        <v>71770597.12</v>
      </c>
      <c r="AB32" s="8"/>
    </row>
    <row r="33" spans="1:28" ht="15" customHeight="1">
      <c r="A33" s="2" t="s">
        <v>54</v>
      </c>
      <c r="B33" s="3" t="s">
        <v>85</v>
      </c>
      <c r="C33" s="41">
        <v>1661615.7500000007</v>
      </c>
      <c r="D33" s="39">
        <f>+C33/$C$47*100</f>
        <v>0.3142005985436834</v>
      </c>
      <c r="E33" s="41">
        <v>2508738.7</v>
      </c>
      <c r="F33" s="39">
        <f>+E33/$E$47*100</f>
        <v>0.2878587928926162</v>
      </c>
      <c r="G33" s="41">
        <v>3355806.44</v>
      </c>
      <c r="H33" s="39">
        <f>+G33/$G$47*100</f>
        <v>0.42195619680495866</v>
      </c>
      <c r="I33" s="4">
        <v>3440128.1500000013</v>
      </c>
      <c r="J33" s="39">
        <f>+I33/$I$47*100</f>
        <v>0.4308136716686241</v>
      </c>
      <c r="K33" s="4">
        <v>3776948.1900000004</v>
      </c>
      <c r="L33" s="39">
        <f>+K33/$K$47*100</f>
        <v>0.39282328000257627</v>
      </c>
      <c r="M33" s="4">
        <v>5361782.96</v>
      </c>
      <c r="N33" s="39">
        <f>+M33/$M$47*100</f>
        <v>0.6215692118905746</v>
      </c>
      <c r="O33" s="4">
        <v>2260334.74</v>
      </c>
      <c r="P33" s="39">
        <f>+O33/$O$47*100</f>
        <v>0.24937764371404486</v>
      </c>
      <c r="Q33" s="4">
        <v>5062056.059999998</v>
      </c>
      <c r="R33" s="39">
        <f>+Q33/$Q$47*100</f>
        <v>0.40230979353176494</v>
      </c>
      <c r="S33" s="4">
        <v>2918823.7099999986</v>
      </c>
      <c r="T33" s="39">
        <f>+S33/$S$47*100</f>
        <v>0.1664996869978882</v>
      </c>
      <c r="U33" s="4">
        <v>3365111.4699999983</v>
      </c>
      <c r="V33" s="39">
        <f>+U33/$U$47*100</f>
        <v>0.22300566813756312</v>
      </c>
      <c r="W33" s="4">
        <v>3936852.19</v>
      </c>
      <c r="X33" s="39">
        <f>+W33/$W$47*100</f>
        <v>0.295483891828046</v>
      </c>
      <c r="Y33" s="4"/>
      <c r="Z33" s="39" t="e">
        <f>+Y33/$Y$47*100</f>
        <v>#DIV/0!</v>
      </c>
      <c r="AA33" s="24">
        <f t="shared" si="0"/>
        <v>37648198.36</v>
      </c>
      <c r="AB33" s="8"/>
    </row>
    <row r="34" spans="1:28" ht="15" customHeight="1">
      <c r="A34" s="2" t="s">
        <v>55</v>
      </c>
      <c r="B34" s="3" t="s">
        <v>86</v>
      </c>
      <c r="C34" s="41">
        <v>4583739.489999998</v>
      </c>
      <c r="D34" s="39">
        <f>+C34/$C$47*100</f>
        <v>0.8667549590368994</v>
      </c>
      <c r="E34" s="41">
        <v>6546216.829999998</v>
      </c>
      <c r="F34" s="39">
        <f>+E34/$E$47*100</f>
        <v>0.7511288739226321</v>
      </c>
      <c r="G34" s="41">
        <v>8845666.220000006</v>
      </c>
      <c r="H34" s="39">
        <f>+G34/$G$47*100</f>
        <v>1.1122464132339223</v>
      </c>
      <c r="I34" s="4">
        <v>10499297.35</v>
      </c>
      <c r="J34" s="39">
        <f>+I34/$I$47*100</f>
        <v>1.314846611540955</v>
      </c>
      <c r="K34" s="4">
        <v>10379503.790000005</v>
      </c>
      <c r="L34" s="39">
        <f>+K34/$K$47*100</f>
        <v>1.07952519295399</v>
      </c>
      <c r="M34" s="4">
        <v>10982806.480000004</v>
      </c>
      <c r="N34" s="39">
        <f>+M34/$M$47*100</f>
        <v>1.2731911043486732</v>
      </c>
      <c r="O34" s="4">
        <v>8770771.100000003</v>
      </c>
      <c r="P34" s="39">
        <f>+O34/$O$47*100</f>
        <v>0.9676594319269906</v>
      </c>
      <c r="Q34" s="4">
        <v>7953371.299999995</v>
      </c>
      <c r="R34" s="39">
        <f>+Q34/$Q$47*100</f>
        <v>0.632098721874776</v>
      </c>
      <c r="S34" s="4">
        <v>10569042.5</v>
      </c>
      <c r="T34" s="39">
        <f>+S34/$S$47*100</f>
        <v>0.6028943310582393</v>
      </c>
      <c r="U34" s="4">
        <v>13474403.46</v>
      </c>
      <c r="V34" s="39">
        <f>+U34/$U$47*100</f>
        <v>0.8929476402611988</v>
      </c>
      <c r="W34" s="4">
        <v>3960972.8399999947</v>
      </c>
      <c r="X34" s="39">
        <f>+W34/$W$47*100</f>
        <v>0.2972942883558924</v>
      </c>
      <c r="Y34" s="4"/>
      <c r="Z34" s="39" t="e">
        <f>+Y34/$Y$47*100</f>
        <v>#DIV/0!</v>
      </c>
      <c r="AA34" s="24">
        <f t="shared" si="0"/>
        <v>96565791.36</v>
      </c>
      <c r="AB34" s="8"/>
    </row>
    <row r="35" spans="1:28" ht="15" customHeight="1">
      <c r="A35" s="2" t="s">
        <v>56</v>
      </c>
      <c r="B35" s="3" t="s">
        <v>87</v>
      </c>
      <c r="C35" s="41">
        <v>4111380.52</v>
      </c>
      <c r="D35" s="39">
        <f>+C35/$C$47*100</f>
        <v>0.7774349877369902</v>
      </c>
      <c r="E35" s="41">
        <v>4299390.700000001</v>
      </c>
      <c r="F35" s="39">
        <f>+E35/$E$47*100</f>
        <v>0.49332256766148674</v>
      </c>
      <c r="G35" s="41">
        <v>5553553.259999997</v>
      </c>
      <c r="H35" s="39">
        <f>+G35/$G$47*100</f>
        <v>0.6982989794677725</v>
      </c>
      <c r="I35" s="4">
        <v>4505379.610000001</v>
      </c>
      <c r="J35" s="39">
        <f>+I35/$I$47*100</f>
        <v>0.5642171010533586</v>
      </c>
      <c r="K35" s="4">
        <v>7316214.710000003</v>
      </c>
      <c r="L35" s="39">
        <f>+K35/$K$47*100</f>
        <v>0.7609263656818386</v>
      </c>
      <c r="M35" s="4">
        <v>6907145.200000001</v>
      </c>
      <c r="N35" s="39">
        <f>+M35/$M$47*100</f>
        <v>0.800716632957065</v>
      </c>
      <c r="O35" s="4">
        <v>6659406.6099999985</v>
      </c>
      <c r="P35" s="39">
        <f>+O35/$O$47*100</f>
        <v>0.734717340554406</v>
      </c>
      <c r="Q35" s="4">
        <v>5504458.709999999</v>
      </c>
      <c r="R35" s="39">
        <f>+Q35/$Q$47*100</f>
        <v>0.43746999655397456</v>
      </c>
      <c r="S35" s="4">
        <v>8215975.3999999985</v>
      </c>
      <c r="T35" s="39">
        <f>+S35/$S$47*100</f>
        <v>0.46866733602158844</v>
      </c>
      <c r="U35" s="4">
        <v>4766256.92</v>
      </c>
      <c r="V35" s="39">
        <f>+U35/$U$47*100</f>
        <v>0.3158594651130187</v>
      </c>
      <c r="W35" s="4">
        <v>5994666.04</v>
      </c>
      <c r="X35" s="39">
        <f>+W35/$W$47*100</f>
        <v>0.44993491404324754</v>
      </c>
      <c r="Y35" s="4"/>
      <c r="Z35" s="39" t="e">
        <f>+Y35/$Y$47*100</f>
        <v>#DIV/0!</v>
      </c>
      <c r="AA35" s="24">
        <f t="shared" si="0"/>
        <v>63833827.68</v>
      </c>
      <c r="AB35" s="8"/>
    </row>
    <row r="36" spans="1:28" ht="15" customHeight="1">
      <c r="A36" s="2" t="s">
        <v>57</v>
      </c>
      <c r="B36" s="3" t="s">
        <v>88</v>
      </c>
      <c r="C36" s="41">
        <v>84466022.53</v>
      </c>
      <c r="D36" s="39">
        <f>+C36/$C$47*100</f>
        <v>15.971968751217142</v>
      </c>
      <c r="E36" s="41">
        <v>425807690.99</v>
      </c>
      <c r="F36" s="39">
        <f>+E36/$E$47*100</f>
        <v>48.85821226928636</v>
      </c>
      <c r="G36" s="41">
        <v>205304167.39000005</v>
      </c>
      <c r="H36" s="39">
        <f>+G36/$G$47*100</f>
        <v>25.814768285650302</v>
      </c>
      <c r="I36" s="4">
        <v>245678687.03</v>
      </c>
      <c r="J36" s="39">
        <f>+I36/$I$47*100</f>
        <v>30.76680071064244</v>
      </c>
      <c r="K36" s="4">
        <v>450644956.01</v>
      </c>
      <c r="L36" s="39">
        <f>+K36/$K$47*100</f>
        <v>46.8695414475529</v>
      </c>
      <c r="M36" s="4">
        <v>270045678.25999993</v>
      </c>
      <c r="N36" s="39">
        <f>+M36/$M$47*100</f>
        <v>31.30527301510239</v>
      </c>
      <c r="O36" s="4">
        <v>355248974.63000005</v>
      </c>
      <c r="P36" s="39">
        <f>+O36/$O$47*100</f>
        <v>39.19381968400835</v>
      </c>
      <c r="Q36" s="4">
        <v>615277317.7000002</v>
      </c>
      <c r="R36" s="39">
        <f>+Q36/$Q$47*100</f>
        <v>48.899515871553845</v>
      </c>
      <c r="S36" s="4">
        <v>1155780394.97</v>
      </c>
      <c r="T36" s="39">
        <f>+S36/$S$47*100</f>
        <v>65.92966657818491</v>
      </c>
      <c r="U36" s="4">
        <v>893389058.97</v>
      </c>
      <c r="V36" s="39">
        <f>+U36/$U$47*100</f>
        <v>59.20482152776761</v>
      </c>
      <c r="W36" s="4">
        <v>757965737.4399998</v>
      </c>
      <c r="X36" s="39">
        <f>+W36/$W$47*100</f>
        <v>56.88978279143521</v>
      </c>
      <c r="Y36" s="4"/>
      <c r="Z36" s="39" t="e">
        <f>+Y36/$Y$47*100</f>
        <v>#DIV/0!</v>
      </c>
      <c r="AA36" s="24">
        <f t="shared" si="0"/>
        <v>5459608685.92</v>
      </c>
      <c r="AB36" s="8"/>
    </row>
    <row r="37" spans="1:28" ht="15" customHeight="1">
      <c r="A37" s="2" t="s">
        <v>58</v>
      </c>
      <c r="B37" s="3" t="s">
        <v>89</v>
      </c>
      <c r="C37" s="41">
        <v>15160779.77</v>
      </c>
      <c r="D37" s="39">
        <f>+C37/$C$47*100</f>
        <v>2.8668036386408615</v>
      </c>
      <c r="E37" s="41">
        <v>29488603.889999993</v>
      </c>
      <c r="F37" s="39">
        <f>+E37/$E$47*100</f>
        <v>3.3835942818053963</v>
      </c>
      <c r="G37" s="41">
        <v>24040472.49</v>
      </c>
      <c r="H37" s="39">
        <f>+G37/$G$47*100</f>
        <v>3.0228282002088998</v>
      </c>
      <c r="I37" s="4">
        <v>43675247.16</v>
      </c>
      <c r="J37" s="39">
        <f>+I37/$I$47*100</f>
        <v>5.46953275273604</v>
      </c>
      <c r="K37" s="4">
        <v>27885183.609999996</v>
      </c>
      <c r="L37" s="39">
        <f>+K37/$K$47*100</f>
        <v>2.900211688938809</v>
      </c>
      <c r="M37" s="4">
        <v>42899905.13000001</v>
      </c>
      <c r="N37" s="39">
        <f>+M37/$M$47*100</f>
        <v>4.9732076849739775</v>
      </c>
      <c r="O37" s="4">
        <v>59099266.750000015</v>
      </c>
      <c r="P37" s="39">
        <f>+O37/$O$47*100</f>
        <v>6.520289064505021</v>
      </c>
      <c r="Q37" s="4">
        <v>56025523.83</v>
      </c>
      <c r="R37" s="39">
        <f>+Q37/$Q$47*100</f>
        <v>4.452660471831338</v>
      </c>
      <c r="S37" s="4">
        <v>35685877.86</v>
      </c>
      <c r="T37" s="39">
        <f>+S37/$S$47*100</f>
        <v>2.035644521311248</v>
      </c>
      <c r="U37" s="4">
        <v>29303933.58000001</v>
      </c>
      <c r="V37" s="39">
        <f>+U37/$U$47*100</f>
        <v>1.9419693360311412</v>
      </c>
      <c r="W37" s="4">
        <v>45379450.45999999</v>
      </c>
      <c r="X37" s="39">
        <f>+W37/$W$47*100</f>
        <v>3.4059944300166394</v>
      </c>
      <c r="Y37" s="4"/>
      <c r="Z37" s="39" t="e">
        <f>+Y37/$Y$47*100</f>
        <v>#DIV/0!</v>
      </c>
      <c r="AA37" s="24">
        <f t="shared" si="0"/>
        <v>408644244.53</v>
      </c>
      <c r="AB37" s="8"/>
    </row>
    <row r="38" spans="1:28" ht="15" customHeight="1">
      <c r="A38" s="2" t="s">
        <v>59</v>
      </c>
      <c r="B38" s="3" t="s">
        <v>90</v>
      </c>
      <c r="C38" s="41">
        <v>8114121.43</v>
      </c>
      <c r="D38" s="39">
        <f>+C38/$C$47*100</f>
        <v>1.5343269404867683</v>
      </c>
      <c r="E38" s="41">
        <v>12683555.889999993</v>
      </c>
      <c r="F38" s="39">
        <f>+E38/$E$47*100</f>
        <v>1.4553421159730306</v>
      </c>
      <c r="G38" s="41">
        <v>18369679.969999995</v>
      </c>
      <c r="H38" s="39">
        <f>+G38/$G$47*100</f>
        <v>2.3097876576771292</v>
      </c>
      <c r="I38" s="4">
        <v>16240746.749999985</v>
      </c>
      <c r="J38" s="39">
        <f>+I38/$I$47*100</f>
        <v>2.0338590403987613</v>
      </c>
      <c r="K38" s="4">
        <v>15227773.16</v>
      </c>
      <c r="L38" s="39">
        <f>+K38/$K$47*100</f>
        <v>1.5837717381678977</v>
      </c>
      <c r="M38" s="4">
        <v>20281600.339999996</v>
      </c>
      <c r="N38" s="39">
        <f>+M38/$M$47*100</f>
        <v>2.351161625388396</v>
      </c>
      <c r="O38" s="4">
        <v>16773532.369999988</v>
      </c>
      <c r="P38" s="39">
        <f>+O38/$O$47*100</f>
        <v>1.8505860681466386</v>
      </c>
      <c r="Q38" s="4">
        <v>18623572.29999999</v>
      </c>
      <c r="R38" s="39">
        <f>+Q38/$Q$47*100</f>
        <v>1.4801190342480908</v>
      </c>
      <c r="S38" s="4">
        <v>19937566.480000004</v>
      </c>
      <c r="T38" s="39">
        <f>+S38/$S$47*100</f>
        <v>1.1373069798790931</v>
      </c>
      <c r="U38" s="4">
        <v>18074294.56000001</v>
      </c>
      <c r="V38" s="39">
        <f>+U38/$U$47*100</f>
        <v>1.1977820557807337</v>
      </c>
      <c r="W38" s="4">
        <v>23146825.850000005</v>
      </c>
      <c r="X38" s="39">
        <f>+W38/$W$47*100</f>
        <v>1.7373053026976917</v>
      </c>
      <c r="Y38" s="4"/>
      <c r="Z38" s="39" t="e">
        <f>+Y38/$Y$47*100</f>
        <v>#DIV/0!</v>
      </c>
      <c r="AA38" s="24">
        <f t="shared" si="0"/>
        <v>187473269.09999993</v>
      </c>
      <c r="AB38" s="8"/>
    </row>
    <row r="39" spans="1:28" ht="15" customHeight="1">
      <c r="A39" s="2" t="s">
        <v>60</v>
      </c>
      <c r="B39" s="3" t="s">
        <v>91</v>
      </c>
      <c r="C39" s="41">
        <v>1986575.44</v>
      </c>
      <c r="D39" s="39">
        <f>+C39/$C$47*100</f>
        <v>0.37564833644612533</v>
      </c>
      <c r="E39" s="41">
        <v>2524831.27</v>
      </c>
      <c r="F39" s="39">
        <f>+E39/$E$47*100</f>
        <v>0.28970529359623265</v>
      </c>
      <c r="G39" s="41">
        <v>3992431.810000001</v>
      </c>
      <c r="H39" s="39">
        <f>+G39/$G$47*100</f>
        <v>0.5020049197327179</v>
      </c>
      <c r="I39" s="4">
        <v>3657176.85</v>
      </c>
      <c r="J39" s="39">
        <f>+I39/$I$47*100</f>
        <v>0.4579950856452812</v>
      </c>
      <c r="K39" s="4">
        <v>3790687.559999998</v>
      </c>
      <c r="L39" s="39">
        <f>+K39/$K$47*100</f>
        <v>0.3942522496672537</v>
      </c>
      <c r="M39" s="4">
        <v>4826718.390000002</v>
      </c>
      <c r="N39" s="39">
        <f>+M39/$M$47*100</f>
        <v>0.5595414003274098</v>
      </c>
      <c r="O39" s="4">
        <v>4144917.24</v>
      </c>
      <c r="P39" s="39">
        <f>+O39/$O$47*100</f>
        <v>0.45729938862989916</v>
      </c>
      <c r="Q39" s="4">
        <v>3622395.7100000004</v>
      </c>
      <c r="R39" s="39">
        <f>+Q39/$Q$47*100</f>
        <v>0.28789196581526044</v>
      </c>
      <c r="S39" s="4">
        <v>3837570.1700000004</v>
      </c>
      <c r="T39" s="39">
        <f>+S39/$S$47*100</f>
        <v>0.2189081272528901</v>
      </c>
      <c r="U39" s="4">
        <v>4717898.16</v>
      </c>
      <c r="V39" s="39">
        <f>+U39/$U$47*100</f>
        <v>0.31265473395322035</v>
      </c>
      <c r="W39" s="4">
        <v>3874172.0100000002</v>
      </c>
      <c r="X39" s="39">
        <f>+W39/$W$47*100</f>
        <v>0.29077937597806625</v>
      </c>
      <c r="Y39" s="4"/>
      <c r="Z39" s="39" t="e">
        <f>+Y39/$Y$47*100</f>
        <v>#DIV/0!</v>
      </c>
      <c r="AA39" s="24">
        <f t="shared" si="0"/>
        <v>40975374.61000001</v>
      </c>
      <c r="AB39" s="8"/>
    </row>
    <row r="40" spans="1:28" ht="15" customHeight="1">
      <c r="A40" s="2" t="s">
        <v>61</v>
      </c>
      <c r="B40" s="3" t="s">
        <v>92</v>
      </c>
      <c r="C40" s="41">
        <v>11098411.21</v>
      </c>
      <c r="D40" s="39">
        <f>+C40/$C$47*100</f>
        <v>2.098636489853881</v>
      </c>
      <c r="E40" s="41">
        <v>13817408.790000001</v>
      </c>
      <c r="F40" s="39">
        <f>+E40/$E$47*100</f>
        <v>1.585443161216122</v>
      </c>
      <c r="G40" s="41">
        <v>17042240.3</v>
      </c>
      <c r="H40" s="39">
        <f>+G40/$G$47*100</f>
        <v>2.1428765426721688</v>
      </c>
      <c r="I40" s="4">
        <v>18551241.59000002</v>
      </c>
      <c r="J40" s="39">
        <f>+I40/$I$47*100</f>
        <v>2.323206623392675</v>
      </c>
      <c r="K40" s="4">
        <v>17361158.250000004</v>
      </c>
      <c r="L40" s="39">
        <f>+K40/$K$47*100</f>
        <v>1.805655461852864</v>
      </c>
      <c r="M40" s="4">
        <v>20144277.640000008</v>
      </c>
      <c r="N40" s="39">
        <f>+M40/$M$47*100</f>
        <v>2.335242375569736</v>
      </c>
      <c r="O40" s="4">
        <v>18536212.479999974</v>
      </c>
      <c r="P40" s="39">
        <f>+O40/$O$47*100</f>
        <v>2.0450585967834414</v>
      </c>
      <c r="Q40" s="4">
        <v>23789469.06</v>
      </c>
      <c r="R40" s="39">
        <f>+Q40/$Q$47*100</f>
        <v>1.8906816266588153</v>
      </c>
      <c r="S40" s="4">
        <v>12978676.13</v>
      </c>
      <c r="T40" s="39">
        <f>+S40/$S$47*100</f>
        <v>0.7403480744275452</v>
      </c>
      <c r="U40" s="4">
        <v>15074293.989999998</v>
      </c>
      <c r="V40" s="39">
        <f>+U40/$U$47*100</f>
        <v>0.9989722578022069</v>
      </c>
      <c r="W40" s="4">
        <v>19638910.910000004</v>
      </c>
      <c r="X40" s="39">
        <f>+W40/$W$47*100</f>
        <v>1.4740156721380675</v>
      </c>
      <c r="Y40" s="4"/>
      <c r="Z40" s="39" t="e">
        <f>+Y40/$Y$47*100</f>
        <v>#DIV/0!</v>
      </c>
      <c r="AA40" s="24">
        <f t="shared" si="0"/>
        <v>188032300.35</v>
      </c>
      <c r="AB40" s="8"/>
    </row>
    <row r="41" spans="1:28" ht="15" customHeight="1">
      <c r="A41" s="2" t="s">
        <v>62</v>
      </c>
      <c r="B41" s="3" t="s">
        <v>93</v>
      </c>
      <c r="C41" s="41">
        <v>18376671.750000007</v>
      </c>
      <c r="D41" s="39">
        <f>+C41/$C$47*100</f>
        <v>3.474907639200457</v>
      </c>
      <c r="E41" s="41">
        <v>21047028.9</v>
      </c>
      <c r="F41" s="39">
        <f>+E41/$E$47*100</f>
        <v>2.414987393119103</v>
      </c>
      <c r="G41" s="41">
        <v>24233405.509999998</v>
      </c>
      <c r="H41" s="39">
        <f>+G41/$G$47*100</f>
        <v>3.0470874311308407</v>
      </c>
      <c r="I41" s="4">
        <v>20958341.2</v>
      </c>
      <c r="J41" s="39">
        <f>+I41/$I$47*100</f>
        <v>2.6246522021151435</v>
      </c>
      <c r="K41" s="4">
        <v>24861139.610000003</v>
      </c>
      <c r="L41" s="39">
        <f>+K41/$K$47*100</f>
        <v>2.585694564743863</v>
      </c>
      <c r="M41" s="4">
        <v>23598968.82000001</v>
      </c>
      <c r="N41" s="39">
        <f>+M41/$M$47*100</f>
        <v>2.7357303643782047</v>
      </c>
      <c r="O41" s="4">
        <v>26587947.219999995</v>
      </c>
      <c r="P41" s="39">
        <f>+O41/$O$47*100</f>
        <v>2.9333883657059516</v>
      </c>
      <c r="Q41" s="4">
        <v>24245494.169999998</v>
      </c>
      <c r="R41" s="39">
        <f>+Q41/$Q$47*100</f>
        <v>1.9269244824618386</v>
      </c>
      <c r="S41" s="4">
        <v>26054816.670000006</v>
      </c>
      <c r="T41" s="39">
        <f>+S41/$S$47*100</f>
        <v>1.4862558521365314</v>
      </c>
      <c r="U41" s="4">
        <v>49073303.47000003</v>
      </c>
      <c r="V41" s="39">
        <f>+U41/$U$47*100</f>
        <v>3.2520838984405933</v>
      </c>
      <c r="W41" s="4">
        <v>11353622.53</v>
      </c>
      <c r="X41" s="39">
        <f>+W41/$W$47*100</f>
        <v>0.8521560906026765</v>
      </c>
      <c r="Y41" s="4"/>
      <c r="Z41" s="39" t="e">
        <f>+Y41/$Y$47*100</f>
        <v>#DIV/0!</v>
      </c>
      <c r="AA41" s="24">
        <f t="shared" si="0"/>
        <v>270390739.85</v>
      </c>
      <c r="AB41" s="8"/>
    </row>
    <row r="42" spans="1:28" ht="15" customHeight="1">
      <c r="A42" s="2" t="s">
        <v>63</v>
      </c>
      <c r="B42" s="3" t="s">
        <v>94</v>
      </c>
      <c r="C42" s="41">
        <v>78504999.28</v>
      </c>
      <c r="D42" s="39">
        <f>+C42/$C$47*100</f>
        <v>14.844778500954522</v>
      </c>
      <c r="E42" s="41">
        <v>-30282511.089999996</v>
      </c>
      <c r="F42" s="39">
        <f>+E42/$E$47*100</f>
        <v>-3.4746891288935995</v>
      </c>
      <c r="G42" s="41">
        <v>27690677.430000007</v>
      </c>
      <c r="H42" s="39">
        <f>+G42/$G$47*100</f>
        <v>3.481801809557202</v>
      </c>
      <c r="I42" s="4">
        <v>27508997.930000003</v>
      </c>
      <c r="J42" s="39">
        <f>+I42/$I$47*100</f>
        <v>3.4450031758694455</v>
      </c>
      <c r="K42" s="4">
        <v>32727746.96999999</v>
      </c>
      <c r="L42" s="39">
        <f>+K42/$K$47*100</f>
        <v>3.4038647778882494</v>
      </c>
      <c r="M42" s="4">
        <v>34952201.73000002</v>
      </c>
      <c r="N42" s="39">
        <f>+M42/$M$47*100</f>
        <v>4.051863465050904</v>
      </c>
      <c r="O42" s="4">
        <v>34393910.099999994</v>
      </c>
      <c r="P42" s="39">
        <f>+O42/$O$47*100</f>
        <v>3.7946026785619758</v>
      </c>
      <c r="Q42" s="4">
        <v>35471236.81</v>
      </c>
      <c r="R42" s="39">
        <f>+Q42/$Q$47*100</f>
        <v>2.819096783639225</v>
      </c>
      <c r="S42" s="4">
        <v>24451638.07</v>
      </c>
      <c r="T42" s="39">
        <f>+S42/$S$47*100</f>
        <v>1.3948050618105499</v>
      </c>
      <c r="U42" s="4">
        <v>57181551.10000002</v>
      </c>
      <c r="V42" s="39">
        <f>+U42/$U$47*100</f>
        <v>3.789416820774058</v>
      </c>
      <c r="W42" s="4">
        <v>19970449.45000001</v>
      </c>
      <c r="X42" s="39">
        <f>+W42/$W$47*100</f>
        <v>1.4988995878560694</v>
      </c>
      <c r="Y42" s="4"/>
      <c r="Z42" s="39" t="e">
        <f>+Y42/$Y$47*100</f>
        <v>#DIV/0!</v>
      </c>
      <c r="AA42" s="24">
        <f t="shared" si="0"/>
        <v>342570897.78000003</v>
      </c>
      <c r="AB42" s="8"/>
    </row>
    <row r="43" spans="1:28" ht="15" customHeight="1">
      <c r="A43" s="2" t="s">
        <v>64</v>
      </c>
      <c r="B43" s="3" t="s">
        <v>95</v>
      </c>
      <c r="C43" s="41">
        <v>22879695.730000008</v>
      </c>
      <c r="D43" s="39">
        <f>+C43/$C$47*100</f>
        <v>4.3263998267128585</v>
      </c>
      <c r="E43" s="41">
        <v>25818365.19999999</v>
      </c>
      <c r="F43" s="39">
        <f>+E43/$E$47*100</f>
        <v>2.962462149179875</v>
      </c>
      <c r="G43" s="41">
        <v>33486561.240000006</v>
      </c>
      <c r="H43" s="39">
        <f>+G43/$G$47*100</f>
        <v>4.210571222608044</v>
      </c>
      <c r="I43" s="4">
        <v>28509040.790000018</v>
      </c>
      <c r="J43" s="39">
        <f>+I43/$I$47*100</f>
        <v>3.570240410517985</v>
      </c>
      <c r="K43" s="4">
        <v>30372692.850000024</v>
      </c>
      <c r="L43" s="39">
        <f>+K43/$K$47*100</f>
        <v>3.1589262620644543</v>
      </c>
      <c r="M43" s="4">
        <v>38607929.860000044</v>
      </c>
      <c r="N43" s="39">
        <f>+M43/$M$47*100</f>
        <v>4.475656831847369</v>
      </c>
      <c r="O43" s="4">
        <v>20711186.649999984</v>
      </c>
      <c r="P43" s="39">
        <f>+O43/$O$47*100</f>
        <v>2.285018600961191</v>
      </c>
      <c r="Q43" s="4">
        <v>32833061.92000001</v>
      </c>
      <c r="R43" s="39">
        <f>+Q43/$Q$47*100</f>
        <v>2.60942632904205</v>
      </c>
      <c r="S43" s="4">
        <v>29734606.05999999</v>
      </c>
      <c r="T43" s="39">
        <f>+S43/$S$47*100</f>
        <v>1.6961636240770122</v>
      </c>
      <c r="U43" s="4">
        <v>29614964.059999995</v>
      </c>
      <c r="V43" s="39">
        <f>+U43/$U$47*100</f>
        <v>1.9625813010795214</v>
      </c>
      <c r="W43" s="4">
        <v>28455152.230000027</v>
      </c>
      <c r="X43" s="39">
        <f>+W43/$W$47*100</f>
        <v>2.1357263919730523</v>
      </c>
      <c r="Y43" s="4"/>
      <c r="Z43" s="39" t="e">
        <f>+Y43/$Y$47*100</f>
        <v>#DIV/0!</v>
      </c>
      <c r="AA43" s="24">
        <f t="shared" si="0"/>
        <v>321023256.5900001</v>
      </c>
      <c r="AB43" s="8"/>
    </row>
    <row r="44" spans="1:28" ht="15" customHeight="1">
      <c r="A44" s="2" t="s">
        <v>65</v>
      </c>
      <c r="B44" s="3" t="s">
        <v>96</v>
      </c>
      <c r="C44" s="41">
        <v>10892247.729999997</v>
      </c>
      <c r="D44" s="39">
        <f>+C44/$C$47*100</f>
        <v>2.0596523331294097</v>
      </c>
      <c r="E44" s="41">
        <v>11791117.690000001</v>
      </c>
      <c r="F44" s="39">
        <f>+E44/$E$47*100</f>
        <v>1.3529415817989228</v>
      </c>
      <c r="G44" s="41">
        <v>15933016.76</v>
      </c>
      <c r="H44" s="39">
        <f>+G44/$G$47*100</f>
        <v>2.0034037349541727</v>
      </c>
      <c r="I44" s="4">
        <v>15727129.47000001</v>
      </c>
      <c r="J44" s="39">
        <f>+I44/$I$47*100</f>
        <v>1.9695377893926787</v>
      </c>
      <c r="K44" s="4">
        <v>14491099.71</v>
      </c>
      <c r="L44" s="39">
        <f>+K44/$K$47*100</f>
        <v>1.507153668138239</v>
      </c>
      <c r="M44" s="4">
        <v>17580654.04</v>
      </c>
      <c r="N44" s="39">
        <f>+M44/$M$47*100</f>
        <v>2.0380521475199074</v>
      </c>
      <c r="O44" s="4">
        <v>15707670.259999998</v>
      </c>
      <c r="P44" s="39">
        <f>+O44/$O$47*100</f>
        <v>1.7329919008703893</v>
      </c>
      <c r="Q44" s="4">
        <v>19710075.070000008</v>
      </c>
      <c r="R44" s="39">
        <f>+Q44/$Q$47*100</f>
        <v>1.5664694617995387</v>
      </c>
      <c r="S44" s="4">
        <v>13127583.159999998</v>
      </c>
      <c r="T44" s="39">
        <f>+S44/$S$47*100</f>
        <v>0.7488422406911134</v>
      </c>
      <c r="U44" s="4">
        <v>17376607.28000001</v>
      </c>
      <c r="V44" s="39">
        <f>+U44/$U$47*100</f>
        <v>1.151546375502517</v>
      </c>
      <c r="W44" s="4">
        <v>15532565.149999997</v>
      </c>
      <c r="X44" s="39">
        <f>+W44/$W$47*100</f>
        <v>1.1658102918501179</v>
      </c>
      <c r="Y44" s="4"/>
      <c r="Z44" s="39" t="e">
        <f>+Y44/$Y$47*100</f>
        <v>#DIV/0!</v>
      </c>
      <c r="AA44" s="24">
        <f>+C44+E44+G44+I44+K44+M44+O44+Q44+S44+U44+W44+Y44</f>
        <v>167869766.32000002</v>
      </c>
      <c r="AB44" s="8"/>
    </row>
    <row r="45" spans="1:28" ht="15" customHeight="1">
      <c r="A45" s="2" t="s">
        <v>164</v>
      </c>
      <c r="B45" s="3" t="s">
        <v>162</v>
      </c>
      <c r="C45" s="41">
        <v>9257272.2</v>
      </c>
      <c r="D45" s="39">
        <f>+C45/$C$47*100</f>
        <v>1.7504892247932768</v>
      </c>
      <c r="E45" s="41">
        <v>9244120.219999999</v>
      </c>
      <c r="F45" s="39">
        <f>+E45/$E$47*100</f>
        <v>1.060692884389843</v>
      </c>
      <c r="G45" s="41">
        <v>10747982.869999997</v>
      </c>
      <c r="H45" s="39">
        <f>+G45/$G$47*100</f>
        <v>1.3514420620606604</v>
      </c>
      <c r="I45" s="4">
        <v>12391446.76</v>
      </c>
      <c r="J45" s="39">
        <f>+I45/$I$47*100</f>
        <v>1.5518040151968975</v>
      </c>
      <c r="K45" s="4">
        <v>13233610.31</v>
      </c>
      <c r="L45" s="39">
        <f>+K45/$K$47*100</f>
        <v>1.3763678892958577</v>
      </c>
      <c r="M45" s="4">
        <v>16180732.160000002</v>
      </c>
      <c r="N45" s="39">
        <f>+M45/$M$47*100</f>
        <v>1.8757650228542027</v>
      </c>
      <c r="O45" s="4">
        <v>11916511.459999997</v>
      </c>
      <c r="P45" s="39">
        <f>+O45/$O$47*100</f>
        <v>1.3147218845940543</v>
      </c>
      <c r="Q45" s="4">
        <v>12712961.810000002</v>
      </c>
      <c r="R45" s="39">
        <f>+Q45/$Q$47*100</f>
        <v>1.010369893248143</v>
      </c>
      <c r="S45" s="4">
        <v>13361031.66</v>
      </c>
      <c r="T45" s="39">
        <f>+S45/$S$47*100</f>
        <v>0.7621589415411715</v>
      </c>
      <c r="U45" s="4">
        <v>12264174.25</v>
      </c>
      <c r="V45" s="39">
        <f>+U45/$U$47*100</f>
        <v>0.812745847250269</v>
      </c>
      <c r="W45" s="4">
        <v>12481665.799999999</v>
      </c>
      <c r="X45" s="39">
        <f>+W45/$W$47*100</f>
        <v>0.9368223669786853</v>
      </c>
      <c r="Y45" s="4"/>
      <c r="Z45" s="39" t="e">
        <f>+Y45/$Y$47*100</f>
        <v>#DIV/0!</v>
      </c>
      <c r="AA45" s="24">
        <f>+C45+E45+G45+I45+K45+M45+O45+Q45+S45+U45+W45+Y45</f>
        <v>133791509.49999999</v>
      </c>
      <c r="AB45" s="8"/>
    </row>
    <row r="46" spans="1:28" ht="15" customHeight="1">
      <c r="A46" s="2" t="s">
        <v>169</v>
      </c>
      <c r="B46" s="3" t="s">
        <v>170</v>
      </c>
      <c r="C46" s="41">
        <v>0</v>
      </c>
      <c r="D46" s="39">
        <f>+C46/$C$47*100</f>
        <v>0</v>
      </c>
      <c r="E46" s="41">
        <v>0</v>
      </c>
      <c r="F46" s="39">
        <f>+E46/$E$47*100</f>
        <v>0</v>
      </c>
      <c r="G46" s="41">
        <v>0</v>
      </c>
      <c r="H46" s="39">
        <f>+G46/$G$47*100</f>
        <v>0</v>
      </c>
      <c r="I46" s="4">
        <v>0</v>
      </c>
      <c r="J46" s="39">
        <f>+I46/$I$47*100</f>
        <v>0</v>
      </c>
      <c r="K46" s="4">
        <v>0</v>
      </c>
      <c r="L46" s="39">
        <f>+K46/$K$47*100</f>
        <v>0</v>
      </c>
      <c r="M46" s="4">
        <v>0</v>
      </c>
      <c r="N46" s="39">
        <f>+M46/$M$47*100</f>
        <v>0</v>
      </c>
      <c r="O46" s="4">
        <v>0</v>
      </c>
      <c r="P46" s="39">
        <f>+O46/$O$47*100</f>
        <v>0</v>
      </c>
      <c r="Q46" s="4">
        <v>0</v>
      </c>
      <c r="R46" s="39">
        <f>+Q46/$Q$47*100</f>
        <v>0</v>
      </c>
      <c r="S46" s="4">
        <v>0</v>
      </c>
      <c r="T46" s="39">
        <f>+S46/$S$47*100</f>
        <v>0</v>
      </c>
      <c r="U46" s="4">
        <v>0</v>
      </c>
      <c r="V46" s="39">
        <f>+U46/$U$47*100</f>
        <v>0</v>
      </c>
      <c r="W46" s="4">
        <v>0</v>
      </c>
      <c r="X46" s="39">
        <f>+W46/$W$47*100</f>
        <v>0</v>
      </c>
      <c r="Y46" s="4"/>
      <c r="Z46" s="39" t="e">
        <f>+Y46/$Y$47*100</f>
        <v>#DIV/0!</v>
      </c>
      <c r="AA46" s="24">
        <f t="shared" si="0"/>
        <v>0</v>
      </c>
      <c r="AB46" s="8"/>
    </row>
    <row r="47" spans="1:28" ht="18" customHeight="1">
      <c r="A47" s="56" t="s">
        <v>7</v>
      </c>
      <c r="B47" s="57"/>
      <c r="C47" s="42">
        <f>SUM(C13:C46)</f>
        <v>528839142.16</v>
      </c>
      <c r="D47" s="40">
        <f>+C47/$C$47*100</f>
        <v>100</v>
      </c>
      <c r="E47" s="42">
        <f>SUM(E13:E46)</f>
        <v>871517133.3800001</v>
      </c>
      <c r="F47" s="40">
        <f>+E47/$E$47*100</f>
        <v>100</v>
      </c>
      <c r="G47" s="6">
        <f aca="true" t="shared" si="1" ref="G47:AA47">SUM(G13:G46)</f>
        <v>795297347.3100001</v>
      </c>
      <c r="H47" s="40">
        <f>+G47/$G$47*100</f>
        <v>100</v>
      </c>
      <c r="I47" s="6">
        <f t="shared" si="1"/>
        <v>798518797.3900001</v>
      </c>
      <c r="J47" s="40">
        <f>+I47/$I$47*100</f>
        <v>100</v>
      </c>
      <c r="K47" s="6">
        <f t="shared" si="1"/>
        <v>961487870.5700002</v>
      </c>
      <c r="L47" s="40">
        <f>+K47/$K$47*100</f>
        <v>100</v>
      </c>
      <c r="M47" s="6">
        <f t="shared" si="1"/>
        <v>862620422.2199999</v>
      </c>
      <c r="N47" s="40">
        <f>+M47/$M$47*100</f>
        <v>100</v>
      </c>
      <c r="O47" s="6">
        <f t="shared" si="1"/>
        <v>906390286.7700001</v>
      </c>
      <c r="P47" s="40">
        <f>+O47/$O$47*100</f>
        <v>100</v>
      </c>
      <c r="Q47" s="6">
        <f t="shared" si="1"/>
        <v>1258248280.65</v>
      </c>
      <c r="R47" s="40">
        <f>+Q47/$Q$47*100</f>
        <v>100</v>
      </c>
      <c r="S47" s="6">
        <f t="shared" si="1"/>
        <v>1753050568.8200002</v>
      </c>
      <c r="T47" s="40">
        <f>+S47/$S$47*100</f>
        <v>100</v>
      </c>
      <c r="U47" s="6">
        <f t="shared" si="1"/>
        <v>1508980241.67</v>
      </c>
      <c r="V47" s="40">
        <f>+U47/$U$47*100</f>
        <v>100</v>
      </c>
      <c r="W47" s="6">
        <f t="shared" si="1"/>
        <v>1332340712.5999997</v>
      </c>
      <c r="X47" s="40">
        <f>+W47/$W$47*100</f>
        <v>100</v>
      </c>
      <c r="Y47" s="6">
        <f t="shared" si="1"/>
        <v>0</v>
      </c>
      <c r="Z47" s="40" t="e">
        <f>+Y47/$Y$47*100</f>
        <v>#DIV/0!</v>
      </c>
      <c r="AA47" s="6">
        <f t="shared" si="1"/>
        <v>11577290803.540003</v>
      </c>
      <c r="AB47" s="18"/>
    </row>
    <row r="48" spans="1:4" ht="12.75">
      <c r="A48" s="33" t="s">
        <v>168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>+AA13</f>
        <v>1544572543.5800002</v>
      </c>
      <c r="C51" s="66">
        <f>+B51/$B$85*100</f>
        <v>13.341398862570802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s="16" customFormat="1" ht="12.75">
      <c r="A52" s="5" t="s">
        <v>128</v>
      </c>
      <c r="B52" s="18">
        <f>+AA14</f>
        <v>39899874.679999985</v>
      </c>
      <c r="C52" s="66">
        <f aca="true" t="shared" si="2" ref="C52:C84">+B52/$B$85*100</f>
        <v>0.3446391332573226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:28" s="16" customFormat="1" ht="12.75">
      <c r="A53" s="5" t="s">
        <v>129</v>
      </c>
      <c r="B53" s="18">
        <f>+AA15</f>
        <v>57941977.32999998</v>
      </c>
      <c r="C53" s="66">
        <f t="shared" si="2"/>
        <v>0.5004795881285369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8" s="16" customFormat="1" ht="12.75">
      <c r="A54" s="5" t="s">
        <v>130</v>
      </c>
      <c r="B54" s="18">
        <f>+AA16</f>
        <v>36957258.8</v>
      </c>
      <c r="C54" s="66">
        <f t="shared" si="2"/>
        <v>0.31922199612278485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8" s="16" customFormat="1" ht="12.75">
      <c r="A55" s="5" t="s">
        <v>131</v>
      </c>
      <c r="B55" s="18">
        <f>+AA17</f>
        <v>43341280.05</v>
      </c>
      <c r="C55" s="66">
        <f t="shared" si="2"/>
        <v>0.3743646141871765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28" s="16" customFormat="1" ht="12.75">
      <c r="A56" s="5" t="s">
        <v>132</v>
      </c>
      <c r="B56" s="18">
        <f>+AA18</f>
        <v>196328786.61000004</v>
      </c>
      <c r="C56" s="66">
        <f t="shared" si="2"/>
        <v>1.6958094077585781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1:28" s="16" customFormat="1" ht="12.75">
      <c r="A57" s="5" t="s">
        <v>133</v>
      </c>
      <c r="B57" s="18">
        <f>+AA19</f>
        <v>155889917.87999997</v>
      </c>
      <c r="C57" s="66">
        <f t="shared" si="2"/>
        <v>1.3465146598229467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1:28" s="16" customFormat="1" ht="12.75">
      <c r="A58" s="5" t="s">
        <v>158</v>
      </c>
      <c r="B58" s="18">
        <f>+AA20</f>
        <v>218062988.2100001</v>
      </c>
      <c r="C58" s="66">
        <f t="shared" si="2"/>
        <v>1.88354073427371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28" s="16" customFormat="1" ht="12.75">
      <c r="A59" s="5" t="s">
        <v>134</v>
      </c>
      <c r="B59" s="18">
        <f>+AA21</f>
        <v>46130378.29000001</v>
      </c>
      <c r="C59" s="66">
        <f t="shared" si="2"/>
        <v>0.3984557274478643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>+AA22</f>
        <v>97833972.03999999</v>
      </c>
      <c r="C60" s="66">
        <f t="shared" si="2"/>
        <v>0.8450506573617825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>+AA23</f>
        <v>222732031.36000016</v>
      </c>
      <c r="C61" s="66">
        <f t="shared" si="2"/>
        <v>1.9238700585450883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>+AA24</f>
        <v>180343962.28000003</v>
      </c>
      <c r="C62" s="66">
        <f t="shared" si="2"/>
        <v>1.557738898852364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>+AA25</f>
        <v>267129821.19999993</v>
      </c>
      <c r="C63" s="66">
        <f t="shared" si="2"/>
        <v>2.3073603810514918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>+AA26</f>
        <v>245288303.2</v>
      </c>
      <c r="C64" s="66">
        <f t="shared" si="2"/>
        <v>2.1187020984650218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>+AA27</f>
        <v>128140926.07000001</v>
      </c>
      <c r="C65" s="66">
        <f t="shared" si="2"/>
        <v>1.1068299850498546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>+AA28</f>
        <v>80185301.53999998</v>
      </c>
      <c r="C66" s="66">
        <f t="shared" si="2"/>
        <v>0.6926085117900089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>+AA29</f>
        <v>51174802.750000015</v>
      </c>
      <c r="C67" s="66">
        <f t="shared" si="2"/>
        <v>0.4420274450940822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>+AA30</f>
        <v>55464895.09</v>
      </c>
      <c r="C68" s="66">
        <f t="shared" si="2"/>
        <v>0.479083544079591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>+AA31</f>
        <v>119673323.51000014</v>
      </c>
      <c r="C69" s="66">
        <f t="shared" si="2"/>
        <v>1.033690226330045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>+AA32</f>
        <v>71770597.12</v>
      </c>
      <c r="C70" s="66">
        <f t="shared" si="2"/>
        <v>0.6199256660120744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>+AA33</f>
        <v>37648198.36</v>
      </c>
      <c r="C71" s="66">
        <f t="shared" si="2"/>
        <v>0.32519005524581157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>+AA34</f>
        <v>96565791.36</v>
      </c>
      <c r="C72" s="66">
        <f t="shared" si="2"/>
        <v>0.834096620691889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>+AA35</f>
        <v>63833827.68</v>
      </c>
      <c r="C73" s="66">
        <f t="shared" si="2"/>
        <v>0.5513710311265694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>+AA36</f>
        <v>5459608685.92</v>
      </c>
      <c r="C74" s="66">
        <f t="shared" si="2"/>
        <v>47.15791266338933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>+AA37</f>
        <v>408644244.53</v>
      </c>
      <c r="C75" s="66">
        <f t="shared" si="2"/>
        <v>3.5297052778966935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>+AA38</f>
        <v>187473269.09999993</v>
      </c>
      <c r="C76" s="66">
        <f t="shared" si="2"/>
        <v>1.6193189951026883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>+AA39</f>
        <v>40975374.61000001</v>
      </c>
      <c r="C77" s="66">
        <f t="shared" si="2"/>
        <v>0.35392887079826063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>+AA40</f>
        <v>188032300.35</v>
      </c>
      <c r="C78" s="66">
        <f t="shared" si="2"/>
        <v>1.6241476830875246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>+AA41</f>
        <v>270390739.85</v>
      </c>
      <c r="C79" s="66">
        <f t="shared" si="2"/>
        <v>2.3355268899984987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>+AA42</f>
        <v>342570897.78000003</v>
      </c>
      <c r="C80" s="66">
        <f t="shared" si="2"/>
        <v>2.9589901782138157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>+AA43</f>
        <v>321023256.5900001</v>
      </c>
      <c r="C81" s="66">
        <f t="shared" si="2"/>
        <v>2.7728702857825804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>+AA44</f>
        <v>167869766.32000002</v>
      </c>
      <c r="C82" s="66">
        <f t="shared" si="2"/>
        <v>1.4499917914186822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>+AA45</f>
        <v>133791509.49999999</v>
      </c>
      <c r="C83" s="66">
        <f t="shared" si="2"/>
        <v>1.155637461046503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171</v>
      </c>
      <c r="B84" s="18">
        <f>+AA46</f>
        <v>0</v>
      </c>
      <c r="C84" s="66">
        <f t="shared" si="2"/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>+AA47</f>
        <v>11577290803.540003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6" t="s">
        <v>10</v>
      </c>
      <c r="D10" s="64"/>
      <c r="E10" s="64"/>
      <c r="F10" s="64"/>
      <c r="G10" s="57"/>
      <c r="H10" s="61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3"/>
      <c r="B11" s="60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0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1228246687.6899996</v>
      </c>
      <c r="D12" s="15">
        <v>36003943.01</v>
      </c>
      <c r="E12" s="15">
        <v>280219375.2699999</v>
      </c>
      <c r="F12" s="15">
        <v>102537.61</v>
      </c>
      <c r="G12" s="15">
        <v>0</v>
      </c>
      <c r="H12" s="24">
        <f>SUM(C12:G12)</f>
        <v>1544572543.5799994</v>
      </c>
    </row>
    <row r="13" spans="1:8" ht="15" customHeight="1">
      <c r="A13" s="2" t="s">
        <v>35</v>
      </c>
      <c r="B13" s="3" t="s">
        <v>66</v>
      </c>
      <c r="C13" s="15">
        <v>33032914.369999994</v>
      </c>
      <c r="D13" s="15">
        <v>1198016.7999999998</v>
      </c>
      <c r="E13" s="15">
        <v>2710721.8099999996</v>
      </c>
      <c r="F13" s="15">
        <v>2958221.7</v>
      </c>
      <c r="G13" s="15">
        <v>0</v>
      </c>
      <c r="H13" s="24">
        <f aca="true" t="shared" si="0" ref="H13:H45">SUM(C13:G13)</f>
        <v>39899874.68</v>
      </c>
    </row>
    <row r="14" spans="1:8" ht="15" customHeight="1">
      <c r="A14" s="2" t="s">
        <v>36</v>
      </c>
      <c r="B14" s="3" t="s">
        <v>67</v>
      </c>
      <c r="C14" s="15">
        <v>47693419.22</v>
      </c>
      <c r="D14" s="15">
        <v>1422465.8200000003</v>
      </c>
      <c r="E14" s="15">
        <v>3236050.7800000003</v>
      </c>
      <c r="F14" s="15">
        <v>5590041.51</v>
      </c>
      <c r="G14" s="15">
        <v>0</v>
      </c>
      <c r="H14" s="24">
        <f t="shared" si="0"/>
        <v>57941977.33</v>
      </c>
    </row>
    <row r="15" spans="1:8" ht="15" customHeight="1">
      <c r="A15" s="2" t="s">
        <v>37</v>
      </c>
      <c r="B15" s="3" t="s">
        <v>68</v>
      </c>
      <c r="C15" s="15">
        <v>28409161.75</v>
      </c>
      <c r="D15" s="15">
        <v>1727479.24</v>
      </c>
      <c r="E15" s="15">
        <v>0</v>
      </c>
      <c r="F15" s="15">
        <v>6820617.8100000005</v>
      </c>
      <c r="G15" s="15">
        <v>0</v>
      </c>
      <c r="H15" s="24">
        <f t="shared" si="0"/>
        <v>36957258.8</v>
      </c>
    </row>
    <row r="16" spans="1:8" ht="15" customHeight="1">
      <c r="A16" s="2" t="s">
        <v>38</v>
      </c>
      <c r="B16" s="3" t="s">
        <v>69</v>
      </c>
      <c r="C16" s="15">
        <v>38329839.650000006</v>
      </c>
      <c r="D16" s="15">
        <v>1448048.05</v>
      </c>
      <c r="E16" s="15">
        <v>1857110.65</v>
      </c>
      <c r="F16" s="15">
        <v>1706281.7</v>
      </c>
      <c r="G16" s="15">
        <v>0</v>
      </c>
      <c r="H16" s="24">
        <f t="shared" si="0"/>
        <v>43341280.050000004</v>
      </c>
    </row>
    <row r="17" spans="1:8" ht="15" customHeight="1">
      <c r="A17" s="2" t="s">
        <v>39</v>
      </c>
      <c r="B17" s="3" t="s">
        <v>70</v>
      </c>
      <c r="C17" s="15">
        <v>164017281.24</v>
      </c>
      <c r="D17" s="15">
        <v>5321747.03</v>
      </c>
      <c r="E17" s="15">
        <v>7283543.67</v>
      </c>
      <c r="F17" s="15">
        <v>19706214.67</v>
      </c>
      <c r="G17" s="15">
        <v>0</v>
      </c>
      <c r="H17" s="24">
        <f t="shared" si="0"/>
        <v>196328786.61</v>
      </c>
    </row>
    <row r="18" spans="1:8" ht="15" customHeight="1">
      <c r="A18" s="2" t="s">
        <v>40</v>
      </c>
      <c r="B18" s="3" t="s">
        <v>71</v>
      </c>
      <c r="C18" s="15">
        <v>121826366.6500001</v>
      </c>
      <c r="D18" s="15">
        <v>1803487.7</v>
      </c>
      <c r="E18" s="15">
        <v>10724320.270000001</v>
      </c>
      <c r="F18" s="15">
        <v>21535743.25999999</v>
      </c>
      <c r="G18" s="15">
        <v>0</v>
      </c>
      <c r="H18" s="24">
        <f t="shared" si="0"/>
        <v>155889917.88000008</v>
      </c>
    </row>
    <row r="19" spans="1:8" ht="15" customHeight="1">
      <c r="A19" s="2" t="s">
        <v>41</v>
      </c>
      <c r="B19" s="3" t="s">
        <v>72</v>
      </c>
      <c r="C19" s="15">
        <v>164698373.12000018</v>
      </c>
      <c r="D19" s="15">
        <v>2129174.53</v>
      </c>
      <c r="E19" s="15">
        <v>23343306.669999998</v>
      </c>
      <c r="F19" s="15">
        <v>27892133.889999997</v>
      </c>
      <c r="G19" s="15">
        <v>0</v>
      </c>
      <c r="H19" s="24">
        <f t="shared" si="0"/>
        <v>218062988.21000016</v>
      </c>
    </row>
    <row r="20" spans="1:8" ht="15" customHeight="1">
      <c r="A20" s="2" t="s">
        <v>42</v>
      </c>
      <c r="B20" s="3" t="s">
        <v>73</v>
      </c>
      <c r="C20" s="15">
        <v>36943278.749999985</v>
      </c>
      <c r="D20" s="15">
        <v>1501416.1400000001</v>
      </c>
      <c r="E20" s="15">
        <v>2510593.5200000005</v>
      </c>
      <c r="F20" s="15">
        <v>5175089.880000001</v>
      </c>
      <c r="G20" s="15">
        <v>0</v>
      </c>
      <c r="H20" s="24">
        <f t="shared" si="0"/>
        <v>46130378.28999999</v>
      </c>
    </row>
    <row r="21" spans="1:8" ht="15" customHeight="1">
      <c r="A21" s="2" t="s">
        <v>43</v>
      </c>
      <c r="B21" s="3" t="s">
        <v>74</v>
      </c>
      <c r="C21" s="15">
        <v>80410734.21000004</v>
      </c>
      <c r="D21" s="15">
        <v>1354268.15</v>
      </c>
      <c r="E21" s="15">
        <v>10833186.309999999</v>
      </c>
      <c r="F21" s="15">
        <v>5235783.369999999</v>
      </c>
      <c r="G21" s="15">
        <v>0</v>
      </c>
      <c r="H21" s="24">
        <f t="shared" si="0"/>
        <v>97833972.04000005</v>
      </c>
    </row>
    <row r="22" spans="1:8" ht="15" customHeight="1">
      <c r="A22" s="2" t="s">
        <v>44</v>
      </c>
      <c r="B22" s="3" t="s">
        <v>75</v>
      </c>
      <c r="C22" s="15">
        <v>160965240.89999974</v>
      </c>
      <c r="D22" s="15">
        <v>4918740.46</v>
      </c>
      <c r="E22" s="15">
        <v>22726508.38</v>
      </c>
      <c r="F22" s="15">
        <v>34121541.62000001</v>
      </c>
      <c r="G22" s="15">
        <v>0</v>
      </c>
      <c r="H22" s="24">
        <f t="shared" si="0"/>
        <v>222732031.35999975</v>
      </c>
    </row>
    <row r="23" spans="1:8" ht="15" customHeight="1">
      <c r="A23" s="2" t="s">
        <v>45</v>
      </c>
      <c r="B23" s="3" t="s">
        <v>76</v>
      </c>
      <c r="C23" s="15">
        <v>136041100.6099999</v>
      </c>
      <c r="D23" s="15">
        <v>2040134.18</v>
      </c>
      <c r="E23" s="15">
        <v>14837772.519999998</v>
      </c>
      <c r="F23" s="15">
        <v>27424954.970000003</v>
      </c>
      <c r="G23" s="15">
        <v>0</v>
      </c>
      <c r="H23" s="24">
        <f t="shared" si="0"/>
        <v>180343962.2799999</v>
      </c>
    </row>
    <row r="24" spans="1:8" ht="15" customHeight="1">
      <c r="A24" s="2" t="s">
        <v>46</v>
      </c>
      <c r="B24" s="3" t="s">
        <v>77</v>
      </c>
      <c r="C24" s="15">
        <v>212049691.69999978</v>
      </c>
      <c r="D24" s="15">
        <v>4859120.379999999</v>
      </c>
      <c r="E24" s="15">
        <v>30582579.37</v>
      </c>
      <c r="F24" s="15">
        <v>19638429.75</v>
      </c>
      <c r="G24" s="15">
        <v>0</v>
      </c>
      <c r="H24" s="24">
        <f t="shared" si="0"/>
        <v>267129821.19999978</v>
      </c>
    </row>
    <row r="25" spans="1:8" ht="15" customHeight="1">
      <c r="A25" s="2" t="s">
        <v>47</v>
      </c>
      <c r="B25" s="3" t="s">
        <v>78</v>
      </c>
      <c r="C25" s="15">
        <v>186585622.7900002</v>
      </c>
      <c r="D25" s="15">
        <v>1512997.55</v>
      </c>
      <c r="E25" s="15">
        <v>29689535.81</v>
      </c>
      <c r="F25" s="15">
        <v>27500147.050000004</v>
      </c>
      <c r="G25" s="15">
        <v>0</v>
      </c>
      <c r="H25" s="24">
        <f t="shared" si="0"/>
        <v>245288303.20000023</v>
      </c>
    </row>
    <row r="26" spans="1:8" ht="15" customHeight="1">
      <c r="A26" s="2" t="s">
        <v>48</v>
      </c>
      <c r="B26" s="3" t="s">
        <v>79</v>
      </c>
      <c r="C26" s="15">
        <v>104626976.12</v>
      </c>
      <c r="D26" s="15">
        <v>2806434.9800000004</v>
      </c>
      <c r="E26" s="15">
        <v>12890652.94</v>
      </c>
      <c r="F26" s="15">
        <v>7816862.030000001</v>
      </c>
      <c r="G26" s="15">
        <v>0</v>
      </c>
      <c r="H26" s="24">
        <f t="shared" si="0"/>
        <v>128140926.07000001</v>
      </c>
    </row>
    <row r="27" spans="1:8" ht="15" customHeight="1">
      <c r="A27" s="2" t="s">
        <v>49</v>
      </c>
      <c r="B27" s="3" t="s">
        <v>80</v>
      </c>
      <c r="C27" s="15">
        <v>63977437.57999998</v>
      </c>
      <c r="D27" s="15">
        <v>2355830.76</v>
      </c>
      <c r="E27" s="15">
        <v>7253737.94</v>
      </c>
      <c r="F27" s="15">
        <v>6598295.26</v>
      </c>
      <c r="G27" s="15">
        <v>0</v>
      </c>
      <c r="H27" s="24">
        <f t="shared" si="0"/>
        <v>80185301.53999999</v>
      </c>
    </row>
    <row r="28" spans="1:8" ht="15" customHeight="1">
      <c r="A28" s="2" t="s">
        <v>50</v>
      </c>
      <c r="B28" s="3" t="s">
        <v>81</v>
      </c>
      <c r="C28" s="15">
        <v>43551087.2</v>
      </c>
      <c r="D28" s="15">
        <v>456444.4799999999</v>
      </c>
      <c r="E28" s="15">
        <v>3347987.52</v>
      </c>
      <c r="F28" s="15">
        <v>3819283.5500000007</v>
      </c>
      <c r="G28" s="15">
        <v>0</v>
      </c>
      <c r="H28" s="24">
        <f t="shared" si="0"/>
        <v>51174802.75</v>
      </c>
    </row>
    <row r="29" spans="1:8" ht="15" customHeight="1">
      <c r="A29" s="2" t="s">
        <v>51</v>
      </c>
      <c r="B29" s="3" t="s">
        <v>82</v>
      </c>
      <c r="C29" s="15">
        <v>48542222.21999999</v>
      </c>
      <c r="D29" s="15">
        <v>1157959.68</v>
      </c>
      <c r="E29" s="15">
        <v>1509507.23</v>
      </c>
      <c r="F29" s="15">
        <v>4255205.96</v>
      </c>
      <c r="G29" s="15">
        <v>0</v>
      </c>
      <c r="H29" s="24">
        <f t="shared" si="0"/>
        <v>55464895.08999999</v>
      </c>
    </row>
    <row r="30" spans="1:8" ht="15" customHeight="1">
      <c r="A30" s="2" t="s">
        <v>52</v>
      </c>
      <c r="B30" s="3" t="s">
        <v>83</v>
      </c>
      <c r="C30" s="15">
        <v>98180055.76999997</v>
      </c>
      <c r="D30" s="15">
        <v>1929270.6400000001</v>
      </c>
      <c r="E30" s="15">
        <v>6877919.669999999</v>
      </c>
      <c r="F30" s="15">
        <v>12686077.430000002</v>
      </c>
      <c r="G30" s="15">
        <v>0</v>
      </c>
      <c r="H30" s="24">
        <f t="shared" si="0"/>
        <v>119673323.50999998</v>
      </c>
    </row>
    <row r="31" spans="1:8" ht="15" customHeight="1">
      <c r="A31" s="2" t="s">
        <v>53</v>
      </c>
      <c r="B31" s="3" t="s">
        <v>84</v>
      </c>
      <c r="C31" s="15">
        <v>54353555.940000005</v>
      </c>
      <c r="D31" s="15">
        <v>1333760.77</v>
      </c>
      <c r="E31" s="15">
        <v>5994263.89</v>
      </c>
      <c r="F31" s="15">
        <v>10089016.520000003</v>
      </c>
      <c r="G31" s="15">
        <v>0</v>
      </c>
      <c r="H31" s="24">
        <f t="shared" si="0"/>
        <v>71770597.12</v>
      </c>
    </row>
    <row r="32" spans="1:8" ht="15" customHeight="1">
      <c r="A32" s="2" t="s">
        <v>54</v>
      </c>
      <c r="B32" s="3" t="s">
        <v>85</v>
      </c>
      <c r="C32" s="15">
        <v>31416712.62999998</v>
      </c>
      <c r="D32" s="15">
        <v>503743.03</v>
      </c>
      <c r="E32" s="15">
        <v>2814741</v>
      </c>
      <c r="F32" s="15">
        <v>2913001.7</v>
      </c>
      <c r="G32" s="15">
        <v>0</v>
      </c>
      <c r="H32" s="24">
        <f t="shared" si="0"/>
        <v>37648198.359999985</v>
      </c>
    </row>
    <row r="33" spans="1:8" ht="15" customHeight="1">
      <c r="A33" s="2" t="s">
        <v>55</v>
      </c>
      <c r="B33" s="3" t="s">
        <v>86</v>
      </c>
      <c r="C33" s="15">
        <v>73476645.30999997</v>
      </c>
      <c r="D33" s="15">
        <v>983829.4400000001</v>
      </c>
      <c r="E33" s="15">
        <v>13988989.27</v>
      </c>
      <c r="F33" s="15">
        <v>8116327.340000001</v>
      </c>
      <c r="G33" s="15">
        <v>0</v>
      </c>
      <c r="H33" s="24">
        <f t="shared" si="0"/>
        <v>96565791.35999997</v>
      </c>
    </row>
    <row r="34" spans="1:8" ht="15" customHeight="1">
      <c r="A34" s="2" t="s">
        <v>56</v>
      </c>
      <c r="B34" s="3" t="s">
        <v>87</v>
      </c>
      <c r="C34" s="15">
        <v>54380753.539999954</v>
      </c>
      <c r="D34" s="15">
        <v>994729.98</v>
      </c>
      <c r="E34" s="15">
        <v>4249813.52</v>
      </c>
      <c r="F34" s="15">
        <v>4208530.64</v>
      </c>
      <c r="G34" s="15">
        <v>0</v>
      </c>
      <c r="H34" s="24">
        <f t="shared" si="0"/>
        <v>63833827.67999995</v>
      </c>
    </row>
    <row r="35" spans="1:8" ht="15" customHeight="1">
      <c r="A35" s="2" t="s">
        <v>57</v>
      </c>
      <c r="B35" s="3" t="s">
        <v>88</v>
      </c>
      <c r="C35" s="15">
        <v>1407926543.369999</v>
      </c>
      <c r="D35" s="15">
        <v>10708107.569999998</v>
      </c>
      <c r="E35" s="15">
        <v>4040071592.07</v>
      </c>
      <c r="F35" s="15">
        <v>902442.91</v>
      </c>
      <c r="G35" s="15">
        <v>0</v>
      </c>
      <c r="H35" s="24">
        <f t="shared" si="0"/>
        <v>5459608685.919999</v>
      </c>
    </row>
    <row r="36" spans="1:8" ht="15" customHeight="1">
      <c r="A36" s="2" t="s">
        <v>58</v>
      </c>
      <c r="B36" s="3" t="s">
        <v>89</v>
      </c>
      <c r="C36" s="15">
        <v>168803991.32000002</v>
      </c>
      <c r="D36" s="15">
        <v>1781542.8499999999</v>
      </c>
      <c r="E36" s="15">
        <v>237081375.76000008</v>
      </c>
      <c r="F36" s="15">
        <v>977334.6</v>
      </c>
      <c r="G36" s="15">
        <v>0</v>
      </c>
      <c r="H36" s="24">
        <f t="shared" si="0"/>
        <v>408644244.5300001</v>
      </c>
    </row>
    <row r="37" spans="1:8" ht="15" customHeight="1">
      <c r="A37" s="2" t="s">
        <v>59</v>
      </c>
      <c r="B37" s="3" t="s">
        <v>90</v>
      </c>
      <c r="C37" s="15">
        <v>116277076.14999983</v>
      </c>
      <c r="D37" s="15">
        <v>5301813.42</v>
      </c>
      <c r="E37" s="15">
        <v>15435637.939999998</v>
      </c>
      <c r="F37" s="15">
        <v>50458741.59000001</v>
      </c>
      <c r="G37" s="15">
        <v>0</v>
      </c>
      <c r="H37" s="24">
        <f t="shared" si="0"/>
        <v>187473269.09999982</v>
      </c>
    </row>
    <row r="38" spans="1:8" ht="15" customHeight="1">
      <c r="A38" s="2" t="s">
        <v>60</v>
      </c>
      <c r="B38" s="3" t="s">
        <v>91</v>
      </c>
      <c r="C38" s="15">
        <v>31158464.53999999</v>
      </c>
      <c r="D38" s="15">
        <v>205998.1</v>
      </c>
      <c r="E38" s="15">
        <v>5881253.08</v>
      </c>
      <c r="F38" s="15">
        <v>3729658.8900000006</v>
      </c>
      <c r="G38" s="15">
        <v>0</v>
      </c>
      <c r="H38" s="24">
        <f t="shared" si="0"/>
        <v>40975374.60999999</v>
      </c>
    </row>
    <row r="39" spans="1:8" ht="15" customHeight="1">
      <c r="A39" s="2" t="s">
        <v>61</v>
      </c>
      <c r="B39" s="3" t="s">
        <v>92</v>
      </c>
      <c r="C39" s="15">
        <v>117439137.40999985</v>
      </c>
      <c r="D39" s="15">
        <v>1611280.42</v>
      </c>
      <c r="E39" s="15">
        <v>52217874.2</v>
      </c>
      <c r="F39" s="15">
        <v>16764008.32</v>
      </c>
      <c r="G39" s="15">
        <v>0</v>
      </c>
      <c r="H39" s="24">
        <f t="shared" si="0"/>
        <v>188032300.34999985</v>
      </c>
    </row>
    <row r="40" spans="1:8" ht="15" customHeight="1">
      <c r="A40" s="2" t="s">
        <v>62</v>
      </c>
      <c r="B40" s="3" t="s">
        <v>93</v>
      </c>
      <c r="C40" s="15">
        <v>214222280.83999994</v>
      </c>
      <c r="D40" s="15">
        <v>3828729.399999999</v>
      </c>
      <c r="E40" s="15">
        <v>30210449.909999996</v>
      </c>
      <c r="F40" s="15">
        <v>20710125.700000003</v>
      </c>
      <c r="G40" s="15">
        <v>1419154</v>
      </c>
      <c r="H40" s="24">
        <f t="shared" si="0"/>
        <v>270390739.84999996</v>
      </c>
    </row>
    <row r="41" spans="1:8" ht="15" customHeight="1">
      <c r="A41" s="2" t="s">
        <v>63</v>
      </c>
      <c r="B41" s="3" t="s">
        <v>94</v>
      </c>
      <c r="C41" s="15">
        <v>268375424.81000003</v>
      </c>
      <c r="D41" s="15">
        <v>4669260</v>
      </c>
      <c r="E41" s="15">
        <v>41999361.42</v>
      </c>
      <c r="F41" s="15">
        <v>26266276.54999999</v>
      </c>
      <c r="G41" s="15">
        <v>1260575</v>
      </c>
      <c r="H41" s="24">
        <f t="shared" si="0"/>
        <v>342570897.7800001</v>
      </c>
    </row>
    <row r="42" spans="1:8" ht="15" customHeight="1">
      <c r="A42" s="2" t="s">
        <v>64</v>
      </c>
      <c r="B42" s="3" t="s">
        <v>95</v>
      </c>
      <c r="C42" s="15">
        <v>273504186.15999997</v>
      </c>
      <c r="D42" s="15">
        <v>4854928.5</v>
      </c>
      <c r="E42" s="15">
        <v>29103356.770000003</v>
      </c>
      <c r="F42" s="15">
        <v>13276367.890000002</v>
      </c>
      <c r="G42" s="15">
        <v>284417.27</v>
      </c>
      <c r="H42" s="24">
        <f>SUM(C42:G42)</f>
        <v>321023256.5899999</v>
      </c>
    </row>
    <row r="43" spans="1:8" ht="15" customHeight="1">
      <c r="A43" s="2" t="s">
        <v>65</v>
      </c>
      <c r="B43" s="3" t="s">
        <v>96</v>
      </c>
      <c r="C43" s="15">
        <v>134485088.04000005</v>
      </c>
      <c r="D43" s="15">
        <v>3114682.039999999</v>
      </c>
      <c r="E43" s="15">
        <v>12982263.219999999</v>
      </c>
      <c r="F43" s="15">
        <v>17180609.020000007</v>
      </c>
      <c r="G43" s="15">
        <v>107124</v>
      </c>
      <c r="H43" s="24">
        <f>SUM(C43:G43)</f>
        <v>167869766.32000005</v>
      </c>
    </row>
    <row r="44" spans="1:8" ht="15" customHeight="1">
      <c r="A44" s="2" t="s">
        <v>164</v>
      </c>
      <c r="B44" s="3" t="s">
        <v>162</v>
      </c>
      <c r="C44" s="15">
        <v>82993088.33999999</v>
      </c>
      <c r="D44" s="15">
        <v>27388.440000000002</v>
      </c>
      <c r="E44" s="15">
        <v>47552686.36</v>
      </c>
      <c r="F44" s="15">
        <v>3218346.36</v>
      </c>
      <c r="G44" s="15">
        <v>0</v>
      </c>
      <c r="H44" s="24">
        <f>SUM(C44:G44)</f>
        <v>133791509.49999999</v>
      </c>
    </row>
    <row r="45" spans="1:8" ht="15" customHeight="1">
      <c r="A45" s="2" t="s">
        <v>169</v>
      </c>
      <c r="B45" s="3" t="s">
        <v>170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0</v>
      </c>
    </row>
    <row r="46" spans="1:9" ht="19.5" customHeight="1">
      <c r="A46" s="56" t="s">
        <v>7</v>
      </c>
      <c r="B46" s="57"/>
      <c r="C46" s="6">
        <f aca="true" t="shared" si="1" ref="C46:H46">SUM(C12:C45)</f>
        <v>6026940439.939998</v>
      </c>
      <c r="D46" s="6">
        <f t="shared" si="1"/>
        <v>115866773.53999999</v>
      </c>
      <c r="E46" s="6">
        <f t="shared" si="1"/>
        <v>5012018068.74</v>
      </c>
      <c r="F46" s="6">
        <f t="shared" si="1"/>
        <v>419394251.05</v>
      </c>
      <c r="G46" s="6">
        <f t="shared" si="1"/>
        <v>3071270.27</v>
      </c>
      <c r="H46" s="6">
        <f t="shared" si="1"/>
        <v>11577290803.54</v>
      </c>
      <c r="I46" s="5"/>
    </row>
    <row r="47" spans="1:8" ht="12.75">
      <c r="A47" s="33" t="s">
        <v>168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5"/>
      <c r="D57" s="65"/>
      <c r="E57" s="65"/>
      <c r="F57" s="65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6026.940439939997</v>
      </c>
      <c r="E60" s="25">
        <f>+C46/H46*100</f>
        <v>52.0582970766972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115.86677354</v>
      </c>
      <c r="E61" s="25">
        <f>+D46/H46*100</f>
        <v>1.0008107726254167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5012.01806874</v>
      </c>
      <c r="E62" s="25">
        <f>+E46/H46*100</f>
        <v>43.29180422078946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419.39425105000004</v>
      </c>
      <c r="E63" s="25">
        <f>+F46/H46*100</f>
        <v>3.622559527672583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3.07127027</v>
      </c>
      <c r="E64" s="25">
        <f>+G46/H46*100</f>
        <v>0.026528402215317028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167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1" t="s">
        <v>1</v>
      </c>
      <c r="B10" s="58" t="s">
        <v>33</v>
      </c>
      <c r="C10" s="56" t="s">
        <v>12</v>
      </c>
      <c r="D10" s="64"/>
      <c r="E10" s="64"/>
      <c r="F10" s="64"/>
      <c r="G10" s="64"/>
      <c r="H10" s="64"/>
      <c r="I10" s="64"/>
      <c r="J10" s="61" t="s">
        <v>30</v>
      </c>
      <c r="L10" s="34"/>
      <c r="Q10" s="23"/>
      <c r="R10" s="23"/>
      <c r="S10" s="23"/>
      <c r="T10" s="23"/>
    </row>
    <row r="11" spans="1:20" s="10" customFormat="1" ht="12.75">
      <c r="A11" s="63"/>
      <c r="B11" s="60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0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649339174.5900003</v>
      </c>
      <c r="D12" s="15">
        <v>24039658.790000003</v>
      </c>
      <c r="E12" s="15">
        <v>463232012.0199997</v>
      </c>
      <c r="F12" s="15">
        <v>879053</v>
      </c>
      <c r="G12" s="15">
        <v>14721888.46</v>
      </c>
      <c r="H12" s="43">
        <v>0</v>
      </c>
      <c r="I12" s="43">
        <v>76034900.83000006</v>
      </c>
      <c r="J12" s="24">
        <f>SUM(C12:I12)</f>
        <v>1228246687.69</v>
      </c>
      <c r="M12" s="31"/>
    </row>
    <row r="13" spans="1:13" ht="15" customHeight="1">
      <c r="A13" s="2" t="s">
        <v>35</v>
      </c>
      <c r="B13" s="3" t="s">
        <v>165</v>
      </c>
      <c r="C13" s="15">
        <v>22949977.869999986</v>
      </c>
      <c r="D13" s="15">
        <v>1050507.73</v>
      </c>
      <c r="E13" s="15">
        <v>8831810.7</v>
      </c>
      <c r="F13" s="15">
        <v>0</v>
      </c>
      <c r="G13" s="15">
        <v>51118.51</v>
      </c>
      <c r="H13" s="43">
        <v>0</v>
      </c>
      <c r="I13" s="43">
        <v>149499.56</v>
      </c>
      <c r="J13" s="24">
        <f aca="true" t="shared" si="0" ref="J13:J44">SUM(C13:I13)</f>
        <v>33032914.369999986</v>
      </c>
      <c r="M13" s="31"/>
    </row>
    <row r="14" spans="1:13" ht="15" customHeight="1">
      <c r="A14" s="2" t="s">
        <v>36</v>
      </c>
      <c r="B14" s="3" t="s">
        <v>166</v>
      </c>
      <c r="C14" s="15">
        <v>27809084.69</v>
      </c>
      <c r="D14" s="15">
        <v>1956198.08</v>
      </c>
      <c r="E14" s="15">
        <v>17795984.77000001</v>
      </c>
      <c r="F14" s="15">
        <v>0</v>
      </c>
      <c r="G14" s="15">
        <v>85711.26999999999</v>
      </c>
      <c r="H14" s="43">
        <v>0</v>
      </c>
      <c r="I14" s="43">
        <v>46440.409999999996</v>
      </c>
      <c r="J14" s="24">
        <f t="shared" si="0"/>
        <v>47693419.22000001</v>
      </c>
      <c r="M14" s="31"/>
    </row>
    <row r="15" spans="1:13" ht="15" customHeight="1">
      <c r="A15" s="2" t="s">
        <v>37</v>
      </c>
      <c r="B15" s="3" t="s">
        <v>68</v>
      </c>
      <c r="C15" s="15">
        <v>13812634.850000005</v>
      </c>
      <c r="D15" s="15">
        <v>632911.9900000001</v>
      </c>
      <c r="E15" s="15">
        <v>13861616.410000004</v>
      </c>
      <c r="F15" s="15">
        <v>0</v>
      </c>
      <c r="G15" s="15">
        <v>80660.68</v>
      </c>
      <c r="H15" s="43">
        <v>0</v>
      </c>
      <c r="I15" s="43">
        <v>21337.82</v>
      </c>
      <c r="J15" s="24">
        <f t="shared" si="0"/>
        <v>28409161.750000007</v>
      </c>
      <c r="M15" s="31"/>
    </row>
    <row r="16" spans="1:13" ht="15" customHeight="1">
      <c r="A16" s="2" t="s">
        <v>38</v>
      </c>
      <c r="B16" s="3" t="s">
        <v>69</v>
      </c>
      <c r="C16" s="15">
        <v>17841167.44</v>
      </c>
      <c r="D16" s="15">
        <v>1504495.4100000001</v>
      </c>
      <c r="E16" s="15">
        <v>18928706.73</v>
      </c>
      <c r="F16" s="15">
        <v>0</v>
      </c>
      <c r="G16" s="15">
        <v>0</v>
      </c>
      <c r="H16" s="43">
        <v>0</v>
      </c>
      <c r="I16" s="43">
        <v>55470.07</v>
      </c>
      <c r="J16" s="24">
        <f t="shared" si="0"/>
        <v>38329839.65</v>
      </c>
      <c r="M16" s="31"/>
    </row>
    <row r="17" spans="1:13" ht="15" customHeight="1">
      <c r="A17" s="2" t="s">
        <v>39</v>
      </c>
      <c r="B17" s="3" t="s">
        <v>70</v>
      </c>
      <c r="C17" s="15">
        <v>106369133.97999997</v>
      </c>
      <c r="D17" s="15">
        <v>12830703.36</v>
      </c>
      <c r="E17" s="15">
        <v>44389628.25999998</v>
      </c>
      <c r="F17" s="15">
        <v>0</v>
      </c>
      <c r="G17" s="15">
        <v>371085.03</v>
      </c>
      <c r="H17" s="43">
        <v>0</v>
      </c>
      <c r="I17" s="43">
        <v>56730.61</v>
      </c>
      <c r="J17" s="24">
        <f t="shared" si="0"/>
        <v>164017281.23999998</v>
      </c>
      <c r="M17" s="31"/>
    </row>
    <row r="18" spans="1:13" ht="15" customHeight="1">
      <c r="A18" s="2" t="s">
        <v>40</v>
      </c>
      <c r="B18" s="3" t="s">
        <v>71</v>
      </c>
      <c r="C18" s="15">
        <v>79418180.67000005</v>
      </c>
      <c r="D18" s="15">
        <v>8746834.53</v>
      </c>
      <c r="E18" s="15">
        <v>33408140.98</v>
      </c>
      <c r="F18" s="15">
        <v>0</v>
      </c>
      <c r="G18" s="15">
        <v>171075.1</v>
      </c>
      <c r="H18" s="43">
        <v>0</v>
      </c>
      <c r="I18" s="43">
        <v>82135.37</v>
      </c>
      <c r="J18" s="24">
        <f t="shared" si="0"/>
        <v>121826366.65000005</v>
      </c>
      <c r="M18" s="31"/>
    </row>
    <row r="19" spans="1:13" ht="15" customHeight="1">
      <c r="A19" s="2" t="s">
        <v>41</v>
      </c>
      <c r="B19" s="3" t="s">
        <v>72</v>
      </c>
      <c r="C19" s="15">
        <v>84686971.78999998</v>
      </c>
      <c r="D19" s="15">
        <v>8371455.74</v>
      </c>
      <c r="E19" s="15">
        <v>71340053.56000002</v>
      </c>
      <c r="F19" s="15">
        <v>0</v>
      </c>
      <c r="G19" s="15">
        <v>117414.3</v>
      </c>
      <c r="H19" s="43">
        <v>0</v>
      </c>
      <c r="I19" s="43">
        <v>182477.73</v>
      </c>
      <c r="J19" s="24">
        <f t="shared" si="0"/>
        <v>164698373.11999997</v>
      </c>
      <c r="M19" s="31"/>
    </row>
    <row r="20" spans="1:13" ht="15" customHeight="1">
      <c r="A20" s="2" t="s">
        <v>42</v>
      </c>
      <c r="B20" s="3" t="s">
        <v>73</v>
      </c>
      <c r="C20" s="15">
        <v>22511396.33000002</v>
      </c>
      <c r="D20" s="15">
        <v>1911796.0999999999</v>
      </c>
      <c r="E20" s="15">
        <v>12483255.320000004</v>
      </c>
      <c r="F20" s="15">
        <v>0</v>
      </c>
      <c r="G20" s="15">
        <v>30000</v>
      </c>
      <c r="H20" s="43">
        <v>0</v>
      </c>
      <c r="I20" s="43">
        <v>6831</v>
      </c>
      <c r="J20" s="24">
        <f t="shared" si="0"/>
        <v>36943278.75000003</v>
      </c>
      <c r="M20" s="31"/>
    </row>
    <row r="21" spans="1:13" ht="15" customHeight="1">
      <c r="A21" s="2" t="s">
        <v>43</v>
      </c>
      <c r="B21" s="3" t="s">
        <v>74</v>
      </c>
      <c r="C21" s="15">
        <v>53135813.03999996</v>
      </c>
      <c r="D21" s="15">
        <v>4911897.26</v>
      </c>
      <c r="E21" s="15">
        <v>22360200.799999997</v>
      </c>
      <c r="F21" s="15">
        <v>0</v>
      </c>
      <c r="G21" s="15">
        <v>2823.1099999999997</v>
      </c>
      <c r="H21" s="43">
        <v>0</v>
      </c>
      <c r="I21" s="43">
        <v>0</v>
      </c>
      <c r="J21" s="24">
        <f t="shared" si="0"/>
        <v>80410734.20999996</v>
      </c>
      <c r="M21" s="31"/>
    </row>
    <row r="22" spans="1:13" ht="15" customHeight="1">
      <c r="A22" s="2" t="s">
        <v>44</v>
      </c>
      <c r="B22" s="3" t="s">
        <v>75</v>
      </c>
      <c r="C22" s="15">
        <v>86596500.64000002</v>
      </c>
      <c r="D22" s="15">
        <v>8245154.700000001</v>
      </c>
      <c r="E22" s="15">
        <v>65870825.47000002</v>
      </c>
      <c r="F22" s="15">
        <v>0</v>
      </c>
      <c r="G22" s="15">
        <v>14000</v>
      </c>
      <c r="H22" s="43">
        <v>0</v>
      </c>
      <c r="I22" s="43">
        <v>238760.08999999997</v>
      </c>
      <c r="J22" s="24">
        <f t="shared" si="0"/>
        <v>160965240.90000004</v>
      </c>
      <c r="M22" s="31"/>
    </row>
    <row r="23" spans="1:13" ht="15" customHeight="1">
      <c r="A23" s="2" t="s">
        <v>45</v>
      </c>
      <c r="B23" s="3" t="s">
        <v>76</v>
      </c>
      <c r="C23" s="15">
        <v>82946848.02000003</v>
      </c>
      <c r="D23" s="15">
        <v>4163539.71</v>
      </c>
      <c r="E23" s="15">
        <v>48870533.659999974</v>
      </c>
      <c r="F23" s="15">
        <v>0</v>
      </c>
      <c r="G23" s="15">
        <v>49979.22</v>
      </c>
      <c r="H23" s="43">
        <v>0</v>
      </c>
      <c r="I23" s="43">
        <v>10200</v>
      </c>
      <c r="J23" s="24">
        <f t="shared" si="0"/>
        <v>136041100.60999998</v>
      </c>
      <c r="M23" s="31"/>
    </row>
    <row r="24" spans="1:13" ht="15" customHeight="1">
      <c r="A24" s="2" t="s">
        <v>46</v>
      </c>
      <c r="B24" s="3" t="s">
        <v>77</v>
      </c>
      <c r="C24" s="15">
        <v>128775481.28000006</v>
      </c>
      <c r="D24" s="15">
        <v>14560908.67</v>
      </c>
      <c r="E24" s="15">
        <v>68208216.82</v>
      </c>
      <c r="F24" s="15">
        <v>0</v>
      </c>
      <c r="G24" s="15">
        <v>165356.84999999998</v>
      </c>
      <c r="H24" s="43">
        <v>0</v>
      </c>
      <c r="I24" s="43">
        <v>339728.07999999996</v>
      </c>
      <c r="J24" s="24">
        <f t="shared" si="0"/>
        <v>212049691.70000005</v>
      </c>
      <c r="M24" s="31"/>
    </row>
    <row r="25" spans="1:13" ht="15" customHeight="1">
      <c r="A25" s="2" t="s">
        <v>47</v>
      </c>
      <c r="B25" s="3" t="s">
        <v>78</v>
      </c>
      <c r="C25" s="15">
        <v>107160000.18000002</v>
      </c>
      <c r="D25" s="15">
        <v>12653663.899999999</v>
      </c>
      <c r="E25" s="15">
        <v>64536505.44999998</v>
      </c>
      <c r="F25" s="15">
        <v>0</v>
      </c>
      <c r="G25" s="15">
        <v>215571.68</v>
      </c>
      <c r="H25" s="43">
        <v>0</v>
      </c>
      <c r="I25" s="43">
        <v>2019881.58</v>
      </c>
      <c r="J25" s="24">
        <f t="shared" si="0"/>
        <v>186585622.79000002</v>
      </c>
      <c r="M25" s="31"/>
    </row>
    <row r="26" spans="1:13" ht="15" customHeight="1">
      <c r="A26" s="2" t="s">
        <v>48</v>
      </c>
      <c r="B26" s="3" t="s">
        <v>79</v>
      </c>
      <c r="C26" s="15">
        <v>53949619.9</v>
      </c>
      <c r="D26" s="15">
        <v>9432253.12</v>
      </c>
      <c r="E26" s="15">
        <v>40183333.429999955</v>
      </c>
      <c r="F26" s="15">
        <v>0</v>
      </c>
      <c r="G26" s="15">
        <v>61931.56</v>
      </c>
      <c r="H26" s="43">
        <v>0</v>
      </c>
      <c r="I26" s="43">
        <v>999838.11</v>
      </c>
      <c r="J26" s="24">
        <f t="shared" si="0"/>
        <v>104626976.11999996</v>
      </c>
      <c r="M26" s="31"/>
    </row>
    <row r="27" spans="1:13" ht="15" customHeight="1">
      <c r="A27" s="2" t="s">
        <v>49</v>
      </c>
      <c r="B27" s="3" t="s">
        <v>80</v>
      </c>
      <c r="C27" s="15">
        <v>38258073.719999984</v>
      </c>
      <c r="D27" s="15">
        <v>2356696.96</v>
      </c>
      <c r="E27" s="15">
        <v>23308217.910000008</v>
      </c>
      <c r="F27" s="15">
        <v>0</v>
      </c>
      <c r="G27" s="15">
        <v>26331.119999999995</v>
      </c>
      <c r="H27" s="43">
        <v>0</v>
      </c>
      <c r="I27" s="43">
        <v>28117.87</v>
      </c>
      <c r="J27" s="24">
        <f t="shared" si="0"/>
        <v>63977437.57999998</v>
      </c>
      <c r="M27" s="31"/>
    </row>
    <row r="28" spans="1:13" ht="15" customHeight="1">
      <c r="A28" s="2" t="s">
        <v>50</v>
      </c>
      <c r="B28" s="3" t="s">
        <v>81</v>
      </c>
      <c r="C28" s="15">
        <v>27812688.959999997</v>
      </c>
      <c r="D28" s="15">
        <v>163139.02999999997</v>
      </c>
      <c r="E28" s="15">
        <v>15488913.759999996</v>
      </c>
      <c r="F28" s="15">
        <v>0</v>
      </c>
      <c r="G28" s="15">
        <v>25004.34</v>
      </c>
      <c r="H28" s="43">
        <v>0</v>
      </c>
      <c r="I28" s="43">
        <v>61341.11</v>
      </c>
      <c r="J28" s="24">
        <f t="shared" si="0"/>
        <v>43551087.199999996</v>
      </c>
      <c r="M28" s="31"/>
    </row>
    <row r="29" spans="1:13" ht="15" customHeight="1">
      <c r="A29" s="2" t="s">
        <v>51</v>
      </c>
      <c r="B29" s="3" t="s">
        <v>82</v>
      </c>
      <c r="C29" s="15">
        <v>34354912.089999996</v>
      </c>
      <c r="D29" s="15">
        <v>3468988.06</v>
      </c>
      <c r="E29" s="15">
        <v>10303628.81</v>
      </c>
      <c r="F29" s="15">
        <v>0</v>
      </c>
      <c r="G29" s="15">
        <v>226399.22000000003</v>
      </c>
      <c r="H29" s="43">
        <v>0</v>
      </c>
      <c r="I29" s="43">
        <v>188294.04</v>
      </c>
      <c r="J29" s="24">
        <f t="shared" si="0"/>
        <v>48542222.22</v>
      </c>
      <c r="M29" s="31"/>
    </row>
    <row r="30" spans="1:13" ht="15" customHeight="1">
      <c r="A30" s="2" t="s">
        <v>52</v>
      </c>
      <c r="B30" s="3" t="s">
        <v>83</v>
      </c>
      <c r="C30" s="15">
        <v>62333321.20999999</v>
      </c>
      <c r="D30" s="15">
        <v>5883436.059999999</v>
      </c>
      <c r="E30" s="15">
        <v>29695033.209999986</v>
      </c>
      <c r="F30" s="15">
        <v>0</v>
      </c>
      <c r="G30" s="15">
        <v>167547.44</v>
      </c>
      <c r="H30" s="43">
        <v>0</v>
      </c>
      <c r="I30" s="43">
        <v>100717.84999999999</v>
      </c>
      <c r="J30" s="24">
        <f t="shared" si="0"/>
        <v>98180055.76999998</v>
      </c>
      <c r="M30" s="31"/>
    </row>
    <row r="31" spans="1:13" ht="15" customHeight="1">
      <c r="A31" s="2" t="s">
        <v>53</v>
      </c>
      <c r="B31" s="3" t="s">
        <v>84</v>
      </c>
      <c r="C31" s="15">
        <v>27553112.409999993</v>
      </c>
      <c r="D31" s="15">
        <v>824539.1000000001</v>
      </c>
      <c r="E31" s="15">
        <v>25552836.060000002</v>
      </c>
      <c r="F31" s="15">
        <v>0</v>
      </c>
      <c r="G31" s="15">
        <v>6643.06</v>
      </c>
      <c r="H31" s="43">
        <v>0</v>
      </c>
      <c r="I31" s="43">
        <v>416425.31</v>
      </c>
      <c r="J31" s="24">
        <f t="shared" si="0"/>
        <v>54353555.94</v>
      </c>
      <c r="M31" s="31"/>
    </row>
    <row r="32" spans="1:13" ht="15" customHeight="1">
      <c r="A32" s="2" t="s">
        <v>54</v>
      </c>
      <c r="B32" s="3" t="s">
        <v>85</v>
      </c>
      <c r="C32" s="15">
        <v>14721545.5</v>
      </c>
      <c r="D32" s="15">
        <v>136509.34999999998</v>
      </c>
      <c r="E32" s="15">
        <v>16424301.100000003</v>
      </c>
      <c r="F32" s="15">
        <v>0</v>
      </c>
      <c r="G32" s="15">
        <v>0</v>
      </c>
      <c r="H32" s="43">
        <v>0</v>
      </c>
      <c r="I32" s="43">
        <v>134356.68</v>
      </c>
      <c r="J32" s="24">
        <f t="shared" si="0"/>
        <v>31416712.630000003</v>
      </c>
      <c r="M32" s="31"/>
    </row>
    <row r="33" spans="1:13" ht="15" customHeight="1">
      <c r="A33" s="2" t="s">
        <v>55</v>
      </c>
      <c r="B33" s="3" t="s">
        <v>86</v>
      </c>
      <c r="C33" s="15">
        <v>38534801.17</v>
      </c>
      <c r="D33" s="15">
        <v>248515.78999999998</v>
      </c>
      <c r="E33" s="15">
        <v>34595521.73</v>
      </c>
      <c r="F33" s="15">
        <v>0</v>
      </c>
      <c r="G33" s="15">
        <v>1071.62</v>
      </c>
      <c r="H33" s="43">
        <v>0</v>
      </c>
      <c r="I33" s="43">
        <v>96735</v>
      </c>
      <c r="J33" s="24">
        <f t="shared" si="0"/>
        <v>73476645.31</v>
      </c>
      <c r="M33" s="31"/>
    </row>
    <row r="34" spans="1:13" ht="15" customHeight="1">
      <c r="A34" s="2" t="s">
        <v>56</v>
      </c>
      <c r="B34" s="3" t="s">
        <v>87</v>
      </c>
      <c r="C34" s="15">
        <v>34289278.46</v>
      </c>
      <c r="D34" s="15">
        <v>66000</v>
      </c>
      <c r="E34" s="15">
        <v>19975618.099999983</v>
      </c>
      <c r="F34" s="15">
        <v>0</v>
      </c>
      <c r="G34" s="15">
        <v>0</v>
      </c>
      <c r="H34" s="43">
        <v>0</v>
      </c>
      <c r="I34" s="43">
        <v>49856.979999999996</v>
      </c>
      <c r="J34" s="24">
        <f t="shared" si="0"/>
        <v>54380753.539999984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909300347.6600004</v>
      </c>
      <c r="F35" s="15">
        <v>361672870.97000015</v>
      </c>
      <c r="G35" s="15">
        <v>133775923.43</v>
      </c>
      <c r="H35" s="43">
        <v>0</v>
      </c>
      <c r="I35" s="43">
        <v>3177401.31</v>
      </c>
      <c r="J35" s="24">
        <f t="shared" si="0"/>
        <v>1407926543.3700006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162728967.32000005</v>
      </c>
      <c r="F36" s="15">
        <v>0</v>
      </c>
      <c r="G36" s="15">
        <v>400</v>
      </c>
      <c r="H36" s="43">
        <v>0</v>
      </c>
      <c r="I36" s="43">
        <v>6074624</v>
      </c>
      <c r="J36" s="24">
        <f t="shared" si="0"/>
        <v>168803991.32000005</v>
      </c>
      <c r="M36" s="31"/>
    </row>
    <row r="37" spans="1:13" ht="15" customHeight="1">
      <c r="A37" s="2" t="s">
        <v>59</v>
      </c>
      <c r="B37" s="3" t="s">
        <v>90</v>
      </c>
      <c r="C37" s="15">
        <v>13613466.449999996</v>
      </c>
      <c r="D37" s="15">
        <v>21000</v>
      </c>
      <c r="E37" s="15">
        <v>101794242.56999989</v>
      </c>
      <c r="F37" s="15">
        <v>0</v>
      </c>
      <c r="G37" s="15">
        <v>94735.56</v>
      </c>
      <c r="H37" s="43">
        <v>0</v>
      </c>
      <c r="I37" s="43">
        <v>753631.5700000001</v>
      </c>
      <c r="J37" s="24">
        <f t="shared" si="0"/>
        <v>116277076.14999989</v>
      </c>
      <c r="M37" s="31"/>
    </row>
    <row r="38" spans="1:13" ht="15" customHeight="1">
      <c r="A38" s="2" t="s">
        <v>60</v>
      </c>
      <c r="B38" s="3" t="s">
        <v>91</v>
      </c>
      <c r="C38" s="15">
        <v>10821189.45</v>
      </c>
      <c r="D38" s="15">
        <v>56869.51</v>
      </c>
      <c r="E38" s="15">
        <v>20104527.979999993</v>
      </c>
      <c r="F38" s="15">
        <v>0</v>
      </c>
      <c r="G38" s="15">
        <v>5625.54</v>
      </c>
      <c r="H38" s="43">
        <v>0</v>
      </c>
      <c r="I38" s="43">
        <v>170252.06</v>
      </c>
      <c r="J38" s="24">
        <f t="shared" si="0"/>
        <v>31158464.539999988</v>
      </c>
      <c r="M38" s="31"/>
    </row>
    <row r="39" spans="1:13" ht="15" customHeight="1">
      <c r="A39" s="2" t="s">
        <v>61</v>
      </c>
      <c r="B39" s="3" t="s">
        <v>92</v>
      </c>
      <c r="C39" s="15">
        <v>190224</v>
      </c>
      <c r="D39" s="15">
        <v>0</v>
      </c>
      <c r="E39" s="15">
        <v>117050056.31999986</v>
      </c>
      <c r="F39" s="15">
        <v>0</v>
      </c>
      <c r="G39" s="15">
        <v>0</v>
      </c>
      <c r="H39" s="43">
        <v>0</v>
      </c>
      <c r="I39" s="43">
        <v>198857.09</v>
      </c>
      <c r="J39" s="24">
        <f t="shared" si="0"/>
        <v>117439137.40999986</v>
      </c>
      <c r="M39" s="31"/>
    </row>
    <row r="40" spans="1:13" ht="15" customHeight="1">
      <c r="A40" s="2" t="s">
        <v>62</v>
      </c>
      <c r="B40" s="3" t="s">
        <v>93</v>
      </c>
      <c r="C40" s="15">
        <v>131454122.13000003</v>
      </c>
      <c r="D40" s="15">
        <v>6088567.19</v>
      </c>
      <c r="E40" s="15">
        <v>74790114.45000005</v>
      </c>
      <c r="F40" s="15">
        <v>0</v>
      </c>
      <c r="G40" s="15">
        <v>212150.01</v>
      </c>
      <c r="H40" s="43">
        <v>0</v>
      </c>
      <c r="I40" s="43">
        <v>1677327.0599999996</v>
      </c>
      <c r="J40" s="24">
        <f t="shared" si="0"/>
        <v>214222280.84000006</v>
      </c>
      <c r="M40" s="31"/>
    </row>
    <row r="41" spans="1:13" ht="15" customHeight="1">
      <c r="A41" s="2" t="s">
        <v>63</v>
      </c>
      <c r="B41" s="3" t="s">
        <v>94</v>
      </c>
      <c r="C41" s="15">
        <v>141541867.02000004</v>
      </c>
      <c r="D41" s="15">
        <v>2703724.6300000004</v>
      </c>
      <c r="E41" s="15">
        <v>122518692.78000002</v>
      </c>
      <c r="F41" s="15">
        <v>0</v>
      </c>
      <c r="G41" s="15">
        <v>319929.52</v>
      </c>
      <c r="H41" s="43">
        <v>0</v>
      </c>
      <c r="I41" s="43">
        <v>1291210.8599999999</v>
      </c>
      <c r="J41" s="24">
        <f t="shared" si="0"/>
        <v>268375424.8100001</v>
      </c>
      <c r="M41" s="31"/>
    </row>
    <row r="42" spans="1:13" ht="15" customHeight="1">
      <c r="A42" s="2" t="s">
        <v>64</v>
      </c>
      <c r="B42" s="3" t="s">
        <v>95</v>
      </c>
      <c r="C42" s="15">
        <v>167542042.60000005</v>
      </c>
      <c r="D42" s="15">
        <v>9284358.27</v>
      </c>
      <c r="E42" s="15">
        <v>95641068.87000005</v>
      </c>
      <c r="F42" s="15">
        <v>0</v>
      </c>
      <c r="G42" s="15">
        <v>916580.1200000001</v>
      </c>
      <c r="H42" s="43">
        <v>0</v>
      </c>
      <c r="I42" s="43">
        <v>120136.30000000002</v>
      </c>
      <c r="J42" s="24">
        <f t="shared" si="0"/>
        <v>273504186.16000015</v>
      </c>
      <c r="M42" s="31"/>
    </row>
    <row r="43" spans="1:13" ht="15" customHeight="1">
      <c r="A43" s="2" t="s">
        <v>65</v>
      </c>
      <c r="B43" s="3" t="s">
        <v>96</v>
      </c>
      <c r="C43" s="15">
        <v>78151608.24</v>
      </c>
      <c r="D43" s="15">
        <v>2389985.4299999997</v>
      </c>
      <c r="E43" s="15">
        <v>53731924</v>
      </c>
      <c r="F43" s="15">
        <v>0</v>
      </c>
      <c r="G43" s="15">
        <v>51890.270000000004</v>
      </c>
      <c r="H43" s="43">
        <v>0</v>
      </c>
      <c r="I43" s="43">
        <v>159680.1</v>
      </c>
      <c r="J43" s="24">
        <f>SUM(C43:I43)</f>
        <v>134485088.04</v>
      </c>
      <c r="M43" s="31"/>
    </row>
    <row r="44" spans="1:13" ht="15" customHeight="1">
      <c r="A44" s="2">
        <v>148</v>
      </c>
      <c r="B44" s="3" t="s">
        <v>162</v>
      </c>
      <c r="C44" s="15">
        <v>1034388</v>
      </c>
      <c r="D44" s="15">
        <v>0</v>
      </c>
      <c r="E44" s="15">
        <v>81789100.02999999</v>
      </c>
      <c r="F44" s="15">
        <v>0</v>
      </c>
      <c r="G44" s="15">
        <v>0</v>
      </c>
      <c r="H44" s="43">
        <v>0</v>
      </c>
      <c r="I44" s="43">
        <v>169600.31</v>
      </c>
      <c r="J44" s="24">
        <f t="shared" si="0"/>
        <v>82993088.33999999</v>
      </c>
      <c r="M44" s="31"/>
    </row>
    <row r="45" spans="1:10" ht="15" customHeight="1">
      <c r="A45" s="56" t="s">
        <v>7</v>
      </c>
      <c r="B45" s="57"/>
      <c r="C45" s="6">
        <f aca="true" t="shared" si="1" ref="C45:J45">SUM(C12:C44)</f>
        <v>2359508626.680001</v>
      </c>
      <c r="D45" s="6">
        <f t="shared" si="1"/>
        <v>148704308.47000003</v>
      </c>
      <c r="E45" s="6">
        <f t="shared" si="1"/>
        <v>2909093937.04</v>
      </c>
      <c r="F45" s="6">
        <f t="shared" si="1"/>
        <v>362551923.97000015</v>
      </c>
      <c r="G45" s="6">
        <f t="shared" si="1"/>
        <v>151968847.02</v>
      </c>
      <c r="H45" s="6">
        <f t="shared" si="1"/>
        <v>0</v>
      </c>
      <c r="I45" s="6">
        <f t="shared" si="1"/>
        <v>95112796.76000006</v>
      </c>
      <c r="J45" s="6">
        <f t="shared" si="1"/>
        <v>6026940439.940001</v>
      </c>
    </row>
    <row r="46" ht="12.75">
      <c r="A46" s="33" t="s">
        <v>168</v>
      </c>
    </row>
    <row r="47" ht="6" customHeight="1"/>
    <row r="48" spans="1:10" ht="12.75">
      <c r="A48" s="38" t="s">
        <v>8</v>
      </c>
      <c r="J48" s="50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4"/>
      <c r="L56" s="35"/>
    </row>
    <row r="57" spans="1:12" s="16" customFormat="1" ht="12.75">
      <c r="A57" s="44"/>
      <c r="L57" s="35"/>
    </row>
    <row r="58" spans="1:12" s="16" customFormat="1" ht="12.75">
      <c r="A58" s="44"/>
      <c r="C58" s="16">
        <v>1000000</v>
      </c>
      <c r="L58" s="35"/>
    </row>
    <row r="59" spans="1:12" s="16" customFormat="1" ht="12.75">
      <c r="A59" s="44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4"/>
      <c r="C60" s="27" t="s">
        <v>105</v>
      </c>
      <c r="D60" s="37">
        <f>+C45/$C$58</f>
        <v>2359.508626680001</v>
      </c>
      <c r="E60" s="25">
        <f>+C45/J45*100</f>
        <v>39.149360279782194</v>
      </c>
      <c r="L60" s="35"/>
    </row>
    <row r="61" spans="1:12" s="16" customFormat="1" ht="12.75">
      <c r="A61" s="44"/>
      <c r="C61" s="27" t="s">
        <v>106</v>
      </c>
      <c r="D61" s="37">
        <f>+D45/$C$58</f>
        <v>148.70430847000003</v>
      </c>
      <c r="E61" s="25">
        <f>+D45/J45*100</f>
        <v>2.4673266635347804</v>
      </c>
      <c r="L61" s="35"/>
    </row>
    <row r="62" spans="1:12" s="16" customFormat="1" ht="12.75">
      <c r="A62" s="44"/>
      <c r="C62" s="27" t="s">
        <v>107</v>
      </c>
      <c r="D62" s="37">
        <f>+E45/$C$58</f>
        <v>2909.09393704</v>
      </c>
      <c r="E62" s="25">
        <f>+E45/J45*100</f>
        <v>48.26817132224656</v>
      </c>
      <c r="L62" s="35"/>
    </row>
    <row r="63" spans="1:12" s="16" customFormat="1" ht="12.75">
      <c r="A63" s="44"/>
      <c r="C63" s="27" t="s">
        <v>108</v>
      </c>
      <c r="D63" s="37">
        <f>+F45/$C$58</f>
        <v>362.55192397000013</v>
      </c>
      <c r="E63" s="25">
        <f>+F45/J45*100</f>
        <v>6.015521931615595</v>
      </c>
      <c r="L63" s="35"/>
    </row>
    <row r="64" spans="1:12" s="16" customFormat="1" ht="12.75">
      <c r="A64" s="44"/>
      <c r="C64" s="27" t="s">
        <v>109</v>
      </c>
      <c r="D64" s="37">
        <f>+G45/$C$58</f>
        <v>151.96884702</v>
      </c>
      <c r="E64" s="25">
        <f>+G45/J45*100</f>
        <v>2.5214924311001305</v>
      </c>
      <c r="L64" s="35"/>
    </row>
    <row r="65" spans="1:12" s="16" customFormat="1" ht="12.75">
      <c r="A65" s="44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4"/>
      <c r="C66" s="27" t="s">
        <v>117</v>
      </c>
      <c r="D66" s="37">
        <f>+I45/$C$58</f>
        <v>95.11279676000007</v>
      </c>
      <c r="E66" s="25">
        <f>+I45/J45*100</f>
        <v>1.5781273717207487</v>
      </c>
      <c r="L66" s="35"/>
    </row>
    <row r="67" spans="1:12" s="16" customFormat="1" ht="12.75">
      <c r="A67" s="44"/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6" t="s">
        <v>12</v>
      </c>
      <c r="D10" s="64"/>
      <c r="E10" s="64"/>
      <c r="F10" s="64"/>
      <c r="G10" s="64"/>
      <c r="H10" s="64"/>
      <c r="I10" s="61" t="s">
        <v>30</v>
      </c>
      <c r="P10" s="23"/>
      <c r="Q10" s="23"/>
      <c r="R10" s="23"/>
      <c r="S10" s="23"/>
    </row>
    <row r="11" spans="1:19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0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38150</v>
      </c>
      <c r="D12" s="15">
        <v>0</v>
      </c>
      <c r="E12" s="15">
        <v>30753146.939999998</v>
      </c>
      <c r="F12" s="15">
        <v>0</v>
      </c>
      <c r="G12" s="15">
        <v>84132.5</v>
      </c>
      <c r="H12" s="15">
        <v>5128513.569999999</v>
      </c>
      <c r="I12" s="24">
        <f>SUM(C12:H12)</f>
        <v>36003943.01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1178031.4000000001</v>
      </c>
      <c r="F13" s="15">
        <v>0</v>
      </c>
      <c r="G13" s="15">
        <v>0</v>
      </c>
      <c r="H13" s="15">
        <v>19985.4</v>
      </c>
      <c r="I13" s="24">
        <f aca="true" t="shared" si="0" ref="I13:I44">SUM(C13:H13)</f>
        <v>1198016.8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1421085.82</v>
      </c>
      <c r="F14" s="15">
        <v>0</v>
      </c>
      <c r="G14" s="15">
        <v>0</v>
      </c>
      <c r="H14" s="15">
        <v>1380</v>
      </c>
      <c r="I14" s="24">
        <f t="shared" si="0"/>
        <v>1422465.82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1508844.3699999999</v>
      </c>
      <c r="F15" s="15">
        <v>0</v>
      </c>
      <c r="G15" s="15">
        <v>0</v>
      </c>
      <c r="H15" s="15">
        <v>218634.87</v>
      </c>
      <c r="I15" s="24">
        <f t="shared" si="0"/>
        <v>1727479.2399999998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1271636.21</v>
      </c>
      <c r="F16" s="15">
        <v>0</v>
      </c>
      <c r="G16" s="15">
        <v>119309.61</v>
      </c>
      <c r="H16" s="15">
        <v>57102.229999999996</v>
      </c>
      <c r="I16" s="24">
        <f t="shared" si="0"/>
        <v>1448048.05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4987004.260000001</v>
      </c>
      <c r="F17" s="15">
        <v>0</v>
      </c>
      <c r="G17" s="15">
        <v>4956.4</v>
      </c>
      <c r="H17" s="15">
        <v>329786.37</v>
      </c>
      <c r="I17" s="24">
        <f t="shared" si="0"/>
        <v>5321747.030000001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1790539.2000000002</v>
      </c>
      <c r="F18" s="15">
        <v>0</v>
      </c>
      <c r="G18" s="15">
        <v>0</v>
      </c>
      <c r="H18" s="15">
        <v>12948.5</v>
      </c>
      <c r="I18" s="24">
        <f t="shared" si="0"/>
        <v>1803487.7000000002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2129174.5300000003</v>
      </c>
      <c r="F19" s="15">
        <v>0</v>
      </c>
      <c r="G19" s="15">
        <v>0</v>
      </c>
      <c r="H19" s="15">
        <v>0</v>
      </c>
      <c r="I19" s="24">
        <f t="shared" si="0"/>
        <v>2129174.5300000003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1501416.1400000001</v>
      </c>
      <c r="F20" s="15">
        <v>0</v>
      </c>
      <c r="G20" s="15">
        <v>0</v>
      </c>
      <c r="H20" s="15">
        <v>0</v>
      </c>
      <c r="I20" s="24">
        <f t="shared" si="0"/>
        <v>1501416.1400000001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1354268.15</v>
      </c>
      <c r="F21" s="15">
        <v>0</v>
      </c>
      <c r="G21" s="15">
        <v>0</v>
      </c>
      <c r="H21" s="15">
        <v>0</v>
      </c>
      <c r="I21" s="24">
        <f t="shared" si="0"/>
        <v>1354268.15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4561593.909999999</v>
      </c>
      <c r="F22" s="15">
        <v>0</v>
      </c>
      <c r="G22" s="15">
        <v>0</v>
      </c>
      <c r="H22" s="15">
        <v>357146.55</v>
      </c>
      <c r="I22" s="24">
        <f t="shared" si="0"/>
        <v>4918740.459999999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2040134.1799999997</v>
      </c>
      <c r="F23" s="15">
        <v>0</v>
      </c>
      <c r="G23" s="15">
        <v>0</v>
      </c>
      <c r="H23" s="15">
        <v>0</v>
      </c>
      <c r="I23" s="24">
        <f t="shared" si="0"/>
        <v>2040134.1799999997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4494062.45</v>
      </c>
      <c r="F24" s="15">
        <v>0</v>
      </c>
      <c r="G24" s="15">
        <v>140493.51</v>
      </c>
      <c r="H24" s="15">
        <v>224564.42</v>
      </c>
      <c r="I24" s="24">
        <f t="shared" si="0"/>
        <v>4859120.38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410011.23</v>
      </c>
      <c r="F25" s="15">
        <v>0</v>
      </c>
      <c r="G25" s="15">
        <v>1012744.21</v>
      </c>
      <c r="H25" s="15">
        <v>90242.11</v>
      </c>
      <c r="I25" s="24">
        <f t="shared" si="0"/>
        <v>1512997.55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2798485.88</v>
      </c>
      <c r="F26" s="15">
        <v>0</v>
      </c>
      <c r="G26" s="15">
        <v>0</v>
      </c>
      <c r="H26" s="15">
        <v>7949.1</v>
      </c>
      <c r="I26" s="24">
        <f t="shared" si="0"/>
        <v>2806434.98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2279888.5</v>
      </c>
      <c r="F27" s="15">
        <v>0</v>
      </c>
      <c r="G27" s="15">
        <v>41544.35</v>
      </c>
      <c r="H27" s="15">
        <v>34397.91</v>
      </c>
      <c r="I27" s="24">
        <f t="shared" si="0"/>
        <v>2355830.7600000002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437554.48000000004</v>
      </c>
      <c r="F28" s="15">
        <v>0</v>
      </c>
      <c r="G28" s="15">
        <v>0</v>
      </c>
      <c r="H28" s="15">
        <v>0</v>
      </c>
      <c r="I28" s="24">
        <f t="shared" si="0"/>
        <v>456444.48000000004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1136046.75</v>
      </c>
      <c r="F29" s="15">
        <v>0</v>
      </c>
      <c r="G29" s="15">
        <v>1500</v>
      </c>
      <c r="H29" s="15">
        <v>20412.93</v>
      </c>
      <c r="I29" s="24">
        <f t="shared" si="0"/>
        <v>1157959.68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1854955.75</v>
      </c>
      <c r="F30" s="15">
        <v>0</v>
      </c>
      <c r="G30" s="15">
        <v>0</v>
      </c>
      <c r="H30" s="15">
        <v>74314.89</v>
      </c>
      <c r="I30" s="24">
        <f t="shared" si="0"/>
        <v>1929270.64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1327770.77</v>
      </c>
      <c r="F31" s="15">
        <v>0</v>
      </c>
      <c r="G31" s="15">
        <v>0</v>
      </c>
      <c r="H31" s="15">
        <v>5990</v>
      </c>
      <c r="I31" s="24">
        <f t="shared" si="0"/>
        <v>1333760.77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503743.0299999999</v>
      </c>
      <c r="F32" s="15">
        <v>0</v>
      </c>
      <c r="G32" s="15">
        <v>0</v>
      </c>
      <c r="H32" s="15">
        <v>0</v>
      </c>
      <c r="I32" s="24">
        <f t="shared" si="0"/>
        <v>503743.0299999999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960572.2499999999</v>
      </c>
      <c r="F33" s="15">
        <v>0</v>
      </c>
      <c r="G33" s="15">
        <v>0</v>
      </c>
      <c r="H33" s="15">
        <v>23257.19</v>
      </c>
      <c r="I33" s="24">
        <f t="shared" si="0"/>
        <v>983829.4399999998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990830.5800000001</v>
      </c>
      <c r="F34" s="15">
        <v>0</v>
      </c>
      <c r="G34" s="15">
        <v>0</v>
      </c>
      <c r="H34" s="15">
        <v>3899.4</v>
      </c>
      <c r="I34" s="24">
        <f t="shared" si="0"/>
        <v>994729.9800000001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6581418.42</v>
      </c>
      <c r="F35" s="15">
        <v>0</v>
      </c>
      <c r="G35" s="15">
        <v>4126689.15</v>
      </c>
      <c r="H35" s="15">
        <v>0</v>
      </c>
      <c r="I35" s="24">
        <f t="shared" si="0"/>
        <v>10708107.57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1521643.9</v>
      </c>
      <c r="F36" s="15">
        <v>0</v>
      </c>
      <c r="G36" s="15">
        <v>0</v>
      </c>
      <c r="H36" s="15">
        <v>259898.95</v>
      </c>
      <c r="I36" s="24">
        <f t="shared" si="0"/>
        <v>1781542.8499999999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245203</v>
      </c>
      <c r="D37" s="15">
        <v>0</v>
      </c>
      <c r="E37" s="15">
        <v>4921416.5200000005</v>
      </c>
      <c r="F37" s="15">
        <v>0</v>
      </c>
      <c r="G37" s="15">
        <v>7920</v>
      </c>
      <c r="H37" s="15">
        <v>127273.90000000001</v>
      </c>
      <c r="I37" s="24">
        <f t="shared" si="0"/>
        <v>5301813.420000001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204798.1</v>
      </c>
      <c r="F38" s="15">
        <v>0</v>
      </c>
      <c r="G38" s="15">
        <v>0</v>
      </c>
      <c r="H38" s="15">
        <v>1200</v>
      </c>
      <c r="I38" s="24">
        <f t="shared" si="0"/>
        <v>205998.1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1292195.1700000002</v>
      </c>
      <c r="F39" s="15">
        <v>0</v>
      </c>
      <c r="G39" s="15">
        <v>0</v>
      </c>
      <c r="H39" s="15">
        <v>319085.25</v>
      </c>
      <c r="I39" s="24">
        <f t="shared" si="0"/>
        <v>1611280.4200000002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3741214.86</v>
      </c>
      <c r="F40" s="15">
        <v>0</v>
      </c>
      <c r="G40" s="15">
        <v>0</v>
      </c>
      <c r="H40" s="15">
        <v>87514.54000000001</v>
      </c>
      <c r="I40" s="24">
        <f t="shared" si="0"/>
        <v>3828729.4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4669260</v>
      </c>
      <c r="F41" s="15">
        <v>0</v>
      </c>
      <c r="G41" s="15">
        <v>0</v>
      </c>
      <c r="H41" s="15">
        <v>0</v>
      </c>
      <c r="I41" s="24">
        <f t="shared" si="0"/>
        <v>4669260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4711788.200000001</v>
      </c>
      <c r="F42" s="15">
        <v>0</v>
      </c>
      <c r="G42" s="15">
        <v>13873.3</v>
      </c>
      <c r="H42" s="15">
        <v>129267</v>
      </c>
      <c r="I42" s="24">
        <f t="shared" si="0"/>
        <v>4854928.500000001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2854181.72</v>
      </c>
      <c r="F43" s="15">
        <v>0</v>
      </c>
      <c r="G43" s="15">
        <v>0</v>
      </c>
      <c r="H43" s="15">
        <v>260500.32</v>
      </c>
      <c r="I43" s="24">
        <f t="shared" si="0"/>
        <v>3114682.04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27388.440000000002</v>
      </c>
      <c r="F44" s="15">
        <v>0</v>
      </c>
      <c r="G44" s="15">
        <v>0</v>
      </c>
      <c r="H44" s="15">
        <v>0</v>
      </c>
      <c r="I44" s="24">
        <f t="shared" si="0"/>
        <v>27388.440000000002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302243</v>
      </c>
      <c r="D45" s="6">
        <f t="shared" si="1"/>
        <v>0</v>
      </c>
      <c r="E45" s="6">
        <f t="shared" si="1"/>
        <v>102216102.10999998</v>
      </c>
      <c r="F45" s="6">
        <f t="shared" si="1"/>
        <v>0</v>
      </c>
      <c r="G45" s="6">
        <f t="shared" si="1"/>
        <v>5553163.03</v>
      </c>
      <c r="H45" s="6">
        <f t="shared" si="1"/>
        <v>7795265.400000001</v>
      </c>
      <c r="I45" s="6">
        <f t="shared" si="1"/>
        <v>115866773.54000004</v>
      </c>
    </row>
    <row r="46" ht="12.75">
      <c r="A46" s="33" t="s">
        <v>168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0.302243</v>
      </c>
      <c r="E61" s="29">
        <f>+C45/I45*100</f>
        <v>0.2608539020857937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102.21610210999998</v>
      </c>
      <c r="E63" s="29">
        <f>+E45/I45*100</f>
        <v>88.21864887323586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5.55316303</v>
      </c>
      <c r="E65" s="29">
        <f>+G45/I45*100</f>
        <v>4.792713959608888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7.795265400000002</v>
      </c>
      <c r="E66" s="29">
        <f>+H45/I45*100</f>
        <v>6.727783265069416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167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1" t="s">
        <v>1</v>
      </c>
      <c r="B10" s="58" t="s">
        <v>33</v>
      </c>
      <c r="C10" s="56" t="s">
        <v>12</v>
      </c>
      <c r="D10" s="64"/>
      <c r="E10" s="64"/>
      <c r="F10" s="64"/>
      <c r="G10" s="64"/>
      <c r="H10" s="64"/>
      <c r="I10" s="61" t="s">
        <v>30</v>
      </c>
    </row>
    <row r="11" spans="1:9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0"/>
    </row>
    <row r="12" spans="1:9" ht="15" customHeight="1">
      <c r="A12" s="2" t="s">
        <v>5</v>
      </c>
      <c r="B12" s="3" t="s">
        <v>6</v>
      </c>
      <c r="C12" s="15">
        <v>7831581.28</v>
      </c>
      <c r="D12" s="15">
        <v>0</v>
      </c>
      <c r="E12" s="15">
        <v>143213679.98999998</v>
      </c>
      <c r="F12" s="15">
        <v>0</v>
      </c>
      <c r="G12" s="15">
        <v>0</v>
      </c>
      <c r="H12" s="15">
        <v>129174114</v>
      </c>
      <c r="I12" s="24">
        <f aca="true" t="shared" si="0" ref="I12:I44">SUM(C12:H12)</f>
        <v>280219375.27</v>
      </c>
    </row>
    <row r="13" spans="1:9" ht="15" customHeight="1">
      <c r="A13" s="32" t="s">
        <v>35</v>
      </c>
      <c r="B13" s="3" t="s">
        <v>66</v>
      </c>
      <c r="C13" s="15">
        <v>435600</v>
      </c>
      <c r="D13" s="15">
        <v>0</v>
      </c>
      <c r="E13" s="15">
        <v>630193.78</v>
      </c>
      <c r="F13" s="15">
        <v>0</v>
      </c>
      <c r="G13" s="15">
        <v>0</v>
      </c>
      <c r="H13" s="15">
        <v>1644928.0299999998</v>
      </c>
      <c r="I13" s="24">
        <f t="shared" si="0"/>
        <v>2710721.8099999996</v>
      </c>
    </row>
    <row r="14" spans="1:9" ht="15" customHeight="1">
      <c r="A14" s="32" t="s">
        <v>36</v>
      </c>
      <c r="B14" s="3" t="s">
        <v>67</v>
      </c>
      <c r="C14" s="15">
        <v>1139376.8</v>
      </c>
      <c r="D14" s="15">
        <v>0</v>
      </c>
      <c r="E14" s="15">
        <v>2096673.9800000002</v>
      </c>
      <c r="F14" s="15">
        <v>0</v>
      </c>
      <c r="G14" s="15">
        <v>0</v>
      </c>
      <c r="H14" s="15">
        <v>0</v>
      </c>
      <c r="I14" s="24">
        <f t="shared" si="0"/>
        <v>3236050.7800000003</v>
      </c>
    </row>
    <row r="15" spans="1:9" ht="15" customHeight="1">
      <c r="A15" s="32" t="s">
        <v>38</v>
      </c>
      <c r="B15" s="3" t="s">
        <v>69</v>
      </c>
      <c r="C15" s="15">
        <v>364644.49</v>
      </c>
      <c r="D15" s="15">
        <v>0</v>
      </c>
      <c r="E15" s="15">
        <v>1472466.1600000001</v>
      </c>
      <c r="F15" s="15">
        <v>0</v>
      </c>
      <c r="G15" s="15">
        <v>0</v>
      </c>
      <c r="H15" s="15">
        <v>20000</v>
      </c>
      <c r="I15" s="24">
        <f t="shared" si="0"/>
        <v>1857110.6500000001</v>
      </c>
    </row>
    <row r="16" spans="1:9" ht="15" customHeight="1">
      <c r="A16" s="32" t="s">
        <v>39</v>
      </c>
      <c r="B16" s="3" t="s">
        <v>70</v>
      </c>
      <c r="C16" s="15">
        <v>2196416</v>
      </c>
      <c r="D16" s="15">
        <v>0</v>
      </c>
      <c r="E16" s="15">
        <v>4469259.470000001</v>
      </c>
      <c r="F16" s="15">
        <v>0</v>
      </c>
      <c r="G16" s="15">
        <v>0</v>
      </c>
      <c r="H16" s="15">
        <v>617868.2</v>
      </c>
      <c r="I16" s="24">
        <f t="shared" si="0"/>
        <v>7283543.670000001</v>
      </c>
    </row>
    <row r="17" spans="1:9" ht="15" customHeight="1">
      <c r="A17" s="32" t="s">
        <v>40</v>
      </c>
      <c r="B17" s="3" t="s">
        <v>71</v>
      </c>
      <c r="C17" s="15">
        <v>3085881</v>
      </c>
      <c r="D17" s="15">
        <v>0</v>
      </c>
      <c r="E17" s="15">
        <v>7638439.27</v>
      </c>
      <c r="F17" s="15">
        <v>0</v>
      </c>
      <c r="G17" s="15">
        <v>0</v>
      </c>
      <c r="H17" s="15">
        <v>0</v>
      </c>
      <c r="I17" s="24">
        <f t="shared" si="0"/>
        <v>10724320.27</v>
      </c>
    </row>
    <row r="18" spans="1:9" ht="15" customHeight="1">
      <c r="A18" s="32" t="s">
        <v>41</v>
      </c>
      <c r="B18" s="3" t="s">
        <v>72</v>
      </c>
      <c r="C18" s="15">
        <v>3729792</v>
      </c>
      <c r="D18" s="15">
        <v>0</v>
      </c>
      <c r="E18" s="15">
        <v>19613514.669999998</v>
      </c>
      <c r="F18" s="15">
        <v>0</v>
      </c>
      <c r="G18" s="15">
        <v>0</v>
      </c>
      <c r="H18" s="15">
        <v>0</v>
      </c>
      <c r="I18" s="24">
        <f t="shared" si="0"/>
        <v>23343306.669999998</v>
      </c>
    </row>
    <row r="19" spans="1:9" ht="15" customHeight="1">
      <c r="A19" s="32" t="s">
        <v>42</v>
      </c>
      <c r="B19" s="3" t="s">
        <v>73</v>
      </c>
      <c r="C19" s="15">
        <v>684801.6</v>
      </c>
      <c r="D19" s="15">
        <v>0</v>
      </c>
      <c r="E19" s="15">
        <v>1825791.9200000004</v>
      </c>
      <c r="F19" s="15">
        <v>0</v>
      </c>
      <c r="G19" s="15">
        <v>0</v>
      </c>
      <c r="H19" s="15">
        <v>0</v>
      </c>
      <c r="I19" s="24">
        <f t="shared" si="0"/>
        <v>2510593.5200000005</v>
      </c>
    </row>
    <row r="20" spans="1:9" ht="15" customHeight="1">
      <c r="A20" s="32" t="s">
        <v>43</v>
      </c>
      <c r="B20" s="3" t="s">
        <v>74</v>
      </c>
      <c r="C20" s="15">
        <v>1879200</v>
      </c>
      <c r="D20" s="15">
        <v>0</v>
      </c>
      <c r="E20" s="15">
        <v>8953986.309999999</v>
      </c>
      <c r="F20" s="15">
        <v>0</v>
      </c>
      <c r="G20" s="15">
        <v>0</v>
      </c>
      <c r="H20" s="15">
        <v>0</v>
      </c>
      <c r="I20" s="24">
        <f t="shared" si="0"/>
        <v>10833186.309999999</v>
      </c>
    </row>
    <row r="21" spans="1:9" ht="15" customHeight="1">
      <c r="A21" s="32" t="s">
        <v>44</v>
      </c>
      <c r="B21" s="3" t="s">
        <v>75</v>
      </c>
      <c r="C21" s="15">
        <v>4127457.04</v>
      </c>
      <c r="D21" s="15">
        <v>0</v>
      </c>
      <c r="E21" s="15">
        <v>18599051.34</v>
      </c>
      <c r="F21" s="15">
        <v>0</v>
      </c>
      <c r="G21" s="15">
        <v>0</v>
      </c>
      <c r="H21" s="15">
        <v>0</v>
      </c>
      <c r="I21" s="24">
        <f t="shared" si="0"/>
        <v>22726508.38</v>
      </c>
    </row>
    <row r="22" spans="1:9" ht="15" customHeight="1">
      <c r="A22" s="32" t="s">
        <v>45</v>
      </c>
      <c r="B22" s="3" t="s">
        <v>76</v>
      </c>
      <c r="C22" s="15">
        <v>4269345</v>
      </c>
      <c r="D22" s="15">
        <v>0</v>
      </c>
      <c r="E22" s="15">
        <v>10376180.02</v>
      </c>
      <c r="F22" s="15">
        <v>0</v>
      </c>
      <c r="G22" s="15">
        <v>0</v>
      </c>
      <c r="H22" s="15">
        <v>192247.5</v>
      </c>
      <c r="I22" s="24">
        <f t="shared" si="0"/>
        <v>14837772.52</v>
      </c>
    </row>
    <row r="23" spans="1:9" ht="15" customHeight="1">
      <c r="A23" s="32" t="s">
        <v>46</v>
      </c>
      <c r="B23" s="3" t="s">
        <v>77</v>
      </c>
      <c r="C23" s="15">
        <v>5932018.600000001</v>
      </c>
      <c r="D23" s="15">
        <v>0</v>
      </c>
      <c r="E23" s="15">
        <v>24650560.769999996</v>
      </c>
      <c r="F23" s="15">
        <v>0</v>
      </c>
      <c r="G23" s="15">
        <v>0</v>
      </c>
      <c r="H23" s="15">
        <v>0</v>
      </c>
      <c r="I23" s="24">
        <f t="shared" si="0"/>
        <v>30582579.369999997</v>
      </c>
    </row>
    <row r="24" spans="1:9" ht="15" customHeight="1">
      <c r="A24" s="32" t="s">
        <v>47</v>
      </c>
      <c r="B24" s="3" t="s">
        <v>78</v>
      </c>
      <c r="C24" s="15">
        <v>5008006.8</v>
      </c>
      <c r="D24" s="15">
        <v>0</v>
      </c>
      <c r="E24" s="15">
        <v>21832767.259999998</v>
      </c>
      <c r="F24" s="15">
        <v>0</v>
      </c>
      <c r="G24" s="15">
        <v>0</v>
      </c>
      <c r="H24" s="15">
        <v>2848761.75</v>
      </c>
      <c r="I24" s="24">
        <f t="shared" si="0"/>
        <v>29689535.81</v>
      </c>
    </row>
    <row r="25" spans="1:9" ht="15" customHeight="1">
      <c r="A25" s="32" t="s">
        <v>48</v>
      </c>
      <c r="B25" s="3" t="s">
        <v>79</v>
      </c>
      <c r="C25" s="15">
        <v>1635630</v>
      </c>
      <c r="D25" s="15">
        <v>0</v>
      </c>
      <c r="E25" s="15">
        <v>11255022.939999998</v>
      </c>
      <c r="F25" s="15">
        <v>0</v>
      </c>
      <c r="G25" s="15">
        <v>0</v>
      </c>
      <c r="H25" s="15">
        <v>0</v>
      </c>
      <c r="I25" s="24">
        <f t="shared" si="0"/>
        <v>12890652.939999998</v>
      </c>
    </row>
    <row r="26" spans="1:9" ht="15" customHeight="1">
      <c r="A26" s="32" t="s">
        <v>49</v>
      </c>
      <c r="B26" s="3" t="s">
        <v>80</v>
      </c>
      <c r="C26" s="15">
        <v>1317207</v>
      </c>
      <c r="D26" s="15">
        <v>0</v>
      </c>
      <c r="E26" s="15">
        <v>5936530.94</v>
      </c>
      <c r="F26" s="15">
        <v>0</v>
      </c>
      <c r="G26" s="15">
        <v>0</v>
      </c>
      <c r="H26" s="15">
        <v>0</v>
      </c>
      <c r="I26" s="24">
        <f t="shared" si="0"/>
        <v>7253737.94</v>
      </c>
    </row>
    <row r="27" spans="1:9" ht="15" customHeight="1">
      <c r="A27" s="32" t="s">
        <v>50</v>
      </c>
      <c r="B27" s="3" t="s">
        <v>81</v>
      </c>
      <c r="C27" s="15">
        <v>1490068</v>
      </c>
      <c r="D27" s="15">
        <v>0</v>
      </c>
      <c r="E27" s="15">
        <v>1857919.5199999998</v>
      </c>
      <c r="F27" s="15">
        <v>0</v>
      </c>
      <c r="G27" s="15">
        <v>0</v>
      </c>
      <c r="H27" s="15">
        <v>0</v>
      </c>
      <c r="I27" s="24">
        <f t="shared" si="0"/>
        <v>3347987.5199999996</v>
      </c>
    </row>
    <row r="28" spans="1:9" ht="15" customHeight="1">
      <c r="A28" s="32" t="s">
        <v>51</v>
      </c>
      <c r="B28" s="3" t="s">
        <v>82</v>
      </c>
      <c r="C28" s="15">
        <v>1029600</v>
      </c>
      <c r="D28" s="15">
        <v>0</v>
      </c>
      <c r="E28" s="15">
        <v>479907.23</v>
      </c>
      <c r="F28" s="15">
        <v>0</v>
      </c>
      <c r="G28" s="15">
        <v>0</v>
      </c>
      <c r="H28" s="15">
        <v>0</v>
      </c>
      <c r="I28" s="24">
        <f t="shared" si="0"/>
        <v>1509507.23</v>
      </c>
    </row>
    <row r="29" spans="1:9" ht="15" customHeight="1">
      <c r="A29" s="32" t="s">
        <v>52</v>
      </c>
      <c r="B29" s="3" t="s">
        <v>83</v>
      </c>
      <c r="C29" s="15">
        <v>2663509.4</v>
      </c>
      <c r="D29" s="15">
        <v>0</v>
      </c>
      <c r="E29" s="15">
        <v>4214410.27</v>
      </c>
      <c r="F29" s="15">
        <v>0</v>
      </c>
      <c r="G29" s="15">
        <v>0</v>
      </c>
      <c r="H29" s="15">
        <v>0</v>
      </c>
      <c r="I29" s="24">
        <f t="shared" si="0"/>
        <v>6877919.67</v>
      </c>
    </row>
    <row r="30" spans="1:9" ht="15" customHeight="1">
      <c r="A30" s="32" t="s">
        <v>53</v>
      </c>
      <c r="B30" s="3" t="s">
        <v>84</v>
      </c>
      <c r="C30" s="15">
        <v>1240296</v>
      </c>
      <c r="D30" s="15">
        <v>0</v>
      </c>
      <c r="E30" s="15">
        <v>4753967.89</v>
      </c>
      <c r="F30" s="15">
        <v>0</v>
      </c>
      <c r="G30" s="15">
        <v>0</v>
      </c>
      <c r="H30" s="15">
        <v>0</v>
      </c>
      <c r="I30" s="24">
        <f t="shared" si="0"/>
        <v>5994263.89</v>
      </c>
    </row>
    <row r="31" spans="1:9" ht="15" customHeight="1">
      <c r="A31" s="32" t="s">
        <v>54</v>
      </c>
      <c r="B31" s="3" t="s">
        <v>85</v>
      </c>
      <c r="C31" s="15">
        <v>502460</v>
      </c>
      <c r="D31" s="15">
        <v>0</v>
      </c>
      <c r="E31" s="15">
        <v>2312281</v>
      </c>
      <c r="F31" s="15">
        <v>0</v>
      </c>
      <c r="G31" s="15">
        <v>0</v>
      </c>
      <c r="H31" s="15">
        <v>0</v>
      </c>
      <c r="I31" s="24">
        <f t="shared" si="0"/>
        <v>2814741</v>
      </c>
    </row>
    <row r="32" spans="1:9" ht="15" customHeight="1">
      <c r="A32" s="32" t="s">
        <v>55</v>
      </c>
      <c r="B32" s="3" t="s">
        <v>86</v>
      </c>
      <c r="C32" s="15">
        <v>3247002</v>
      </c>
      <c r="D32" s="15">
        <v>0</v>
      </c>
      <c r="E32" s="15">
        <v>10741987.270000001</v>
      </c>
      <c r="F32" s="15">
        <v>0</v>
      </c>
      <c r="G32" s="15">
        <v>0</v>
      </c>
      <c r="H32" s="15">
        <v>0</v>
      </c>
      <c r="I32" s="24">
        <f t="shared" si="0"/>
        <v>13988989.270000001</v>
      </c>
    </row>
    <row r="33" spans="1:9" ht="15" customHeight="1">
      <c r="A33" s="32" t="s">
        <v>56</v>
      </c>
      <c r="B33" s="3" t="s">
        <v>87</v>
      </c>
      <c r="C33" s="15">
        <v>1428756</v>
      </c>
      <c r="D33" s="15">
        <v>0</v>
      </c>
      <c r="E33" s="15">
        <v>2821057.52</v>
      </c>
      <c r="F33" s="15">
        <v>0</v>
      </c>
      <c r="G33" s="15">
        <v>0</v>
      </c>
      <c r="H33" s="15">
        <v>0</v>
      </c>
      <c r="I33" s="24">
        <f t="shared" si="0"/>
        <v>4249813.52</v>
      </c>
    </row>
    <row r="34" spans="1:9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3814119545.1900015</v>
      </c>
      <c r="F34" s="15">
        <v>46506850.08</v>
      </c>
      <c r="G34" s="15">
        <v>178198633</v>
      </c>
      <c r="H34" s="15">
        <v>1246563.8</v>
      </c>
      <c r="I34" s="24">
        <f t="shared" si="0"/>
        <v>4040071592.0700016</v>
      </c>
    </row>
    <row r="35" spans="1:9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37184022.88</v>
      </c>
      <c r="F35" s="15">
        <v>0</v>
      </c>
      <c r="G35" s="15">
        <v>0</v>
      </c>
      <c r="H35" s="15">
        <v>199897352.87999997</v>
      </c>
      <c r="I35" s="24">
        <f t="shared" si="0"/>
        <v>237081375.75999996</v>
      </c>
    </row>
    <row r="36" spans="1:9" ht="15" customHeight="1">
      <c r="A36" s="32" t="s">
        <v>59</v>
      </c>
      <c r="B36" s="3" t="s">
        <v>90</v>
      </c>
      <c r="C36" s="15">
        <v>676590</v>
      </c>
      <c r="D36" s="15">
        <v>0</v>
      </c>
      <c r="E36" s="15">
        <v>14759047.940000001</v>
      </c>
      <c r="F36" s="15">
        <v>0</v>
      </c>
      <c r="G36" s="15">
        <v>0</v>
      </c>
      <c r="H36" s="15">
        <v>0</v>
      </c>
      <c r="I36" s="24">
        <f t="shared" si="0"/>
        <v>15435637.940000001</v>
      </c>
    </row>
    <row r="37" spans="1:9" ht="15" customHeight="1">
      <c r="A37" s="32" t="s">
        <v>60</v>
      </c>
      <c r="B37" s="3" t="s">
        <v>91</v>
      </c>
      <c r="C37" s="15">
        <v>360610</v>
      </c>
      <c r="D37" s="15">
        <v>0</v>
      </c>
      <c r="E37" s="15">
        <v>5520643.08</v>
      </c>
      <c r="F37" s="15">
        <v>0</v>
      </c>
      <c r="G37" s="15">
        <v>0</v>
      </c>
      <c r="H37" s="15">
        <v>0</v>
      </c>
      <c r="I37" s="24">
        <f t="shared" si="0"/>
        <v>5881253.08</v>
      </c>
    </row>
    <row r="38" spans="1:9" ht="15" customHeight="1">
      <c r="A38" s="32" t="s">
        <v>61</v>
      </c>
      <c r="B38" s="3" t="s">
        <v>92</v>
      </c>
      <c r="C38" s="15">
        <v>16468</v>
      </c>
      <c r="D38" s="15">
        <v>0</v>
      </c>
      <c r="E38" s="15">
        <v>52201406.2</v>
      </c>
      <c r="F38" s="15">
        <v>0</v>
      </c>
      <c r="G38" s="15">
        <v>0</v>
      </c>
      <c r="H38" s="15">
        <v>0</v>
      </c>
      <c r="I38" s="24">
        <f t="shared" si="0"/>
        <v>52217874.2</v>
      </c>
    </row>
    <row r="39" spans="1:9" ht="15" customHeight="1">
      <c r="A39" s="32" t="s">
        <v>62</v>
      </c>
      <c r="B39" s="3" t="s">
        <v>93</v>
      </c>
      <c r="C39" s="15">
        <v>1755360</v>
      </c>
      <c r="D39" s="15">
        <v>0</v>
      </c>
      <c r="E39" s="15">
        <v>28102561.71</v>
      </c>
      <c r="F39" s="15">
        <v>0</v>
      </c>
      <c r="G39" s="15">
        <v>0</v>
      </c>
      <c r="H39" s="15">
        <v>352528.2</v>
      </c>
      <c r="I39" s="24">
        <f t="shared" si="0"/>
        <v>30210449.91</v>
      </c>
    </row>
    <row r="40" spans="1:9" ht="15" customHeight="1">
      <c r="A40" s="2" t="s">
        <v>63</v>
      </c>
      <c r="B40" s="3" t="s">
        <v>94</v>
      </c>
      <c r="C40" s="15">
        <v>4911687</v>
      </c>
      <c r="D40" s="15">
        <v>0</v>
      </c>
      <c r="E40" s="15">
        <v>36419162.61000001</v>
      </c>
      <c r="F40" s="15">
        <v>0</v>
      </c>
      <c r="G40" s="15">
        <v>0</v>
      </c>
      <c r="H40" s="15">
        <v>668511.8099999999</v>
      </c>
      <c r="I40" s="24">
        <f t="shared" si="0"/>
        <v>41999361.42000001</v>
      </c>
    </row>
    <row r="41" spans="1:9" ht="15" customHeight="1">
      <c r="A41" s="32" t="s">
        <v>64</v>
      </c>
      <c r="B41" s="3" t="s">
        <v>95</v>
      </c>
      <c r="C41" s="15">
        <v>6024176.5</v>
      </c>
      <c r="D41" s="15">
        <v>0</v>
      </c>
      <c r="E41" s="15">
        <v>21079562.92</v>
      </c>
      <c r="F41" s="15">
        <v>0</v>
      </c>
      <c r="G41" s="15">
        <v>0</v>
      </c>
      <c r="H41" s="15">
        <v>1999617.3499999999</v>
      </c>
      <c r="I41" s="24">
        <f t="shared" si="0"/>
        <v>29103356.770000003</v>
      </c>
    </row>
    <row r="42" spans="1:9" ht="15" customHeight="1">
      <c r="A42" s="32" t="s">
        <v>65</v>
      </c>
      <c r="B42" s="3" t="s">
        <v>96</v>
      </c>
      <c r="C42" s="15">
        <v>3950782</v>
      </c>
      <c r="D42" s="15">
        <v>0</v>
      </c>
      <c r="E42" s="15">
        <v>9031481.219999999</v>
      </c>
      <c r="F42" s="15">
        <v>0</v>
      </c>
      <c r="G42" s="15">
        <v>0</v>
      </c>
      <c r="H42" s="15">
        <v>0</v>
      </c>
      <c r="I42" s="24">
        <f t="shared" si="0"/>
        <v>12982263.219999999</v>
      </c>
    </row>
    <row r="43" spans="1:9" ht="15" customHeight="1">
      <c r="A43" s="32" t="s">
        <v>164</v>
      </c>
      <c r="B43" s="3" t="s">
        <v>162</v>
      </c>
      <c r="C43" s="15">
        <v>166644</v>
      </c>
      <c r="D43" s="15">
        <v>0</v>
      </c>
      <c r="E43" s="15">
        <v>47386042.36</v>
      </c>
      <c r="F43" s="15">
        <v>0</v>
      </c>
      <c r="G43" s="15">
        <v>0</v>
      </c>
      <c r="H43" s="15">
        <v>0</v>
      </c>
      <c r="I43" s="24">
        <f t="shared" si="0"/>
        <v>47552686.36</v>
      </c>
    </row>
    <row r="44" spans="1:9" ht="15" customHeight="1">
      <c r="A44" s="32" t="s">
        <v>169</v>
      </c>
      <c r="B44" s="3" t="s">
        <v>170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</row>
    <row r="45" spans="1:9" ht="12.75">
      <c r="A45" s="56" t="s">
        <v>7</v>
      </c>
      <c r="B45" s="57"/>
      <c r="C45" s="6">
        <f aca="true" t="shared" si="1" ref="C45:I45">SUM(C12:C44)</f>
        <v>73100966.50999999</v>
      </c>
      <c r="D45" s="6">
        <f t="shared" si="1"/>
        <v>0</v>
      </c>
      <c r="E45" s="6">
        <f t="shared" si="1"/>
        <v>4375549125.630001</v>
      </c>
      <c r="F45" s="6">
        <f t="shared" si="1"/>
        <v>46506850.08</v>
      </c>
      <c r="G45" s="6">
        <f t="shared" si="1"/>
        <v>178198633</v>
      </c>
      <c r="H45" s="6">
        <f t="shared" si="1"/>
        <v>338662493.52</v>
      </c>
      <c r="I45" s="6">
        <f t="shared" si="1"/>
        <v>5012018068.740002</v>
      </c>
    </row>
    <row r="46" ht="12.75">
      <c r="A46" s="33" t="s">
        <v>168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73.10096650999999</v>
      </c>
      <c r="E67" s="29">
        <f>+C45/I45*100</f>
        <v>1.4585136267949894</v>
      </c>
      <c r="F67" s="29"/>
    </row>
    <row r="68" spans="3:6" ht="12.75">
      <c r="C68" s="28" t="s">
        <v>113</v>
      </c>
      <c r="D68" s="29">
        <f>+D45/$C$65</f>
        <v>0</v>
      </c>
      <c r="E68" s="29">
        <f>+D45/I45*100</f>
        <v>0</v>
      </c>
      <c r="F68" s="29"/>
    </row>
    <row r="69" spans="3:6" ht="12.75">
      <c r="C69" s="28" t="s">
        <v>114</v>
      </c>
      <c r="D69" s="29">
        <f>+E45/$C$65</f>
        <v>4375.549125630001</v>
      </c>
      <c r="E69" s="29">
        <f>+E45/I45*100</f>
        <v>87.30114428198767</v>
      </c>
      <c r="F69" s="29"/>
    </row>
    <row r="70" spans="3:6" ht="12.75">
      <c r="C70" s="28" t="s">
        <v>116</v>
      </c>
      <c r="D70" s="29">
        <f>+G45/$C$65</f>
        <v>178.198633</v>
      </c>
      <c r="E70" s="29">
        <f>+G45/I45*100</f>
        <v>3.555426787294051</v>
      </c>
      <c r="F70" s="29"/>
    </row>
    <row r="71" spans="3:6" ht="12.75">
      <c r="C71" s="28" t="s">
        <v>117</v>
      </c>
      <c r="D71" s="29">
        <f>+H45/$C$65</f>
        <v>338.66249352</v>
      </c>
      <c r="E71" s="29">
        <f>+H45/I45*100</f>
        <v>6.75700863155783</v>
      </c>
      <c r="F71" s="29"/>
    </row>
    <row r="75" ht="12.75">
      <c r="A75" s="33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167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1" t="s">
        <v>1</v>
      </c>
      <c r="B10" s="58" t="s">
        <v>33</v>
      </c>
      <c r="C10" s="56" t="s">
        <v>12</v>
      </c>
      <c r="D10" s="64"/>
      <c r="E10" s="64"/>
      <c r="F10" s="64"/>
      <c r="G10" s="64"/>
      <c r="H10" s="61" t="s">
        <v>30</v>
      </c>
    </row>
    <row r="11" spans="1:13" s="10" customFormat="1" ht="12.75">
      <c r="A11" s="63"/>
      <c r="B11" s="60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0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102537.61</v>
      </c>
      <c r="E12" s="15">
        <v>0</v>
      </c>
      <c r="F12" s="15">
        <v>0</v>
      </c>
      <c r="G12" s="15">
        <v>0</v>
      </c>
      <c r="H12" s="24">
        <f>SUM(C12:G12)</f>
        <v>102537.61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2890926.7</v>
      </c>
      <c r="E13" s="15">
        <v>0</v>
      </c>
      <c r="F13" s="15">
        <v>0</v>
      </c>
      <c r="G13" s="15">
        <v>67295</v>
      </c>
      <c r="H13" s="24">
        <f aca="true" t="shared" si="0" ref="H13:H44">SUM(C13:G13)</f>
        <v>2958221.7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5663</v>
      </c>
      <c r="D14" s="15">
        <v>5237725.51</v>
      </c>
      <c r="E14" s="15">
        <v>0</v>
      </c>
      <c r="F14" s="15">
        <v>0</v>
      </c>
      <c r="G14" s="15">
        <v>346653</v>
      </c>
      <c r="H14" s="24">
        <f t="shared" si="0"/>
        <v>5590041.51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3808326.6899999995</v>
      </c>
      <c r="E15" s="15">
        <v>0</v>
      </c>
      <c r="F15" s="15">
        <v>0</v>
      </c>
      <c r="G15" s="15">
        <v>3012291.12</v>
      </c>
      <c r="H15" s="24">
        <f t="shared" si="0"/>
        <v>6820617.81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1706281.7000000002</v>
      </c>
      <c r="E16" s="15">
        <v>0</v>
      </c>
      <c r="F16" s="15">
        <v>0</v>
      </c>
      <c r="G16" s="15">
        <v>0</v>
      </c>
      <c r="H16" s="24">
        <f t="shared" si="0"/>
        <v>1706281.7000000002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17938400.770000003</v>
      </c>
      <c r="E17" s="15">
        <v>0</v>
      </c>
      <c r="F17" s="15">
        <v>12700</v>
      </c>
      <c r="G17" s="15">
        <v>1755113.9</v>
      </c>
      <c r="H17" s="24">
        <f t="shared" si="0"/>
        <v>19706214.67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21419502.090000007</v>
      </c>
      <c r="E18" s="15">
        <v>0</v>
      </c>
      <c r="F18" s="15">
        <v>0</v>
      </c>
      <c r="G18" s="15">
        <v>116241.17</v>
      </c>
      <c r="H18" s="24">
        <f t="shared" si="0"/>
        <v>21535743.26000001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27694733.890000004</v>
      </c>
      <c r="E19" s="15">
        <v>0</v>
      </c>
      <c r="F19" s="15">
        <v>0</v>
      </c>
      <c r="G19" s="15">
        <v>197400</v>
      </c>
      <c r="H19" s="24">
        <f t="shared" si="0"/>
        <v>27892133.890000004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5006780.5</v>
      </c>
      <c r="E20" s="15">
        <v>0</v>
      </c>
      <c r="F20" s="15">
        <v>0</v>
      </c>
      <c r="G20" s="15">
        <v>168309.38</v>
      </c>
      <c r="H20" s="24">
        <f t="shared" si="0"/>
        <v>5175089.88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5235783.37</v>
      </c>
      <c r="E21" s="15">
        <v>0</v>
      </c>
      <c r="F21" s="15">
        <v>0</v>
      </c>
      <c r="G21" s="15">
        <v>0</v>
      </c>
      <c r="H21" s="24">
        <f t="shared" si="0"/>
        <v>5235783.37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33752467.220000006</v>
      </c>
      <c r="E22" s="15">
        <v>0</v>
      </c>
      <c r="F22" s="15">
        <v>0</v>
      </c>
      <c r="G22" s="15">
        <v>369074.4</v>
      </c>
      <c r="H22" s="24">
        <f t="shared" si="0"/>
        <v>34121541.620000005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25948079.880000003</v>
      </c>
      <c r="E23" s="15">
        <v>0</v>
      </c>
      <c r="F23" s="15">
        <v>0</v>
      </c>
      <c r="G23" s="15">
        <v>1476875.0899999999</v>
      </c>
      <c r="H23" s="24">
        <f t="shared" si="0"/>
        <v>27424954.970000003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19600061.849999998</v>
      </c>
      <c r="E24" s="15">
        <v>0</v>
      </c>
      <c r="F24" s="15">
        <v>0</v>
      </c>
      <c r="G24" s="15">
        <v>38367.9</v>
      </c>
      <c r="H24" s="24">
        <f t="shared" si="0"/>
        <v>19638429.749999996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27152936.04</v>
      </c>
      <c r="E25" s="15">
        <v>0</v>
      </c>
      <c r="F25" s="15">
        <v>0</v>
      </c>
      <c r="G25" s="15">
        <v>347211.01</v>
      </c>
      <c r="H25" s="24">
        <f t="shared" si="0"/>
        <v>27500147.05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7725892.699999999</v>
      </c>
      <c r="E26" s="15">
        <v>0</v>
      </c>
      <c r="F26" s="15">
        <v>0</v>
      </c>
      <c r="G26" s="15">
        <v>90969.33</v>
      </c>
      <c r="H26" s="24">
        <f t="shared" si="0"/>
        <v>7816862.029999999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6584654.840000002</v>
      </c>
      <c r="E27" s="15">
        <v>0</v>
      </c>
      <c r="F27" s="15">
        <v>0</v>
      </c>
      <c r="G27" s="15">
        <v>13640.42</v>
      </c>
      <c r="H27" s="24">
        <f t="shared" si="0"/>
        <v>6598295.260000002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3819283.5499999993</v>
      </c>
      <c r="E28" s="15">
        <v>0</v>
      </c>
      <c r="F28" s="15">
        <v>0</v>
      </c>
      <c r="G28" s="15">
        <v>0</v>
      </c>
      <c r="H28" s="24">
        <f t="shared" si="0"/>
        <v>3819283.5499999993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4180758.5300000003</v>
      </c>
      <c r="E29" s="15">
        <v>0</v>
      </c>
      <c r="F29" s="15">
        <v>0</v>
      </c>
      <c r="G29" s="15">
        <v>74447.43</v>
      </c>
      <c r="H29" s="24">
        <f t="shared" si="0"/>
        <v>4255205.96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12686077.43</v>
      </c>
      <c r="E30" s="15">
        <v>0</v>
      </c>
      <c r="F30" s="15">
        <v>0</v>
      </c>
      <c r="G30" s="15">
        <v>0</v>
      </c>
      <c r="H30" s="24">
        <f t="shared" si="0"/>
        <v>12686077.43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9988755.190000003</v>
      </c>
      <c r="E31" s="15">
        <v>0</v>
      </c>
      <c r="F31" s="15">
        <v>0</v>
      </c>
      <c r="G31" s="15">
        <v>100261.33</v>
      </c>
      <c r="H31" s="24">
        <f t="shared" si="0"/>
        <v>10089016.520000003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2902201.7000000007</v>
      </c>
      <c r="E32" s="15">
        <v>0</v>
      </c>
      <c r="F32" s="15">
        <v>0</v>
      </c>
      <c r="G32" s="15">
        <v>10800</v>
      </c>
      <c r="H32" s="24">
        <f t="shared" si="0"/>
        <v>2913001.7000000007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7946885.81</v>
      </c>
      <c r="E33" s="15">
        <v>0</v>
      </c>
      <c r="F33" s="15">
        <v>0</v>
      </c>
      <c r="G33" s="15">
        <v>169441.52999999997</v>
      </c>
      <c r="H33" s="24">
        <f t="shared" si="0"/>
        <v>8116327.34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4208530.64</v>
      </c>
      <c r="E34" s="15">
        <v>0</v>
      </c>
      <c r="F34" s="15">
        <v>0</v>
      </c>
      <c r="G34" s="15">
        <v>0</v>
      </c>
      <c r="H34" s="24">
        <f t="shared" si="0"/>
        <v>4208530.64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573942.91</v>
      </c>
      <c r="E35" s="15">
        <v>0</v>
      </c>
      <c r="F35" s="15">
        <v>0</v>
      </c>
      <c r="G35" s="15">
        <v>328500</v>
      </c>
      <c r="H35" s="24">
        <f t="shared" si="0"/>
        <v>902442.91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977334.6</v>
      </c>
      <c r="H36" s="24">
        <f t="shared" si="0"/>
        <v>977334.6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50383726.16000001</v>
      </c>
      <c r="E37" s="15">
        <v>0</v>
      </c>
      <c r="F37" s="15">
        <v>0</v>
      </c>
      <c r="G37" s="15">
        <v>75015.43</v>
      </c>
      <c r="H37" s="24">
        <f t="shared" si="0"/>
        <v>50458741.59000001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3695611.37</v>
      </c>
      <c r="E38" s="15">
        <v>0</v>
      </c>
      <c r="F38" s="15">
        <v>0</v>
      </c>
      <c r="G38" s="15">
        <v>34047.52</v>
      </c>
      <c r="H38" s="24">
        <f t="shared" si="0"/>
        <v>3729658.89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16626759.129999997</v>
      </c>
      <c r="E39" s="15">
        <v>0</v>
      </c>
      <c r="F39" s="15">
        <v>0</v>
      </c>
      <c r="G39" s="15">
        <v>137249.19</v>
      </c>
      <c r="H39" s="24">
        <f t="shared" si="0"/>
        <v>16764008.319999997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74477</v>
      </c>
      <c r="D40" s="15">
        <v>18878933.55</v>
      </c>
      <c r="E40" s="15">
        <v>0</v>
      </c>
      <c r="F40" s="15">
        <v>0</v>
      </c>
      <c r="G40" s="15">
        <v>1756715.1500000001</v>
      </c>
      <c r="H40" s="24">
        <f t="shared" si="0"/>
        <v>20710125.7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489930</v>
      </c>
      <c r="D41" s="15">
        <v>21974541.520000007</v>
      </c>
      <c r="E41" s="15">
        <v>0</v>
      </c>
      <c r="F41" s="15">
        <v>0</v>
      </c>
      <c r="G41" s="15">
        <v>3801805.03</v>
      </c>
      <c r="H41" s="24">
        <f t="shared" si="0"/>
        <v>26266276.55000001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95684</v>
      </c>
      <c r="D42" s="15">
        <v>11826630.820000002</v>
      </c>
      <c r="E42" s="15">
        <v>0</v>
      </c>
      <c r="F42" s="15">
        <v>0</v>
      </c>
      <c r="G42" s="15">
        <v>1354053.07</v>
      </c>
      <c r="H42" s="24">
        <f t="shared" si="0"/>
        <v>13276367.890000002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314184</v>
      </c>
      <c r="D43" s="15">
        <v>16623891.150000004</v>
      </c>
      <c r="E43" s="15">
        <v>0</v>
      </c>
      <c r="F43" s="15">
        <v>0</v>
      </c>
      <c r="G43" s="15">
        <v>242533.87</v>
      </c>
      <c r="H43" s="24">
        <f t="shared" si="0"/>
        <v>17180609.020000007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3218346.36</v>
      </c>
      <c r="E44" s="15">
        <v>0</v>
      </c>
      <c r="F44" s="15">
        <v>0</v>
      </c>
      <c r="G44" s="15">
        <v>0</v>
      </c>
      <c r="H44" s="24">
        <f t="shared" si="0"/>
        <v>3218346.36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979938</v>
      </c>
      <c r="D45" s="6">
        <f t="shared" si="1"/>
        <v>401339967.17999995</v>
      </c>
      <c r="E45" s="6">
        <f t="shared" si="1"/>
        <v>0</v>
      </c>
      <c r="F45" s="6">
        <f t="shared" si="1"/>
        <v>12700</v>
      </c>
      <c r="G45" s="6">
        <f t="shared" si="1"/>
        <v>17061645.869999997</v>
      </c>
      <c r="H45" s="6">
        <f t="shared" si="1"/>
        <v>419394251.05</v>
      </c>
      <c r="K45" s="31"/>
    </row>
    <row r="46" ht="12.75">
      <c r="A46" s="33" t="s">
        <v>168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0.979938</v>
      </c>
      <c r="E64" s="29">
        <f>+C45/H45*100</f>
        <v>0.23365556336230564</v>
      </c>
    </row>
    <row r="65" spans="3:5" ht="12.75">
      <c r="C65" s="28" t="s">
        <v>113</v>
      </c>
      <c r="D65" s="29">
        <f>+D45/$C$62</f>
        <v>401.33996718</v>
      </c>
      <c r="E65" s="29">
        <f>+D45/H45*100</f>
        <v>95.69515227621763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0.0127</v>
      </c>
      <c r="E67" s="29">
        <f>+F45/H45*100</f>
        <v>0.003028176940481216</v>
      </c>
    </row>
    <row r="68" spans="3:5" ht="12.75">
      <c r="C68" s="28" t="s">
        <v>118</v>
      </c>
      <c r="D68" s="29">
        <f>+G45/$C$62</f>
        <v>17.061645869999996</v>
      </c>
      <c r="E68" s="29">
        <f>+G45/H45*100</f>
        <v>4.068163983479572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167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1" t="s">
        <v>1</v>
      </c>
      <c r="B10" s="58" t="s">
        <v>33</v>
      </c>
      <c r="C10" s="56" t="s">
        <v>12</v>
      </c>
      <c r="D10" s="64"/>
      <c r="E10" s="64"/>
      <c r="F10" s="64"/>
      <c r="G10" s="64"/>
      <c r="H10" s="61" t="s">
        <v>30</v>
      </c>
    </row>
    <row r="11" spans="1:8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0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1419154</v>
      </c>
      <c r="F12" s="15">
        <v>0</v>
      </c>
      <c r="G12" s="15">
        <v>0</v>
      </c>
      <c r="H12" s="41">
        <f>SUM(C12:G12)</f>
        <v>1419154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1260575</v>
      </c>
      <c r="F13" s="15">
        <v>0</v>
      </c>
      <c r="G13" s="15">
        <v>0</v>
      </c>
      <c r="H13" s="41">
        <f>SUM(C13:G13)</f>
        <v>1260575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284417.27</v>
      </c>
      <c r="F14" s="15">
        <v>0</v>
      </c>
      <c r="G14" s="15">
        <v>0</v>
      </c>
      <c r="H14" s="41">
        <f>SUM(C14:G14)</f>
        <v>284417.27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107124</v>
      </c>
      <c r="F15" s="15">
        <v>0</v>
      </c>
      <c r="G15" s="15">
        <v>0</v>
      </c>
      <c r="H15" s="41">
        <f>SUM(C15:G15)</f>
        <v>107124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3071270.27</v>
      </c>
      <c r="F16" s="6">
        <f t="shared" si="0"/>
        <v>0</v>
      </c>
      <c r="G16" s="6">
        <f t="shared" si="0"/>
        <v>0</v>
      </c>
      <c r="H16" s="42">
        <f t="shared" si="0"/>
        <v>3071270.27</v>
      </c>
    </row>
    <row r="17" ht="12.75">
      <c r="A17" s="33" t="s">
        <v>168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2021-12-09T17:51:14Z</dcterms:modified>
  <cp:category/>
  <cp:version/>
  <cp:contentType/>
  <cp:contentStatus/>
</cp:coreProperties>
</file>