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1\8.- Informacion Portal MINSA - Transparencia\PpR - Pliego MINSA 2021\2. Febrero - 2021\"/>
    </mc:Choice>
  </mc:AlternateContent>
  <xr:revisionPtr revIDLastSave="0" documentId="13_ncr:1_{373A9733-B2FC-4621-ACB9-55EE9F3A5BE5}" xr6:coauthVersionLast="46" xr6:coauthVersionMax="46" xr10:uidLastSave="{00000000-0000-0000-0000-000000000000}"/>
  <bookViews>
    <workbookView xWindow="-120" yWindow="-120" windowWidth="29040" windowHeight="15840" activeTab="5" xr2:uid="{00000000-000D-0000-FFFF-FFFF00000000}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RDR!$B$5:$F$48</definedName>
    <definedName name="_xlnm.Print_Area" localSheetId="1">RO!$B$5:$F$85</definedName>
    <definedName name="_xlnm.Print_Area" localSheetId="3">ROCC!$B$5:$F$20</definedName>
    <definedName name="_xlnm.Print_Area" localSheetId="4">ROOC!$B$2:$F$10</definedName>
    <definedName name="_xlnm.Print_Area" localSheetId="0">'TODA FUENTE'!$B$5:$F$76</definedName>
  </definedNames>
  <calcPr calcId="191029"/>
</workbook>
</file>

<file path=xl/calcChain.xml><?xml version="1.0" encoding="utf-8"?>
<calcChain xmlns="http://schemas.openxmlformats.org/spreadsheetml/2006/main">
  <c r="F29" i="5" l="1"/>
  <c r="E19" i="8"/>
  <c r="D19" i="8"/>
  <c r="F19" i="8" s="1"/>
  <c r="C19" i="8"/>
  <c r="E15" i="8"/>
  <c r="D15" i="8"/>
  <c r="C15" i="8"/>
  <c r="E11" i="8"/>
  <c r="D11" i="8"/>
  <c r="F11" i="8" s="1"/>
  <c r="C11" i="8"/>
  <c r="E9" i="8"/>
  <c r="D9" i="8"/>
  <c r="F9" i="8" s="1"/>
  <c r="C9" i="8"/>
  <c r="F13" i="8"/>
  <c r="E13" i="8"/>
  <c r="D13" i="8"/>
  <c r="C13" i="8"/>
  <c r="F16" i="8"/>
  <c r="F36" i="3"/>
  <c r="F11" i="3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5" i="8" l="1"/>
  <c r="F14" i="7"/>
  <c r="F13" i="7"/>
  <c r="E12" i="7"/>
  <c r="F12" i="7" s="1"/>
  <c r="D12" i="7"/>
  <c r="C12" i="7"/>
  <c r="E23" i="5"/>
  <c r="D23" i="5"/>
  <c r="C23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30" i="5" l="1"/>
  <c r="F27" i="5"/>
  <c r="F24" i="5"/>
  <c r="F23" i="5"/>
  <c r="F22" i="5"/>
  <c r="C32" i="2"/>
  <c r="D32" i="2"/>
  <c r="E32" i="2"/>
  <c r="C25" i="1"/>
  <c r="D25" i="1"/>
  <c r="E25" i="1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28" i="5" l="1"/>
  <c r="F62" i="2"/>
  <c r="F53" i="2"/>
  <c r="F52" i="2"/>
  <c r="F47" i="2"/>
  <c r="F55" i="1"/>
  <c r="F41" i="1"/>
  <c r="F79" i="2" l="1"/>
  <c r="F70" i="1"/>
  <c r="F50" i="1"/>
  <c r="F49" i="1"/>
  <c r="F48" i="1"/>
  <c r="F29" i="3" l="1"/>
  <c r="F34" i="3"/>
  <c r="F67" i="2"/>
  <c r="F66" i="2"/>
  <c r="C71" i="2"/>
  <c r="D71" i="2"/>
  <c r="E71" i="2"/>
  <c r="F11" i="7"/>
  <c r="F10" i="7"/>
  <c r="F18" i="8" l="1"/>
  <c r="F17" i="8"/>
  <c r="F68" i="2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4" i="5" l="1"/>
  <c r="C25" i="5" l="1"/>
  <c r="C35" i="5" s="1"/>
  <c r="D25" i="5"/>
  <c r="D35" i="5" s="1"/>
  <c r="E25" i="5"/>
  <c r="E35" i="5" s="1"/>
  <c r="F33" i="5" l="1"/>
  <c r="F21" i="5" l="1"/>
  <c r="F10" i="8" l="1"/>
  <c r="F32" i="5" l="1"/>
  <c r="F31" i="5"/>
  <c r="F26" i="5"/>
  <c r="F20" i="5"/>
  <c r="F19" i="5"/>
  <c r="F18" i="5"/>
  <c r="F17" i="5"/>
  <c r="F16" i="5"/>
  <c r="F10" i="5"/>
  <c r="F83" i="2"/>
  <c r="F82" i="2"/>
  <c r="F81" i="2"/>
  <c r="F80" i="2"/>
  <c r="F78" i="2"/>
  <c r="F77" i="2"/>
  <c r="F76" i="2"/>
  <c r="F75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4" i="1"/>
  <c r="F73" i="1"/>
  <c r="F72" i="1"/>
  <c r="F71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25" i="5"/>
  <c r="F35" i="5"/>
  <c r="F46" i="2"/>
  <c r="E14" i="3"/>
  <c r="D14" i="3"/>
  <c r="F14" i="3" s="1"/>
  <c r="C14" i="3"/>
  <c r="E15" i="7" l="1"/>
  <c r="D15" i="7"/>
  <c r="F15" i="7" l="1"/>
  <c r="F9" i="7"/>
  <c r="E6" i="4"/>
  <c r="E9" i="4" s="1"/>
  <c r="D6" i="4"/>
  <c r="D9" i="4" s="1"/>
  <c r="C6" i="4"/>
  <c r="C9" i="4" s="1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75" i="1" s="1"/>
  <c r="D9" i="1"/>
  <c r="D75" i="1" s="1"/>
  <c r="C9" i="1"/>
  <c r="C75" i="1" s="1"/>
  <c r="C84" i="2" l="1"/>
  <c r="D84" i="2"/>
  <c r="E84" i="2"/>
  <c r="F75" i="1"/>
  <c r="C47" i="3"/>
  <c r="D47" i="3"/>
  <c r="E47" i="3"/>
  <c r="F16" i="3"/>
  <c r="F38" i="3"/>
  <c r="F32" i="2"/>
  <c r="F22" i="2"/>
  <c r="F25" i="1"/>
  <c r="F58" i="2"/>
  <c r="F51" i="1"/>
  <c r="F9" i="2"/>
  <c r="F9" i="1"/>
  <c r="F9" i="4"/>
  <c r="F8" i="4"/>
  <c r="F7" i="4"/>
  <c r="F6" i="4"/>
  <c r="F47" i="3" l="1"/>
  <c r="F84" i="2"/>
  <c r="C15" i="7" l="1"/>
</calcChain>
</file>

<file path=xl/sharedStrings.xml><?xml version="1.0" encoding="utf-8"?>
<sst xmlns="http://schemas.openxmlformats.org/spreadsheetml/2006/main" count="248" uniqueCount="50">
  <si>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</si>
  <si>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</si>
  <si>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</si>
  <si>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</si>
  <si>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</si>
  <si>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</si>
  <si>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</si>
  <si>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</si>
  <si>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</si>
  <si>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</si>
  <si>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</si>
  <si>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</si>
  <si>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</si>
  <si>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</si>
  <si>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</si>
  <si>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</si>
  <si>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</si>
  <si>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</si>
  <si>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</si>
  <si>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</si>
  <si>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</si>
  <si>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</si>
  <si>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0001  PROGRAMA ARTICULADO NUTRICIONAL</t>
  </si>
  <si>
    <t>0002  SALUD MATERNO NEONATAL</t>
  </si>
  <si>
    <t>9002  ASIGNACIONES PRESUPUESTARIAS QUE NO RESULTAN EN PRODUCTOS</t>
  </si>
  <si>
    <t>(EN SOLES)</t>
  </si>
  <si>
    <t>6-24: DONACIONES Y TRANSFERENCIAS</t>
  </si>
  <si>
    <t>EJECUCION DE LOS PROGRAMAS PRESUPUESTALES AL MES DE ENERO
DEL AÑO FISCAL 2020 DEL PLIEGO 011 MINSA - RECURSOS DETERMINADOS</t>
  </si>
  <si>
    <t>Fuente: SIAF, Consulta Amigable y Base de Datos al 31 de Enero del 2020</t>
  </si>
  <si>
    <t>DEVENGADO
AL 31.01.20</t>
  </si>
  <si>
    <t>EJECUCION DE LOS PROGRAMAS PRESUPUESTALES AL MES DE FEBRERO
DEL AÑO FISCAL 2021 DEL PLIEGO 011 MINSA - DONACIONES Y TRANSFERENCIAS</t>
  </si>
  <si>
    <t>EJECUCION DE LOS PROGRAMAS PRESUPUESTALES AL MES DE FEBRERO
DEL AÑO FISCAL 2021 DEL PLIEGO 011 MINSA - ROOC</t>
  </si>
  <si>
    <t>EJECUCION DE LOS PROGRAMAS PRESUPUESTALES AL MES DE FEBRERO
DEL AÑO FISCAL 2021 DEL PLIEGO 011 MINSA - RECURSOS DIRECTAMENTE RECAUDADOS</t>
  </si>
  <si>
    <t>EJECUCION DE LOS PROGRAMAS PRESUPUESTALES AL MES DE FEBRERO
DEL AÑO FISCAL 2021 DEL PLIEGO 011 MINSA - RECURSOS ORDINARIOS</t>
  </si>
  <si>
    <t>EJECUCION DE LOS PROGRAMAS PRESUPUESTALES AL MES DE FEBRERO
DEL AÑO FISCAL 2021 DEL PLIEGO 011 MINSA - TODA FUENTE</t>
  </si>
  <si>
    <t>DEVENGADO
AL 26.02.21</t>
  </si>
  <si>
    <t>Fuente: SIAF, Consulta Amigable y Base de Datos al 26 de Febrero del 2021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</si>
  <si>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</si>
  <si>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</si>
  <si>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</si>
  <si>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</si>
  <si>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</si>
  <si>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</si>
  <si>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</si>
  <si>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</si>
  <si>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</si>
  <si>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</si>
  <si>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</si>
  <si>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</si>
  <si>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1002.PRODUCTOS ESPECIFICOS PARA REDUCCION DE LA VIOLENCIA CONTRA LA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</si>
</sst>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79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34</v>
      </c>
      <c r="C5" s="67"/>
      <c r="D5" s="67"/>
      <c r="E5" s="67"/>
      <c r="F5" s="67"/>
    </row>
    <row r="7" spans="2:6" x14ac:dyDescent="0.25">
      <c r="F7" s="66" t="s">
        <v>25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35</v>
      </c>
      <c r="F8" s="54" t="s">
        <v>5</v>
      </c>
    </row>
    <row r="9" spans="2:6" x14ac:dyDescent="0.25">
      <c r="B9" s="45" t="s">
        <v>14</v>
      </c>
      <c r="C9" s="46">
        <f>SUM(C10:C21)</f>
        <v>2819150926</v>
      </c>
      <c r="D9" s="46">
        <f>SUM(D10:D21)</f>
        <v>2891958740</v>
      </c>
      <c r="E9" s="46">
        <f>SUM(E10:E21)</f>
        <v>430986491.67999971</v>
      </c>
      <c r="F9" s="58">
        <f t="shared" ref="F9:F75" si="0">IF(E9=0,"%",E9/D9)</f>
        <v>0.14902926716029141</v>
      </c>
    </row>
    <row r="10" spans="2:6" x14ac:dyDescent="0.25">
      <c r="B10" s="16" t="s">
        <v>37</v>
      </c>
      <c r="C10" s="30">
        <v>177798375</v>
      </c>
      <c r="D10" s="30">
        <v>170583007</v>
      </c>
      <c r="E10" s="30">
        <v>26669686.769999996</v>
      </c>
      <c r="F10" s="59">
        <f t="shared" si="0"/>
        <v>0.15634433487269922</v>
      </c>
    </row>
    <row r="11" spans="2:6" x14ac:dyDescent="0.25">
      <c r="B11" s="17" t="s">
        <v>38</v>
      </c>
      <c r="C11" s="31">
        <v>245747129</v>
      </c>
      <c r="D11" s="31">
        <v>254796227</v>
      </c>
      <c r="E11" s="31">
        <v>36843889.049999997</v>
      </c>
      <c r="F11" s="60">
        <f t="shared" si="0"/>
        <v>0.14460139180161408</v>
      </c>
    </row>
    <row r="12" spans="2:6" x14ac:dyDescent="0.25">
      <c r="B12" s="17" t="s">
        <v>39</v>
      </c>
      <c r="C12" s="31">
        <v>62890365</v>
      </c>
      <c r="D12" s="31">
        <v>64070999</v>
      </c>
      <c r="E12" s="31">
        <v>12386497.040000008</v>
      </c>
      <c r="F12" s="60">
        <f t="shared" si="0"/>
        <v>0.19332454984820838</v>
      </c>
    </row>
    <row r="13" spans="2:6" x14ac:dyDescent="0.25">
      <c r="B13" s="17" t="s">
        <v>40</v>
      </c>
      <c r="C13" s="31">
        <v>42696850</v>
      </c>
      <c r="D13" s="31">
        <v>42697200</v>
      </c>
      <c r="E13" s="31">
        <v>6502009.4700000016</v>
      </c>
      <c r="F13" s="60">
        <f t="shared" si="0"/>
        <v>0.15228187023973472</v>
      </c>
    </row>
    <row r="14" spans="2:6" x14ac:dyDescent="0.25">
      <c r="B14" s="17" t="s">
        <v>41</v>
      </c>
      <c r="C14" s="31">
        <v>97110238</v>
      </c>
      <c r="D14" s="31">
        <v>98193208</v>
      </c>
      <c r="E14" s="31">
        <v>21797599.38000001</v>
      </c>
      <c r="F14" s="60">
        <f t="shared" si="0"/>
        <v>0.22198683416066833</v>
      </c>
    </row>
    <row r="15" spans="2:6" x14ac:dyDescent="0.25">
      <c r="B15" s="17" t="s">
        <v>42</v>
      </c>
      <c r="C15" s="31">
        <v>57397911</v>
      </c>
      <c r="D15" s="31">
        <v>58091810</v>
      </c>
      <c r="E15" s="31">
        <v>9846216.0200000033</v>
      </c>
      <c r="F15" s="60">
        <f t="shared" si="0"/>
        <v>0.16949404778401642</v>
      </c>
    </row>
    <row r="16" spans="2:6" x14ac:dyDescent="0.25">
      <c r="B16" s="17" t="s">
        <v>43</v>
      </c>
      <c r="C16" s="31">
        <v>6859128</v>
      </c>
      <c r="D16" s="31">
        <v>6938724</v>
      </c>
      <c r="E16" s="31">
        <v>1137442.5600000005</v>
      </c>
      <c r="F16" s="60">
        <f t="shared" si="0"/>
        <v>0.16392676232690628</v>
      </c>
    </row>
    <row r="17" spans="2:6" x14ac:dyDescent="0.25">
      <c r="B17" s="17" t="s">
        <v>44</v>
      </c>
      <c r="C17" s="31">
        <v>230405005</v>
      </c>
      <c r="D17" s="31">
        <v>238046167</v>
      </c>
      <c r="E17" s="31">
        <v>38208061.119999975</v>
      </c>
      <c r="F17" s="60">
        <f t="shared" si="0"/>
        <v>0.16050693695899743</v>
      </c>
    </row>
    <row r="18" spans="2:6" x14ac:dyDescent="0.25">
      <c r="B18" s="17" t="s">
        <v>45</v>
      </c>
      <c r="C18" s="31">
        <v>29706835</v>
      </c>
      <c r="D18" s="31">
        <v>30173547</v>
      </c>
      <c r="E18" s="31">
        <v>4549031.629999998</v>
      </c>
      <c r="F18" s="60">
        <f t="shared" si="0"/>
        <v>0.15076224316617459</v>
      </c>
    </row>
    <row r="19" spans="2:6" x14ac:dyDescent="0.25">
      <c r="B19" s="17" t="s">
        <v>46</v>
      </c>
      <c r="C19" s="31">
        <v>30178389</v>
      </c>
      <c r="D19" s="31">
        <v>30352644</v>
      </c>
      <c r="E19" s="31">
        <v>5869949.7100000018</v>
      </c>
      <c r="F19" s="60">
        <f t="shared" si="0"/>
        <v>0.19339170946689196</v>
      </c>
    </row>
    <row r="20" spans="2:6" x14ac:dyDescent="0.25">
      <c r="B20" s="17" t="s">
        <v>47</v>
      </c>
      <c r="C20" s="31">
        <v>1150951063</v>
      </c>
      <c r="D20" s="31">
        <v>1136377447</v>
      </c>
      <c r="E20" s="31">
        <v>147108195.99999988</v>
      </c>
      <c r="F20" s="60">
        <f t="shared" si="0"/>
        <v>0.12945363918331959</v>
      </c>
    </row>
    <row r="21" spans="2:6" x14ac:dyDescent="0.25">
      <c r="B21" s="17" t="s">
        <v>48</v>
      </c>
      <c r="C21" s="31">
        <v>687409638</v>
      </c>
      <c r="D21" s="31">
        <v>761637760</v>
      </c>
      <c r="E21" s="31">
        <v>120067912.92999981</v>
      </c>
      <c r="F21" s="60">
        <f t="shared" si="0"/>
        <v>0.1576443806173683</v>
      </c>
    </row>
    <row r="22" spans="2:6" x14ac:dyDescent="0.25">
      <c r="B22" s="45" t="s">
        <v>13</v>
      </c>
      <c r="C22" s="46">
        <f>SUM(C23:C24)</f>
        <v>174795319</v>
      </c>
      <c r="D22" s="46">
        <f>SUM(D23:D24)</f>
        <v>177885919</v>
      </c>
      <c r="E22" s="46">
        <f>SUM(E23:E24)</f>
        <v>28696967.059999999</v>
      </c>
      <c r="F22" s="58">
        <f t="shared" si="0"/>
        <v>0.16132230825982352</v>
      </c>
    </row>
    <row r="23" spans="2:6" x14ac:dyDescent="0.25">
      <c r="B23" s="17" t="s">
        <v>47</v>
      </c>
      <c r="C23" s="31">
        <v>9891037</v>
      </c>
      <c r="D23" s="31">
        <v>9745012</v>
      </c>
      <c r="E23" s="31">
        <v>28118.1</v>
      </c>
      <c r="F23" s="60">
        <f t="shared" si="0"/>
        <v>2.8853838250789223E-3</v>
      </c>
    </row>
    <row r="24" spans="2:6" x14ac:dyDescent="0.25">
      <c r="B24" s="17" t="s">
        <v>48</v>
      </c>
      <c r="C24" s="31">
        <v>164904282</v>
      </c>
      <c r="D24" s="31">
        <v>168140907</v>
      </c>
      <c r="E24" s="31">
        <v>28668848.959999997</v>
      </c>
      <c r="F24" s="60">
        <f t="shared" si="0"/>
        <v>0.17050490253392053</v>
      </c>
    </row>
    <row r="25" spans="2:6" x14ac:dyDescent="0.25">
      <c r="B25" s="45" t="s">
        <v>12</v>
      </c>
      <c r="C25" s="46">
        <f>SUM(C26:C38)</f>
        <v>3455775068</v>
      </c>
      <c r="D25" s="46">
        <f t="shared" ref="D25:E25" si="1">SUM(D26:D38)</f>
        <v>4384213941</v>
      </c>
      <c r="E25" s="46">
        <f t="shared" si="1"/>
        <v>808401993.13999987</v>
      </c>
      <c r="F25" s="58">
        <f t="shared" si="0"/>
        <v>0.18438926658665991</v>
      </c>
    </row>
    <row r="26" spans="2:6" x14ac:dyDescent="0.25">
      <c r="B26" s="16" t="s">
        <v>37</v>
      </c>
      <c r="C26" s="30">
        <v>115946528</v>
      </c>
      <c r="D26" s="30">
        <v>149461628</v>
      </c>
      <c r="E26" s="30">
        <v>5918791.1600000001</v>
      </c>
      <c r="F26" s="59">
        <f t="shared" si="0"/>
        <v>3.9600740599453392E-2</v>
      </c>
    </row>
    <row r="27" spans="2:6" x14ac:dyDescent="0.25">
      <c r="B27" s="17" t="s">
        <v>38</v>
      </c>
      <c r="C27" s="31">
        <v>94621552</v>
      </c>
      <c r="D27" s="31">
        <v>155573692</v>
      </c>
      <c r="E27" s="31">
        <v>6564592.2300000004</v>
      </c>
      <c r="F27" s="60">
        <f t="shared" si="0"/>
        <v>4.2196030354540927E-2</v>
      </c>
    </row>
    <row r="28" spans="2:6" x14ac:dyDescent="0.25">
      <c r="B28" s="17" t="s">
        <v>39</v>
      </c>
      <c r="C28" s="31">
        <v>148593309</v>
      </c>
      <c r="D28" s="31">
        <v>153203431</v>
      </c>
      <c r="E28" s="31">
        <v>12211036.089999998</v>
      </c>
      <c r="F28" s="60">
        <f t="shared" si="0"/>
        <v>7.9704716861073416E-2</v>
      </c>
    </row>
    <row r="29" spans="2:6" x14ac:dyDescent="0.25">
      <c r="B29" s="17" t="s">
        <v>40</v>
      </c>
      <c r="C29" s="31">
        <v>30316003</v>
      </c>
      <c r="D29" s="31">
        <v>42026853</v>
      </c>
      <c r="E29" s="31">
        <v>1292892.8900000004</v>
      </c>
      <c r="F29" s="60">
        <f t="shared" si="0"/>
        <v>3.076349518723185E-2</v>
      </c>
    </row>
    <row r="30" spans="2:6" x14ac:dyDescent="0.25">
      <c r="B30" s="17" t="s">
        <v>41</v>
      </c>
      <c r="C30" s="31">
        <v>42728587</v>
      </c>
      <c r="D30" s="31">
        <v>64930224</v>
      </c>
      <c r="E30" s="31">
        <v>3007669.7199999993</v>
      </c>
      <c r="F30" s="60">
        <f t="shared" si="0"/>
        <v>4.6321566979346925E-2</v>
      </c>
    </row>
    <row r="31" spans="2:6" x14ac:dyDescent="0.25">
      <c r="B31" s="17" t="s">
        <v>42</v>
      </c>
      <c r="C31" s="31">
        <v>66035171</v>
      </c>
      <c r="D31" s="31">
        <v>85137279</v>
      </c>
      <c r="E31" s="31">
        <v>2330715.7499999995</v>
      </c>
      <c r="F31" s="60">
        <f t="shared" si="0"/>
        <v>2.7375971811361265E-2</v>
      </c>
    </row>
    <row r="32" spans="2:6" x14ac:dyDescent="0.25">
      <c r="B32" s="17" t="s">
        <v>43</v>
      </c>
      <c r="C32" s="31">
        <v>29820868</v>
      </c>
      <c r="D32" s="31">
        <v>29863041</v>
      </c>
      <c r="E32" s="31">
        <v>1761327.0000000007</v>
      </c>
      <c r="F32" s="60">
        <f t="shared" si="0"/>
        <v>5.8980162134191244E-2</v>
      </c>
    </row>
    <row r="33" spans="2:6" x14ac:dyDescent="0.25">
      <c r="B33" s="17" t="s">
        <v>44</v>
      </c>
      <c r="C33" s="31">
        <v>57717333</v>
      </c>
      <c r="D33" s="31">
        <v>93986384</v>
      </c>
      <c r="E33" s="31">
        <v>6550398.3799999971</v>
      </c>
      <c r="F33" s="60">
        <f t="shared" si="0"/>
        <v>6.9695184570565005E-2</v>
      </c>
    </row>
    <row r="34" spans="2:6" x14ac:dyDescent="0.25">
      <c r="B34" s="17" t="s">
        <v>45</v>
      </c>
      <c r="C34" s="31">
        <v>16181164</v>
      </c>
      <c r="D34" s="31">
        <v>17231171</v>
      </c>
      <c r="E34" s="31">
        <v>1822988.8900000011</v>
      </c>
      <c r="F34" s="60">
        <f t="shared" si="0"/>
        <v>0.10579599552462227</v>
      </c>
    </row>
    <row r="35" spans="2:6" x14ac:dyDescent="0.25">
      <c r="B35" s="17" t="s">
        <v>46</v>
      </c>
      <c r="C35" s="31">
        <v>91407430</v>
      </c>
      <c r="D35" s="31">
        <v>93486552</v>
      </c>
      <c r="E35" s="31">
        <v>6607192.4800000004</v>
      </c>
      <c r="F35" s="60">
        <f t="shared" si="0"/>
        <v>7.0675325366583205E-2</v>
      </c>
    </row>
    <row r="36" spans="2:6" x14ac:dyDescent="0.25">
      <c r="B36" s="17" t="s">
        <v>49</v>
      </c>
      <c r="C36" s="31">
        <v>3326300</v>
      </c>
      <c r="D36" s="31">
        <v>3326300</v>
      </c>
      <c r="E36" s="31">
        <v>322748.79000000004</v>
      </c>
      <c r="F36" s="60">
        <f t="shared" si="0"/>
        <v>9.7029368968523599E-2</v>
      </c>
    </row>
    <row r="37" spans="2:6" x14ac:dyDescent="0.25">
      <c r="B37" s="17" t="s">
        <v>47</v>
      </c>
      <c r="C37" s="31">
        <v>612785850</v>
      </c>
      <c r="D37" s="31">
        <v>591685359</v>
      </c>
      <c r="E37" s="31">
        <v>82214917.249999985</v>
      </c>
      <c r="F37" s="60">
        <f t="shared" si="0"/>
        <v>0.1389503999033378</v>
      </c>
    </row>
    <row r="38" spans="2:6" x14ac:dyDescent="0.25">
      <c r="B38" s="18" t="s">
        <v>48</v>
      </c>
      <c r="C38" s="32">
        <v>2146294973</v>
      </c>
      <c r="D38" s="32">
        <v>2904302027</v>
      </c>
      <c r="E38" s="32">
        <v>677796722.50999987</v>
      </c>
      <c r="F38" s="61">
        <f t="shared" si="0"/>
        <v>0.23337680317295728</v>
      </c>
    </row>
    <row r="39" spans="2:6" x14ac:dyDescent="0.25">
      <c r="B39" s="45" t="s">
        <v>11</v>
      </c>
      <c r="C39" s="46">
        <f>SUM(C40:C50)</f>
        <v>810120548</v>
      </c>
      <c r="D39" s="46">
        <f>SUM(D40:D50)</f>
        <v>710699288</v>
      </c>
      <c r="E39" s="46">
        <f>SUM(E40:E50)</f>
        <v>0</v>
      </c>
      <c r="F39" s="58" t="str">
        <f t="shared" si="0"/>
        <v>%</v>
      </c>
    </row>
    <row r="40" spans="2:6" x14ac:dyDescent="0.25">
      <c r="B40" s="17" t="s">
        <v>37</v>
      </c>
      <c r="C40" s="31">
        <v>248355568</v>
      </c>
      <c r="D40" s="31">
        <v>243506629</v>
      </c>
      <c r="E40" s="31">
        <v>0</v>
      </c>
      <c r="F40" s="60" t="str">
        <f t="shared" si="0"/>
        <v>%</v>
      </c>
    </row>
    <row r="41" spans="2:6" x14ac:dyDescent="0.25">
      <c r="B41" s="17" t="s">
        <v>38</v>
      </c>
      <c r="C41" s="31">
        <v>3159210</v>
      </c>
      <c r="D41" s="31">
        <v>16340502</v>
      </c>
      <c r="E41" s="31">
        <v>0</v>
      </c>
      <c r="F41" s="60" t="str">
        <f t="shared" ref="F41:F47" si="2">IF(E41=0,"%",E41/D41)</f>
        <v>%</v>
      </c>
    </row>
    <row r="42" spans="2:6" x14ac:dyDescent="0.25">
      <c r="B42" s="17" t="s">
        <v>39</v>
      </c>
      <c r="C42" s="31">
        <v>0</v>
      </c>
      <c r="D42" s="31">
        <v>259036</v>
      </c>
      <c r="E42" s="31">
        <v>0</v>
      </c>
      <c r="F42" s="60" t="str">
        <f t="shared" si="2"/>
        <v>%</v>
      </c>
    </row>
    <row r="43" spans="2:6" x14ac:dyDescent="0.25">
      <c r="B43" s="17" t="s">
        <v>40</v>
      </c>
      <c r="C43" s="31">
        <v>24548966</v>
      </c>
      <c r="D43" s="31">
        <v>17596435</v>
      </c>
      <c r="E43" s="31">
        <v>0</v>
      </c>
      <c r="F43" s="60" t="str">
        <f t="shared" si="2"/>
        <v>%</v>
      </c>
    </row>
    <row r="44" spans="2:6" x14ac:dyDescent="0.25">
      <c r="B44" s="17" t="s">
        <v>42</v>
      </c>
      <c r="C44" s="31">
        <v>21778706</v>
      </c>
      <c r="D44" s="31">
        <v>21378706</v>
      </c>
      <c r="E44" s="31">
        <v>0</v>
      </c>
      <c r="F44" s="60" t="str">
        <f t="shared" si="2"/>
        <v>%</v>
      </c>
    </row>
    <row r="45" spans="2:6" x14ac:dyDescent="0.25">
      <c r="B45" s="17" t="s">
        <v>46</v>
      </c>
      <c r="C45" s="31">
        <v>73806518</v>
      </c>
      <c r="D45" s="31">
        <v>2962655</v>
      </c>
      <c r="E45" s="31">
        <v>0</v>
      </c>
      <c r="F45" s="60" t="str">
        <f t="shared" si="2"/>
        <v>%</v>
      </c>
    </row>
    <row r="46" spans="2:6" x14ac:dyDescent="0.25">
      <c r="B46" s="17" t="s">
        <v>47</v>
      </c>
      <c r="C46" s="31">
        <v>0</v>
      </c>
      <c r="D46" s="31">
        <v>900000</v>
      </c>
      <c r="E46" s="31">
        <v>0</v>
      </c>
      <c r="F46" s="60" t="str">
        <f t="shared" si="2"/>
        <v>%</v>
      </c>
    </row>
    <row r="47" spans="2:6" x14ac:dyDescent="0.25">
      <c r="B47" s="17" t="s">
        <v>48</v>
      </c>
      <c r="C47" s="31">
        <v>438471580</v>
      </c>
      <c r="D47" s="31">
        <v>407755325</v>
      </c>
      <c r="E47" s="31">
        <v>0</v>
      </c>
      <c r="F47" s="60" t="str">
        <f t="shared" si="2"/>
        <v>%</v>
      </c>
    </row>
    <row r="48" spans="2:6" hidden="1" x14ac:dyDescent="0.25">
      <c r="B48" s="17"/>
      <c r="C48" s="31"/>
      <c r="D48" s="31"/>
      <c r="E48" s="31"/>
      <c r="F48" s="60" t="str">
        <f t="shared" si="0"/>
        <v>%</v>
      </c>
    </row>
    <row r="49" spans="2:6" hidden="1" x14ac:dyDescent="0.25">
      <c r="B49" s="17"/>
      <c r="C49" s="31"/>
      <c r="D49" s="31"/>
      <c r="E49" s="31"/>
      <c r="F49" s="60" t="str">
        <f t="shared" si="0"/>
        <v>%</v>
      </c>
    </row>
    <row r="50" spans="2:6" hidden="1" x14ac:dyDescent="0.25">
      <c r="B50" s="17"/>
      <c r="C50" s="31"/>
      <c r="D50" s="31"/>
      <c r="E50" s="31"/>
      <c r="F50" s="60" t="str">
        <f t="shared" si="0"/>
        <v>%</v>
      </c>
    </row>
    <row r="51" spans="2:6" x14ac:dyDescent="0.25">
      <c r="B51" s="45" t="s">
        <v>10</v>
      </c>
      <c r="C51" s="46">
        <f>+SUM(C52:C61)</f>
        <v>81805636</v>
      </c>
      <c r="D51" s="46">
        <f t="shared" ref="D51:E51" si="3">+SUM(D52:D61)</f>
        <v>207630225</v>
      </c>
      <c r="E51" s="46">
        <f t="shared" si="3"/>
        <v>38975838.289999999</v>
      </c>
      <c r="F51" s="58">
        <f t="shared" si="0"/>
        <v>0.18771755552449071</v>
      </c>
    </row>
    <row r="52" spans="2:6" x14ac:dyDescent="0.25">
      <c r="B52" s="16" t="s">
        <v>37</v>
      </c>
      <c r="C52" s="30">
        <v>23552081</v>
      </c>
      <c r="D52" s="30">
        <v>23552081</v>
      </c>
      <c r="E52" s="30">
        <v>11610442</v>
      </c>
      <c r="F52" s="59">
        <f t="shared" si="0"/>
        <v>0.49296883787042001</v>
      </c>
    </row>
    <row r="53" spans="2:6" x14ac:dyDescent="0.25">
      <c r="B53" s="17" t="s">
        <v>38</v>
      </c>
      <c r="C53" s="31">
        <v>0</v>
      </c>
      <c r="D53" s="31">
        <v>115200</v>
      </c>
      <c r="E53" s="31">
        <v>0</v>
      </c>
      <c r="F53" s="60" t="str">
        <f t="shared" si="0"/>
        <v>%</v>
      </c>
    </row>
    <row r="54" spans="2:6" x14ac:dyDescent="0.25">
      <c r="B54" s="17" t="s">
        <v>39</v>
      </c>
      <c r="C54" s="31">
        <v>37846882</v>
      </c>
      <c r="D54" s="31">
        <v>36518088</v>
      </c>
      <c r="E54" s="31">
        <v>794459</v>
      </c>
      <c r="F54" s="60">
        <f t="shared" si="0"/>
        <v>2.1755218947936156E-2</v>
      </c>
    </row>
    <row r="55" spans="2:6" x14ac:dyDescent="0.25">
      <c r="B55" s="17" t="s">
        <v>40</v>
      </c>
      <c r="C55" s="31">
        <v>128000</v>
      </c>
      <c r="D55" s="31">
        <v>5246197</v>
      </c>
      <c r="E55" s="31">
        <v>1602690</v>
      </c>
      <c r="F55" s="60">
        <f t="shared" ref="F55" si="4">IF(E55=0,"%",E55/D55)</f>
        <v>0.30549558089412199</v>
      </c>
    </row>
    <row r="56" spans="2:6" x14ac:dyDescent="0.25">
      <c r="B56" s="17" t="s">
        <v>42</v>
      </c>
      <c r="C56" s="31">
        <v>2665</v>
      </c>
      <c r="D56" s="31">
        <v>2665</v>
      </c>
      <c r="E56" s="31">
        <v>0</v>
      </c>
      <c r="F56" s="60" t="str">
        <f t="shared" si="0"/>
        <v>%</v>
      </c>
    </row>
    <row r="57" spans="2:6" x14ac:dyDescent="0.25">
      <c r="B57" s="17" t="s">
        <v>46</v>
      </c>
      <c r="C57" s="31">
        <v>0</v>
      </c>
      <c r="D57" s="31">
        <v>4147</v>
      </c>
      <c r="E57" s="31">
        <v>0</v>
      </c>
      <c r="F57" s="60" t="str">
        <f t="shared" si="0"/>
        <v>%</v>
      </c>
    </row>
    <row r="58" spans="2:6" x14ac:dyDescent="0.25">
      <c r="B58" s="17" t="s">
        <v>47</v>
      </c>
      <c r="C58" s="31">
        <v>2462479</v>
      </c>
      <c r="D58" s="31">
        <v>3232916</v>
      </c>
      <c r="E58" s="31">
        <v>1941640.29</v>
      </c>
      <c r="F58" s="60">
        <f t="shared" si="0"/>
        <v>0.60058482496916099</v>
      </c>
    </row>
    <row r="59" spans="2:6" x14ac:dyDescent="0.25">
      <c r="B59" s="17" t="s">
        <v>48</v>
      </c>
      <c r="C59" s="31">
        <v>17813529</v>
      </c>
      <c r="D59" s="31">
        <v>138958931</v>
      </c>
      <c r="E59" s="31">
        <v>23026607</v>
      </c>
      <c r="F59" s="60">
        <f t="shared" si="0"/>
        <v>0.16570800332365826</v>
      </c>
    </row>
    <row r="60" spans="2:6" hidden="1" x14ac:dyDescent="0.25">
      <c r="B60" s="17"/>
      <c r="C60" s="31"/>
      <c r="D60" s="31"/>
      <c r="E60" s="31"/>
      <c r="F60" s="60" t="str">
        <f t="shared" si="0"/>
        <v>%</v>
      </c>
    </row>
    <row r="61" spans="2:6" hidden="1" x14ac:dyDescent="0.25">
      <c r="B61" s="17"/>
      <c r="C61" s="31"/>
      <c r="D61" s="31"/>
      <c r="E61" s="31"/>
      <c r="F61" s="60" t="str">
        <f t="shared" si="0"/>
        <v>%</v>
      </c>
    </row>
    <row r="62" spans="2:6" hidden="1" x14ac:dyDescent="0.25">
      <c r="B62" s="45" t="s">
        <v>26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SUM(C65:C74)</f>
        <v>765900308</v>
      </c>
      <c r="D64" s="46">
        <f>SUM(D65:D74)</f>
        <v>837377021</v>
      </c>
      <c r="E64" s="46">
        <f>SUM(E65:E74)</f>
        <v>41312183.869999997</v>
      </c>
      <c r="F64" s="58">
        <f t="shared" si="0"/>
        <v>4.9335225154214013E-2</v>
      </c>
    </row>
    <row r="65" spans="2:6" x14ac:dyDescent="0.25">
      <c r="B65" s="16" t="s">
        <v>37</v>
      </c>
      <c r="C65" s="30">
        <v>2475337</v>
      </c>
      <c r="D65" s="30">
        <v>5414164</v>
      </c>
      <c r="E65" s="30">
        <v>0</v>
      </c>
      <c r="F65" s="59" t="str">
        <f t="shared" si="0"/>
        <v>%</v>
      </c>
    </row>
    <row r="66" spans="2:6" x14ac:dyDescent="0.25">
      <c r="B66" s="17" t="s">
        <v>38</v>
      </c>
      <c r="C66" s="31">
        <v>50715755</v>
      </c>
      <c r="D66" s="31">
        <v>43153246</v>
      </c>
      <c r="E66" s="31">
        <v>6819164.6899999995</v>
      </c>
      <c r="F66" s="60">
        <f t="shared" si="0"/>
        <v>0.15802205678803397</v>
      </c>
    </row>
    <row r="67" spans="2:6" x14ac:dyDescent="0.25">
      <c r="B67" s="17" t="s">
        <v>39</v>
      </c>
      <c r="C67" s="31">
        <v>0</v>
      </c>
      <c r="D67" s="31">
        <v>725350</v>
      </c>
      <c r="E67" s="31">
        <v>0</v>
      </c>
      <c r="F67" s="60" t="str">
        <f t="shared" si="0"/>
        <v>%</v>
      </c>
    </row>
    <row r="68" spans="2:6" x14ac:dyDescent="0.25">
      <c r="B68" s="17" t="s">
        <v>41</v>
      </c>
      <c r="C68" s="31">
        <v>0</v>
      </c>
      <c r="D68" s="31">
        <v>2227286</v>
      </c>
      <c r="E68" s="31">
        <v>0</v>
      </c>
      <c r="F68" s="60" t="str">
        <f t="shared" si="0"/>
        <v>%</v>
      </c>
    </row>
    <row r="69" spans="2:6" x14ac:dyDescent="0.25">
      <c r="B69" s="17" t="s">
        <v>42</v>
      </c>
      <c r="C69" s="31">
        <v>0</v>
      </c>
      <c r="D69" s="31">
        <v>679000</v>
      </c>
      <c r="E69" s="31">
        <v>0</v>
      </c>
      <c r="F69" s="60" t="str">
        <f t="shared" si="0"/>
        <v>%</v>
      </c>
    </row>
    <row r="70" spans="2:6" x14ac:dyDescent="0.25">
      <c r="B70" s="17" t="s">
        <v>43</v>
      </c>
      <c r="C70" s="31">
        <v>0</v>
      </c>
      <c r="D70" s="31">
        <v>205090</v>
      </c>
      <c r="E70" s="31">
        <v>3600</v>
      </c>
      <c r="F70" s="60">
        <f t="shared" si="0"/>
        <v>1.7553269296406455E-2</v>
      </c>
    </row>
    <row r="71" spans="2:6" x14ac:dyDescent="0.25">
      <c r="B71" s="17" t="s">
        <v>44</v>
      </c>
      <c r="C71" s="31">
        <v>3477541</v>
      </c>
      <c r="D71" s="31">
        <v>6300679</v>
      </c>
      <c r="E71" s="31">
        <v>0</v>
      </c>
      <c r="F71" s="60" t="str">
        <f t="shared" si="0"/>
        <v>%</v>
      </c>
    </row>
    <row r="72" spans="2:6" x14ac:dyDescent="0.25">
      <c r="B72" s="17" t="s">
        <v>46</v>
      </c>
      <c r="C72" s="31">
        <v>0</v>
      </c>
      <c r="D72" s="31">
        <v>476560</v>
      </c>
      <c r="E72" s="31">
        <v>43758.75</v>
      </c>
      <c r="F72" s="60">
        <f t="shared" si="0"/>
        <v>9.1822121034077553E-2</v>
      </c>
    </row>
    <row r="73" spans="2:6" x14ac:dyDescent="0.25">
      <c r="B73" s="17" t="s">
        <v>47</v>
      </c>
      <c r="C73" s="31">
        <v>0</v>
      </c>
      <c r="D73" s="31">
        <v>4260309</v>
      </c>
      <c r="E73" s="31">
        <v>62800</v>
      </c>
      <c r="F73" s="60">
        <f t="shared" si="0"/>
        <v>1.474071481669522E-2</v>
      </c>
    </row>
    <row r="74" spans="2:6" x14ac:dyDescent="0.25">
      <c r="B74" s="17" t="s">
        <v>48</v>
      </c>
      <c r="C74" s="31">
        <v>709231675</v>
      </c>
      <c r="D74" s="31">
        <v>773935337</v>
      </c>
      <c r="E74" s="31">
        <v>34382860.43</v>
      </c>
      <c r="F74" s="60">
        <f t="shared" si="0"/>
        <v>4.4426011820674884E-2</v>
      </c>
    </row>
    <row r="75" spans="2:6" x14ac:dyDescent="0.25">
      <c r="B75" s="48" t="s">
        <v>3</v>
      </c>
      <c r="C75" s="49">
        <f>+C64+C62+C51+C39+C25+C22+C9</f>
        <v>8107547805</v>
      </c>
      <c r="D75" s="49">
        <f>+D64+D62+D51+D39+D25+D22+D9</f>
        <v>9209765134</v>
      </c>
      <c r="E75" s="49">
        <f>+E64+E62+E51+E39+E25+E22+E9</f>
        <v>1348373474.0399995</v>
      </c>
      <c r="F75" s="62">
        <f t="shared" si="0"/>
        <v>0.14640693377317124</v>
      </c>
    </row>
    <row r="76" spans="2:6" x14ac:dyDescent="0.2">
      <c r="B76" s="37" t="s">
        <v>36</v>
      </c>
      <c r="C76" s="21"/>
      <c r="D76" s="21"/>
      <c r="E76" s="21"/>
    </row>
    <row r="77" spans="2:6" x14ac:dyDescent="0.25">
      <c r="C77" s="21"/>
      <c r="D77" s="21"/>
      <c r="E77" s="21"/>
      <c r="F77" s="63"/>
    </row>
    <row r="78" spans="2:6" x14ac:dyDescent="0.25">
      <c r="C78" s="21"/>
      <c r="D78" s="21"/>
      <c r="E78" s="21"/>
    </row>
    <row r="79" spans="2:6" x14ac:dyDescent="0.25">
      <c r="D79" s="21"/>
      <c r="E79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5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33</v>
      </c>
      <c r="C5" s="67"/>
      <c r="D5" s="67"/>
      <c r="E5" s="67"/>
      <c r="F5" s="67"/>
    </row>
    <row r="7" spans="2:6" x14ac:dyDescent="0.25">
      <c r="E7" s="65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SUM(C10:C21)</f>
        <v>2818083194</v>
      </c>
      <c r="D9" s="46">
        <f>SUM(D10:D21)</f>
        <v>2874466368</v>
      </c>
      <c r="E9" s="46">
        <f>SUM(E10:E21)</f>
        <v>429753131.67999983</v>
      </c>
      <c r="F9" s="47">
        <f t="shared" ref="F9:F84" si="0">IF(E9=0,"%",E9/D9)</f>
        <v>0.14950710033146572</v>
      </c>
    </row>
    <row r="10" spans="2:6" x14ac:dyDescent="0.25">
      <c r="B10" s="11" t="s">
        <v>37</v>
      </c>
      <c r="C10" s="27">
        <v>177798375</v>
      </c>
      <c r="D10" s="27">
        <v>170583007</v>
      </c>
      <c r="E10" s="27">
        <v>26669686.770000003</v>
      </c>
      <c r="F10" s="33">
        <f t="shared" si="0"/>
        <v>0.15634433487269928</v>
      </c>
    </row>
    <row r="11" spans="2:6" x14ac:dyDescent="0.25">
      <c r="B11" s="13" t="s">
        <v>38</v>
      </c>
      <c r="C11" s="28">
        <v>245690226</v>
      </c>
      <c r="D11" s="28">
        <v>254739324</v>
      </c>
      <c r="E11" s="28">
        <v>36843889.050000004</v>
      </c>
      <c r="F11" s="23">
        <f t="shared" si="0"/>
        <v>0.14463369248008212</v>
      </c>
    </row>
    <row r="12" spans="2:6" x14ac:dyDescent="0.25">
      <c r="B12" s="13" t="s">
        <v>39</v>
      </c>
      <c r="C12" s="28">
        <v>62890365</v>
      </c>
      <c r="D12" s="28">
        <v>64070999</v>
      </c>
      <c r="E12" s="28">
        <v>12386497.040000001</v>
      </c>
      <c r="F12" s="23">
        <f t="shared" si="0"/>
        <v>0.19332454984820824</v>
      </c>
    </row>
    <row r="13" spans="2:6" x14ac:dyDescent="0.25">
      <c r="B13" s="13" t="s">
        <v>40</v>
      </c>
      <c r="C13" s="28">
        <v>42696850</v>
      </c>
      <c r="D13" s="28">
        <v>42697200</v>
      </c>
      <c r="E13" s="28">
        <v>6502009.4699999988</v>
      </c>
      <c r="F13" s="23">
        <f t="shared" si="0"/>
        <v>0.15228187023973466</v>
      </c>
    </row>
    <row r="14" spans="2:6" x14ac:dyDescent="0.25">
      <c r="B14" s="13" t="s">
        <v>41</v>
      </c>
      <c r="C14" s="28">
        <v>97110238</v>
      </c>
      <c r="D14" s="28">
        <v>98193208</v>
      </c>
      <c r="E14" s="28">
        <v>21797599.380000003</v>
      </c>
      <c r="F14" s="23">
        <f t="shared" si="0"/>
        <v>0.22198683416066825</v>
      </c>
    </row>
    <row r="15" spans="2:6" x14ac:dyDescent="0.25">
      <c r="B15" s="13" t="s">
        <v>42</v>
      </c>
      <c r="C15" s="28">
        <v>57397911</v>
      </c>
      <c r="D15" s="28">
        <v>58091810</v>
      </c>
      <c r="E15" s="28">
        <v>9846216.0199999958</v>
      </c>
      <c r="F15" s="23">
        <f t="shared" si="0"/>
        <v>0.16949404778401631</v>
      </c>
    </row>
    <row r="16" spans="2:6" x14ac:dyDescent="0.25">
      <c r="B16" s="13" t="s">
        <v>43</v>
      </c>
      <c r="C16" s="28">
        <v>6859128</v>
      </c>
      <c r="D16" s="28">
        <v>6938724</v>
      </c>
      <c r="E16" s="28">
        <v>1137442.5600000003</v>
      </c>
      <c r="F16" s="23">
        <f t="shared" si="0"/>
        <v>0.16392676232690626</v>
      </c>
    </row>
    <row r="17" spans="2:6" x14ac:dyDescent="0.25">
      <c r="B17" s="13" t="s">
        <v>44</v>
      </c>
      <c r="C17" s="28">
        <v>229823977</v>
      </c>
      <c r="D17" s="28">
        <v>237465139</v>
      </c>
      <c r="E17" s="28">
        <v>38208061.119999982</v>
      </c>
      <c r="F17" s="23">
        <f t="shared" si="0"/>
        <v>0.16089966418186538</v>
      </c>
    </row>
    <row r="18" spans="2:6" x14ac:dyDescent="0.25">
      <c r="B18" s="13" t="s">
        <v>45</v>
      </c>
      <c r="C18" s="28">
        <v>29706835</v>
      </c>
      <c r="D18" s="28">
        <v>30173547</v>
      </c>
      <c r="E18" s="28">
        <v>4549031.629999998</v>
      </c>
      <c r="F18" s="23">
        <f t="shared" si="0"/>
        <v>0.15076224316617459</v>
      </c>
    </row>
    <row r="19" spans="2:6" x14ac:dyDescent="0.25">
      <c r="B19" s="13" t="s">
        <v>46</v>
      </c>
      <c r="C19" s="28">
        <v>30178389</v>
      </c>
      <c r="D19" s="28">
        <v>30352644</v>
      </c>
      <c r="E19" s="28">
        <v>5869949.7100000018</v>
      </c>
      <c r="F19" s="23">
        <f t="shared" si="0"/>
        <v>0.19339170946689196</v>
      </c>
    </row>
    <row r="20" spans="2:6" x14ac:dyDescent="0.25">
      <c r="B20" s="13" t="s">
        <v>47</v>
      </c>
      <c r="C20" s="28">
        <v>1150881063</v>
      </c>
      <c r="D20" s="28">
        <v>1136307447</v>
      </c>
      <c r="E20" s="28">
        <v>147108196</v>
      </c>
      <c r="F20" s="23">
        <f t="shared" si="0"/>
        <v>0.1294616139218174</v>
      </c>
    </row>
    <row r="21" spans="2:6" x14ac:dyDescent="0.25">
      <c r="B21" s="13" t="s">
        <v>48</v>
      </c>
      <c r="C21" s="28">
        <v>687049837</v>
      </c>
      <c r="D21" s="28">
        <v>744853319</v>
      </c>
      <c r="E21" s="28">
        <v>118834552.9299998</v>
      </c>
      <c r="F21" s="23">
        <f t="shared" si="0"/>
        <v>0.15954087858471341</v>
      </c>
    </row>
    <row r="22" spans="2:6" x14ac:dyDescent="0.25">
      <c r="B22" s="45" t="s">
        <v>19</v>
      </c>
      <c r="C22" s="46">
        <f>SUM(C23:C31)</f>
        <v>174795319</v>
      </c>
      <c r="D22" s="46">
        <f>SUM(D23:D31)</f>
        <v>177885919</v>
      </c>
      <c r="E22" s="46">
        <f>SUM(E23:E31)</f>
        <v>28696967.060000002</v>
      </c>
      <c r="F22" s="47">
        <f t="shared" si="0"/>
        <v>0.16132230825982355</v>
      </c>
    </row>
    <row r="23" spans="2:6" x14ac:dyDescent="0.25">
      <c r="B23" s="13" t="s">
        <v>47</v>
      </c>
      <c r="C23" s="28">
        <v>9891037</v>
      </c>
      <c r="D23" s="28">
        <v>9745012</v>
      </c>
      <c r="E23" s="28">
        <v>28118.1</v>
      </c>
      <c r="F23" s="23">
        <f t="shared" si="0"/>
        <v>2.8853838250789223E-3</v>
      </c>
    </row>
    <row r="24" spans="2:6" x14ac:dyDescent="0.25">
      <c r="B24" s="13" t="s">
        <v>48</v>
      </c>
      <c r="C24" s="28">
        <v>164904282</v>
      </c>
      <c r="D24" s="28">
        <v>168140907</v>
      </c>
      <c r="E24" s="28">
        <v>28668848.960000001</v>
      </c>
      <c r="F24" s="23">
        <f t="shared" si="0"/>
        <v>0.17050490253392056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2506218564</v>
      </c>
      <c r="D32" s="46">
        <f t="shared" ref="D32:E32" si="1">SUM(D33:D45)</f>
        <v>2550768947</v>
      </c>
      <c r="E32" s="46">
        <f t="shared" si="1"/>
        <v>334609938.27999997</v>
      </c>
      <c r="F32" s="47">
        <f t="shared" si="0"/>
        <v>0.13118002658513625</v>
      </c>
    </row>
    <row r="33" spans="2:6" x14ac:dyDescent="0.25">
      <c r="B33" s="38" t="s">
        <v>37</v>
      </c>
      <c r="C33" s="12">
        <v>115646242</v>
      </c>
      <c r="D33" s="12">
        <v>113424466</v>
      </c>
      <c r="E33" s="12">
        <v>5917585.1600000001</v>
      </c>
      <c r="F33" s="33">
        <f t="shared" si="0"/>
        <v>5.2172034559104734E-2</v>
      </c>
    </row>
    <row r="34" spans="2:6" x14ac:dyDescent="0.25">
      <c r="B34" s="39" t="s">
        <v>38</v>
      </c>
      <c r="C34" s="40">
        <v>93364498</v>
      </c>
      <c r="D34" s="40">
        <v>93620645</v>
      </c>
      <c r="E34" s="40">
        <v>6372577.0300000003</v>
      </c>
      <c r="F34" s="23">
        <f t="shared" si="0"/>
        <v>6.806807440816072E-2</v>
      </c>
    </row>
    <row r="35" spans="2:6" x14ac:dyDescent="0.25">
      <c r="B35" s="39" t="s">
        <v>39</v>
      </c>
      <c r="C35" s="40">
        <v>148561701</v>
      </c>
      <c r="D35" s="40">
        <v>149711512</v>
      </c>
      <c r="E35" s="40">
        <v>12211036.09</v>
      </c>
      <c r="F35" s="23">
        <f t="shared" si="0"/>
        <v>8.156377506894727E-2</v>
      </c>
    </row>
    <row r="36" spans="2:6" x14ac:dyDescent="0.25">
      <c r="B36" s="39" t="s">
        <v>40</v>
      </c>
      <c r="C36" s="40">
        <v>30315003</v>
      </c>
      <c r="D36" s="40">
        <v>41559857</v>
      </c>
      <c r="E36" s="40">
        <v>1292892.8900000001</v>
      </c>
      <c r="F36" s="23">
        <f t="shared" si="0"/>
        <v>3.1109175616268366E-2</v>
      </c>
    </row>
    <row r="37" spans="2:6" x14ac:dyDescent="0.25">
      <c r="B37" s="39" t="s">
        <v>41</v>
      </c>
      <c r="C37" s="40">
        <v>42016474</v>
      </c>
      <c r="D37" s="40">
        <v>43347525</v>
      </c>
      <c r="E37" s="40">
        <v>2863192.7400000012</v>
      </c>
      <c r="F37" s="23">
        <f t="shared" si="0"/>
        <v>6.605204657013293E-2</v>
      </c>
    </row>
    <row r="38" spans="2:6" x14ac:dyDescent="0.25">
      <c r="B38" s="39" t="s">
        <v>42</v>
      </c>
      <c r="C38" s="40">
        <v>65824492</v>
      </c>
      <c r="D38" s="40">
        <v>76643926</v>
      </c>
      <c r="E38" s="40">
        <v>2278715.75</v>
      </c>
      <c r="F38" s="23">
        <f t="shared" si="0"/>
        <v>2.9731198138258211E-2</v>
      </c>
    </row>
    <row r="39" spans="2:6" x14ac:dyDescent="0.25">
      <c r="B39" s="39" t="s">
        <v>43</v>
      </c>
      <c r="C39" s="40">
        <v>29820868</v>
      </c>
      <c r="D39" s="40">
        <v>29863041</v>
      </c>
      <c r="E39" s="40">
        <v>1761327.0000000007</v>
      </c>
      <c r="F39" s="23">
        <f t="shared" si="0"/>
        <v>5.8980162134191244E-2</v>
      </c>
    </row>
    <row r="40" spans="2:6" x14ac:dyDescent="0.25">
      <c r="B40" s="39" t="s">
        <v>44</v>
      </c>
      <c r="C40" s="40">
        <v>57453333</v>
      </c>
      <c r="D40" s="40">
        <v>60565840</v>
      </c>
      <c r="E40" s="40">
        <v>6456049.7199999979</v>
      </c>
      <c r="F40" s="23">
        <f t="shared" si="0"/>
        <v>0.10659556145840622</v>
      </c>
    </row>
    <row r="41" spans="2:6" x14ac:dyDescent="0.25">
      <c r="B41" s="39" t="s">
        <v>45</v>
      </c>
      <c r="C41" s="40">
        <v>16181164</v>
      </c>
      <c r="D41" s="40">
        <v>16784267</v>
      </c>
      <c r="E41" s="40">
        <v>1822988.8900000011</v>
      </c>
      <c r="F41" s="23">
        <f t="shared" si="0"/>
        <v>0.10861295819471896</v>
      </c>
    </row>
    <row r="42" spans="2:6" x14ac:dyDescent="0.25">
      <c r="B42" s="39" t="s">
        <v>46</v>
      </c>
      <c r="C42" s="40">
        <v>91266513</v>
      </c>
      <c r="D42" s="40">
        <v>91392458</v>
      </c>
      <c r="E42" s="40">
        <v>6607192.4799999986</v>
      </c>
      <c r="F42" s="23">
        <f t="shared" si="0"/>
        <v>7.2294723488014717E-2</v>
      </c>
    </row>
    <row r="43" spans="2:6" x14ac:dyDescent="0.25">
      <c r="B43" s="39" t="s">
        <v>49</v>
      </c>
      <c r="C43" s="40">
        <v>3326300</v>
      </c>
      <c r="D43" s="40">
        <v>3326300</v>
      </c>
      <c r="E43" s="40">
        <v>322748.79000000004</v>
      </c>
      <c r="F43" s="23">
        <f t="shared" si="0"/>
        <v>9.7029368968523599E-2</v>
      </c>
    </row>
    <row r="44" spans="2:6" x14ac:dyDescent="0.25">
      <c r="B44" s="39" t="s">
        <v>47</v>
      </c>
      <c r="C44" s="40">
        <v>502503358</v>
      </c>
      <c r="D44" s="40">
        <v>489666247</v>
      </c>
      <c r="E44" s="40">
        <v>80168920.690000013</v>
      </c>
      <c r="F44" s="23">
        <f t="shared" si="0"/>
        <v>0.16372155765516755</v>
      </c>
    </row>
    <row r="45" spans="2:6" x14ac:dyDescent="0.25">
      <c r="B45" s="41" t="s">
        <v>48</v>
      </c>
      <c r="C45" s="15">
        <v>1309938618</v>
      </c>
      <c r="D45" s="15">
        <v>1340862863</v>
      </c>
      <c r="E45" s="15">
        <v>206534711.04999995</v>
      </c>
      <c r="F45" s="34">
        <f t="shared" si="0"/>
        <v>0.15403119644010899</v>
      </c>
    </row>
    <row r="46" spans="2:6" x14ac:dyDescent="0.25">
      <c r="B46" s="45" t="s">
        <v>17</v>
      </c>
      <c r="C46" s="46">
        <f>SUM(C47:C57)</f>
        <v>810120548</v>
      </c>
      <c r="D46" s="46">
        <f>SUM(D47:D57)</f>
        <v>710699288</v>
      </c>
      <c r="E46" s="46">
        <f>SUM(E47:E57)</f>
        <v>0</v>
      </c>
      <c r="F46" s="47" t="str">
        <f t="shared" si="0"/>
        <v>%</v>
      </c>
    </row>
    <row r="47" spans="2:6" x14ac:dyDescent="0.25">
      <c r="B47" s="13" t="s">
        <v>37</v>
      </c>
      <c r="C47" s="28">
        <v>248355568</v>
      </c>
      <c r="D47" s="28">
        <v>243506629</v>
      </c>
      <c r="E47" s="28">
        <v>0</v>
      </c>
      <c r="F47" s="23" t="str">
        <f t="shared" si="0"/>
        <v>%</v>
      </c>
    </row>
    <row r="48" spans="2:6" x14ac:dyDescent="0.25">
      <c r="B48" s="13" t="s">
        <v>38</v>
      </c>
      <c r="C48" s="28">
        <v>3159210</v>
      </c>
      <c r="D48" s="28">
        <v>16340502</v>
      </c>
      <c r="E48" s="28">
        <v>0</v>
      </c>
      <c r="F48" s="23" t="str">
        <f t="shared" si="0"/>
        <v>%</v>
      </c>
    </row>
    <row r="49" spans="2:6" x14ac:dyDescent="0.25">
      <c r="B49" s="13" t="s">
        <v>39</v>
      </c>
      <c r="C49" s="28">
        <v>0</v>
      </c>
      <c r="D49" s="28">
        <v>259036</v>
      </c>
      <c r="E49" s="28">
        <v>0</v>
      </c>
      <c r="F49" s="23" t="str">
        <f t="shared" si="0"/>
        <v>%</v>
      </c>
    </row>
    <row r="50" spans="2:6" x14ac:dyDescent="0.25">
      <c r="B50" s="13" t="s">
        <v>40</v>
      </c>
      <c r="C50" s="28">
        <v>24548966</v>
      </c>
      <c r="D50" s="28">
        <v>17596435</v>
      </c>
      <c r="E50" s="28">
        <v>0</v>
      </c>
      <c r="F50" s="23" t="str">
        <f t="shared" si="0"/>
        <v>%</v>
      </c>
    </row>
    <row r="51" spans="2:6" x14ac:dyDescent="0.25">
      <c r="B51" s="13" t="s">
        <v>42</v>
      </c>
      <c r="C51" s="28">
        <v>21778706</v>
      </c>
      <c r="D51" s="28">
        <v>21378706</v>
      </c>
      <c r="E51" s="28">
        <v>0</v>
      </c>
      <c r="F51" s="23" t="str">
        <f t="shared" si="0"/>
        <v>%</v>
      </c>
    </row>
    <row r="52" spans="2:6" x14ac:dyDescent="0.25">
      <c r="B52" s="13" t="s">
        <v>46</v>
      </c>
      <c r="C52" s="28">
        <v>73806518</v>
      </c>
      <c r="D52" s="28">
        <v>2962655</v>
      </c>
      <c r="E52" s="28">
        <v>0</v>
      </c>
      <c r="F52" s="23" t="str">
        <f t="shared" si="0"/>
        <v>%</v>
      </c>
    </row>
    <row r="53" spans="2:6" x14ac:dyDescent="0.25">
      <c r="B53" s="13" t="s">
        <v>47</v>
      </c>
      <c r="C53" s="28">
        <v>0</v>
      </c>
      <c r="D53" s="28">
        <v>900000</v>
      </c>
      <c r="E53" s="28">
        <v>0</v>
      </c>
      <c r="F53" s="23" t="str">
        <f t="shared" si="0"/>
        <v>%</v>
      </c>
    </row>
    <row r="54" spans="2:6" x14ac:dyDescent="0.25">
      <c r="B54" s="13" t="s">
        <v>48</v>
      </c>
      <c r="C54" s="28">
        <v>438471580</v>
      </c>
      <c r="D54" s="28">
        <v>407755325</v>
      </c>
      <c r="E54" s="28">
        <v>0</v>
      </c>
      <c r="F54" s="23" t="str">
        <f t="shared" si="0"/>
        <v>%</v>
      </c>
    </row>
    <row r="55" spans="2:6" hidden="1" x14ac:dyDescent="0.25">
      <c r="B55" s="13"/>
      <c r="C55" s="28"/>
      <c r="D55" s="28"/>
      <c r="E55" s="28"/>
      <c r="F55" s="23" t="str">
        <f t="shared" si="0"/>
        <v>%</v>
      </c>
    </row>
    <row r="56" spans="2:6" hidden="1" x14ac:dyDescent="0.25">
      <c r="B56" s="13"/>
      <c r="C56" s="28"/>
      <c r="D56" s="28"/>
      <c r="E56" s="28"/>
      <c r="F56" s="23" t="str">
        <f t="shared" si="0"/>
        <v>%</v>
      </c>
    </row>
    <row r="57" spans="2:6" hidden="1" x14ac:dyDescent="0.25">
      <c r="B57" s="13"/>
      <c r="C57" s="28"/>
      <c r="D57" s="28"/>
      <c r="E57" s="28"/>
      <c r="F57" s="23" t="str">
        <f t="shared" si="0"/>
        <v>%</v>
      </c>
    </row>
    <row r="58" spans="2:6" x14ac:dyDescent="0.25">
      <c r="B58" s="45" t="s">
        <v>16</v>
      </c>
      <c r="C58" s="46">
        <f>+SUM(C59:C68)</f>
        <v>81805636</v>
      </c>
      <c r="D58" s="46">
        <f t="shared" ref="D58:E58" si="2">+SUM(D59:D68)</f>
        <v>149705207</v>
      </c>
      <c r="E58" s="46">
        <f t="shared" si="2"/>
        <v>22030358.130000003</v>
      </c>
      <c r="F58" s="47">
        <f t="shared" si="0"/>
        <v>0.14715826237092744</v>
      </c>
    </row>
    <row r="59" spans="2:6" x14ac:dyDescent="0.25">
      <c r="B59" s="11" t="s">
        <v>37</v>
      </c>
      <c r="C59" s="27">
        <v>23552081</v>
      </c>
      <c r="D59" s="27">
        <v>23552081</v>
      </c>
      <c r="E59" s="27">
        <v>11610442</v>
      </c>
      <c r="F59" s="33">
        <f t="shared" si="0"/>
        <v>0.49296883787042001</v>
      </c>
    </row>
    <row r="60" spans="2:6" x14ac:dyDescent="0.25">
      <c r="B60" s="13" t="s">
        <v>38</v>
      </c>
      <c r="C60" s="28">
        <v>0</v>
      </c>
      <c r="D60" s="28">
        <v>115200</v>
      </c>
      <c r="E60" s="28">
        <v>0</v>
      </c>
      <c r="F60" s="23" t="str">
        <f t="shared" si="0"/>
        <v>%</v>
      </c>
    </row>
    <row r="61" spans="2:6" x14ac:dyDescent="0.25">
      <c r="B61" s="13" t="s">
        <v>39</v>
      </c>
      <c r="C61" s="28">
        <v>37846882</v>
      </c>
      <c r="D61" s="28">
        <v>36318088</v>
      </c>
      <c r="E61" s="28">
        <v>794459</v>
      </c>
      <c r="F61" s="23">
        <f t="shared" si="0"/>
        <v>2.1875022715953551E-2</v>
      </c>
    </row>
    <row r="62" spans="2:6" x14ac:dyDescent="0.25">
      <c r="B62" s="13" t="s">
        <v>40</v>
      </c>
      <c r="C62" s="28">
        <v>128000</v>
      </c>
      <c r="D62" s="28">
        <v>5246197</v>
      </c>
      <c r="E62" s="28">
        <v>1602690</v>
      </c>
      <c r="F62" s="23">
        <f t="shared" ref="F62" si="3">IF(E62=0,"%",E62/D62)</f>
        <v>0.30549558089412199</v>
      </c>
    </row>
    <row r="63" spans="2:6" x14ac:dyDescent="0.25">
      <c r="B63" s="13" t="s">
        <v>42</v>
      </c>
      <c r="C63" s="28">
        <v>2665</v>
      </c>
      <c r="D63" s="28">
        <v>2665</v>
      </c>
      <c r="E63" s="28">
        <v>0</v>
      </c>
      <c r="F63" s="23" t="str">
        <f t="shared" si="0"/>
        <v>%</v>
      </c>
    </row>
    <row r="64" spans="2:6" x14ac:dyDescent="0.25">
      <c r="B64" s="13" t="s">
        <v>46</v>
      </c>
      <c r="C64" s="28">
        <v>0</v>
      </c>
      <c r="D64" s="28">
        <v>4147</v>
      </c>
      <c r="E64" s="28">
        <v>0</v>
      </c>
      <c r="F64" s="23" t="str">
        <f t="shared" si="0"/>
        <v>%</v>
      </c>
    </row>
    <row r="65" spans="2:6" x14ac:dyDescent="0.25">
      <c r="B65" s="13" t="s">
        <v>47</v>
      </c>
      <c r="C65" s="28">
        <v>2462479</v>
      </c>
      <c r="D65" s="28">
        <v>2882244</v>
      </c>
      <c r="E65" s="28">
        <v>1595969.1300000001</v>
      </c>
      <c r="F65" s="23">
        <f t="shared" si="0"/>
        <v>0.55372450424044606</v>
      </c>
    </row>
    <row r="66" spans="2:6" x14ac:dyDescent="0.25">
      <c r="B66" s="13" t="s">
        <v>48</v>
      </c>
      <c r="C66" s="28">
        <v>17813529</v>
      </c>
      <c r="D66" s="28">
        <v>81584585</v>
      </c>
      <c r="E66" s="28">
        <v>6426798</v>
      </c>
      <c r="F66" s="23">
        <f t="shared" ref="F66:F67" si="4">IF(E66=0,"%",E66/D66)</f>
        <v>7.8774660678852512E-2</v>
      </c>
    </row>
    <row r="67" spans="2:6" hidden="1" x14ac:dyDescent="0.25">
      <c r="B67" s="13"/>
      <c r="C67" s="28"/>
      <c r="D67" s="28"/>
      <c r="E67" s="28"/>
      <c r="F67" s="23" t="str">
        <f t="shared" si="4"/>
        <v>%</v>
      </c>
    </row>
    <row r="68" spans="2:6" ht="16.5" hidden="1" customHeight="1" x14ac:dyDescent="0.25">
      <c r="B68" s="13"/>
      <c r="C68" s="28"/>
      <c r="D68" s="28"/>
      <c r="E68" s="28"/>
      <c r="F68" s="23" t="str">
        <f t="shared" si="0"/>
        <v>%</v>
      </c>
    </row>
    <row r="69" spans="2:6" hidden="1" x14ac:dyDescent="0.25">
      <c r="B69" s="45" t="s">
        <v>26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+SUM(C72:C83)</f>
        <v>5390724</v>
      </c>
      <c r="D71" s="46">
        <f>+SUM(D72:D83)</f>
        <v>27009713</v>
      </c>
      <c r="E71" s="46">
        <f>+SUM(E72:E83)</f>
        <v>2519980.5299999998</v>
      </c>
      <c r="F71" s="47">
        <f t="shared" si="0"/>
        <v>9.3299048753313296E-2</v>
      </c>
    </row>
    <row r="72" spans="2:6" x14ac:dyDescent="0.25">
      <c r="B72" s="11" t="s">
        <v>37</v>
      </c>
      <c r="C72" s="27">
        <v>2475337</v>
      </c>
      <c r="D72" s="27">
        <v>2997906</v>
      </c>
      <c r="E72" s="27">
        <v>0</v>
      </c>
      <c r="F72" s="33" t="str">
        <f t="shared" si="0"/>
        <v>%</v>
      </c>
    </row>
    <row r="73" spans="2:6" x14ac:dyDescent="0.25">
      <c r="B73" s="13" t="s">
        <v>38</v>
      </c>
      <c r="C73" s="28">
        <v>0</v>
      </c>
      <c r="D73" s="28">
        <v>78965</v>
      </c>
      <c r="E73" s="28">
        <v>19600</v>
      </c>
      <c r="F73" s="23">
        <f t="shared" si="0"/>
        <v>0.24821123282466917</v>
      </c>
    </row>
    <row r="74" spans="2:6" x14ac:dyDescent="0.25">
      <c r="B74" s="13" t="s">
        <v>39</v>
      </c>
      <c r="C74" s="28">
        <v>0</v>
      </c>
      <c r="D74" s="28">
        <v>495350</v>
      </c>
      <c r="E74" s="28">
        <v>0</v>
      </c>
      <c r="F74" s="23" t="str">
        <f t="shared" si="0"/>
        <v>%</v>
      </c>
    </row>
    <row r="75" spans="2:6" x14ac:dyDescent="0.25">
      <c r="B75" s="13" t="s">
        <v>41</v>
      </c>
      <c r="C75" s="28">
        <v>0</v>
      </c>
      <c r="D75" s="28">
        <v>57898</v>
      </c>
      <c r="E75" s="28">
        <v>0</v>
      </c>
      <c r="F75" s="23" t="str">
        <f t="shared" si="0"/>
        <v>%</v>
      </c>
    </row>
    <row r="76" spans="2:6" x14ac:dyDescent="0.25">
      <c r="B76" s="13" t="s">
        <v>42</v>
      </c>
      <c r="C76" s="28">
        <v>0</v>
      </c>
      <c r="D76" s="28">
        <v>14000</v>
      </c>
      <c r="E76" s="28">
        <v>0</v>
      </c>
      <c r="F76" s="23" t="str">
        <f t="shared" si="0"/>
        <v>%</v>
      </c>
    </row>
    <row r="77" spans="2:6" x14ac:dyDescent="0.25">
      <c r="B77" s="13" t="s">
        <v>43</v>
      </c>
      <c r="C77" s="28">
        <v>0</v>
      </c>
      <c r="D77" s="28">
        <v>205090</v>
      </c>
      <c r="E77" s="28">
        <v>3600</v>
      </c>
      <c r="F77" s="23">
        <f t="shared" si="0"/>
        <v>1.7553269296406455E-2</v>
      </c>
    </row>
    <row r="78" spans="2:6" x14ac:dyDescent="0.25">
      <c r="B78" s="13" t="s">
        <v>44</v>
      </c>
      <c r="C78" s="28">
        <v>0</v>
      </c>
      <c r="D78" s="28">
        <v>201288</v>
      </c>
      <c r="E78" s="28">
        <v>0</v>
      </c>
      <c r="F78" s="23" t="str">
        <f t="shared" si="0"/>
        <v>%</v>
      </c>
    </row>
    <row r="79" spans="2:6" x14ac:dyDescent="0.25">
      <c r="B79" s="13" t="s">
        <v>46</v>
      </c>
      <c r="C79" s="28">
        <v>0</v>
      </c>
      <c r="D79" s="28">
        <v>251560</v>
      </c>
      <c r="E79" s="28">
        <v>43758.75</v>
      </c>
      <c r="F79" s="23">
        <f t="shared" si="0"/>
        <v>0.17394955477818413</v>
      </c>
    </row>
    <row r="80" spans="2:6" x14ac:dyDescent="0.25">
      <c r="B80" s="13" t="s">
        <v>47</v>
      </c>
      <c r="C80" s="28">
        <v>0</v>
      </c>
      <c r="D80" s="28">
        <v>2064101</v>
      </c>
      <c r="E80" s="28">
        <v>34500</v>
      </c>
      <c r="F80" s="23">
        <f t="shared" si="0"/>
        <v>1.6714298379778895E-2</v>
      </c>
    </row>
    <row r="81" spans="2:6" x14ac:dyDescent="0.25">
      <c r="B81" s="13" t="s">
        <v>48</v>
      </c>
      <c r="C81" s="28">
        <v>2915387</v>
      </c>
      <c r="D81" s="28">
        <v>20643555</v>
      </c>
      <c r="E81" s="28">
        <v>2418521.7799999998</v>
      </c>
      <c r="F81" s="23">
        <f t="shared" si="0"/>
        <v>0.11715626402526114</v>
      </c>
    </row>
    <row r="82" spans="2:6" hidden="1" x14ac:dyDescent="0.25">
      <c r="B82" s="13"/>
      <c r="C82" s="28"/>
      <c r="D82" s="28"/>
      <c r="E82" s="28"/>
      <c r="F82" s="23" t="str">
        <f t="shared" si="0"/>
        <v>%</v>
      </c>
    </row>
    <row r="83" spans="2:6" hidden="1" x14ac:dyDescent="0.25">
      <c r="B83" s="13"/>
      <c r="C83" s="28"/>
      <c r="D83" s="28"/>
      <c r="E83" s="28"/>
      <c r="F83" s="23" t="str">
        <f t="shared" si="0"/>
        <v>%</v>
      </c>
    </row>
    <row r="84" spans="2:6" x14ac:dyDescent="0.25">
      <c r="B84" s="48" t="s">
        <v>3</v>
      </c>
      <c r="C84" s="49">
        <f>+C71+C69+C58+C46+C32+C22+C9</f>
        <v>6396413985</v>
      </c>
      <c r="D84" s="49">
        <f t="shared" ref="D84:E84" si="6">+D71+D69+D58+D46+D32+D22+D9</f>
        <v>6490535442</v>
      </c>
      <c r="E84" s="49">
        <f t="shared" si="6"/>
        <v>817610375.67999983</v>
      </c>
      <c r="F84" s="50">
        <f t="shared" si="0"/>
        <v>0.12596963424454555</v>
      </c>
    </row>
    <row r="85" spans="2:6" x14ac:dyDescent="0.2">
      <c r="B85" s="37" t="s">
        <v>36</v>
      </c>
      <c r="C85" s="9"/>
      <c r="D85" s="9"/>
      <c r="E85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32</v>
      </c>
      <c r="C5" s="67"/>
      <c r="D5" s="67"/>
      <c r="E5" s="67"/>
      <c r="F5" s="67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SUM(C10:C13)</f>
        <v>1067732</v>
      </c>
      <c r="D9" s="46">
        <f>SUM(D10:D13)</f>
        <v>1067732</v>
      </c>
      <c r="E9" s="46">
        <f>SUM(E10:E13)</f>
        <v>0</v>
      </c>
      <c r="F9" s="47">
        <f>IF(D9=0,"%",E9/D9)</f>
        <v>0</v>
      </c>
    </row>
    <row r="10" spans="2:6" x14ac:dyDescent="0.25">
      <c r="B10" s="13" t="s">
        <v>38</v>
      </c>
      <c r="C10" s="28">
        <v>56903</v>
      </c>
      <c r="D10" s="28">
        <v>56903</v>
      </c>
      <c r="E10" s="28">
        <v>0</v>
      </c>
      <c r="F10" s="35">
        <f t="shared" ref="F10:F47" si="0">IF(D10=0,"%",E10/D10)</f>
        <v>0</v>
      </c>
    </row>
    <row r="11" spans="2:6" x14ac:dyDescent="0.25">
      <c r="B11" s="13" t="s">
        <v>44</v>
      </c>
      <c r="C11" s="28">
        <v>581028</v>
      </c>
      <c r="D11" s="28">
        <v>581028</v>
      </c>
      <c r="E11" s="28">
        <v>0</v>
      </c>
      <c r="F11" s="35">
        <f t="shared" si="0"/>
        <v>0</v>
      </c>
    </row>
    <row r="12" spans="2:6" x14ac:dyDescent="0.25">
      <c r="B12" s="13" t="s">
        <v>47</v>
      </c>
      <c r="C12" s="28">
        <v>70000</v>
      </c>
      <c r="D12" s="28">
        <v>70000</v>
      </c>
      <c r="E12" s="28">
        <v>0</v>
      </c>
      <c r="F12" s="35">
        <f t="shared" si="0"/>
        <v>0</v>
      </c>
    </row>
    <row r="13" spans="2:6" x14ac:dyDescent="0.25">
      <c r="B13" s="13" t="s">
        <v>48</v>
      </c>
      <c r="C13" s="28">
        <v>359801</v>
      </c>
      <c r="D13" s="28">
        <v>359801</v>
      </c>
      <c r="E13" s="28">
        <v>0</v>
      </c>
      <c r="F13" s="35">
        <f t="shared" si="0"/>
        <v>0</v>
      </c>
    </row>
    <row r="14" spans="2:6" hidden="1" x14ac:dyDescent="0.25">
      <c r="B14" s="45" t="s">
        <v>19</v>
      </c>
      <c r="C14" s="46">
        <f>SUM(C15:C15)</f>
        <v>0</v>
      </c>
      <c r="D14" s="46">
        <f>SUM(D15:D15)</f>
        <v>0</v>
      </c>
      <c r="E14" s="46">
        <f>SUM(E15:E15)</f>
        <v>0</v>
      </c>
      <c r="F14" s="47" t="str">
        <f t="shared" si="0"/>
        <v>%</v>
      </c>
    </row>
    <row r="15" spans="2:6" hidden="1" x14ac:dyDescent="0.25">
      <c r="B15" s="22" t="s">
        <v>24</v>
      </c>
      <c r="C15" s="27">
        <v>0</v>
      </c>
      <c r="D15" s="27">
        <v>0</v>
      </c>
      <c r="E15" s="27">
        <v>0</v>
      </c>
      <c r="F15" s="24" t="str">
        <f t="shared" si="0"/>
        <v>%</v>
      </c>
    </row>
    <row r="16" spans="2:6" x14ac:dyDescent="0.25">
      <c r="B16" s="45" t="s">
        <v>18</v>
      </c>
      <c r="C16" s="46">
        <f>+SUM(C17:C28)</f>
        <v>261439962</v>
      </c>
      <c r="D16" s="46">
        <f>+SUM(D17:D28)</f>
        <v>217825774</v>
      </c>
      <c r="E16" s="46">
        <f>+SUM(E17:E28)</f>
        <v>6093257.1100000003</v>
      </c>
      <c r="F16" s="47">
        <f t="shared" si="0"/>
        <v>2.7973076822396602E-2</v>
      </c>
    </row>
    <row r="17" spans="2:6" x14ac:dyDescent="0.25">
      <c r="B17" s="11" t="s">
        <v>37</v>
      </c>
      <c r="C17" s="27">
        <v>250286</v>
      </c>
      <c r="D17" s="27">
        <v>219314</v>
      </c>
      <c r="E17" s="27">
        <v>0</v>
      </c>
      <c r="F17" s="24">
        <f t="shared" si="0"/>
        <v>0</v>
      </c>
    </row>
    <row r="18" spans="2:6" x14ac:dyDescent="0.25">
      <c r="B18" s="13" t="s">
        <v>38</v>
      </c>
      <c r="C18" s="28">
        <v>90968</v>
      </c>
      <c r="D18" s="28">
        <v>90968</v>
      </c>
      <c r="E18" s="28">
        <v>0</v>
      </c>
      <c r="F18" s="35">
        <f t="shared" si="0"/>
        <v>0</v>
      </c>
    </row>
    <row r="19" spans="2:6" x14ac:dyDescent="0.25">
      <c r="B19" s="13" t="s">
        <v>39</v>
      </c>
      <c r="C19" s="28">
        <v>26608</v>
      </c>
      <c r="D19" s="28">
        <v>126608</v>
      </c>
      <c r="E19" s="28">
        <v>0</v>
      </c>
      <c r="F19" s="35">
        <f t="shared" si="0"/>
        <v>0</v>
      </c>
    </row>
    <row r="20" spans="2:6" x14ac:dyDescent="0.25">
      <c r="B20" s="13" t="s">
        <v>40</v>
      </c>
      <c r="C20" s="28">
        <v>1000</v>
      </c>
      <c r="D20" s="28">
        <v>1000</v>
      </c>
      <c r="E20" s="28">
        <v>0</v>
      </c>
      <c r="F20" s="35">
        <f t="shared" si="0"/>
        <v>0</v>
      </c>
    </row>
    <row r="21" spans="2:6" x14ac:dyDescent="0.25">
      <c r="B21" s="13" t="s">
        <v>41</v>
      </c>
      <c r="C21" s="28">
        <v>24500</v>
      </c>
      <c r="D21" s="28">
        <v>24500</v>
      </c>
      <c r="E21" s="28">
        <v>0</v>
      </c>
      <c r="F21" s="35">
        <f t="shared" si="0"/>
        <v>0</v>
      </c>
    </row>
    <row r="22" spans="2:6" x14ac:dyDescent="0.25">
      <c r="B22" s="13" t="s">
        <v>42</v>
      </c>
      <c r="C22" s="28">
        <v>58008</v>
      </c>
      <c r="D22" s="28">
        <v>58008</v>
      </c>
      <c r="E22" s="28">
        <v>0</v>
      </c>
      <c r="F22" s="35">
        <f t="shared" si="0"/>
        <v>0</v>
      </c>
    </row>
    <row r="23" spans="2:6" x14ac:dyDescent="0.25">
      <c r="B23" s="13" t="s">
        <v>44</v>
      </c>
      <c r="C23" s="28">
        <v>264000</v>
      </c>
      <c r="D23" s="28">
        <v>264000</v>
      </c>
      <c r="E23" s="28">
        <v>0</v>
      </c>
      <c r="F23" s="35">
        <f t="shared" si="0"/>
        <v>0</v>
      </c>
    </row>
    <row r="24" spans="2:6" x14ac:dyDescent="0.25">
      <c r="B24" s="13" t="s">
        <v>47</v>
      </c>
      <c r="C24" s="28">
        <v>105471654</v>
      </c>
      <c r="D24" s="28">
        <v>97394228</v>
      </c>
      <c r="E24" s="28">
        <v>2045996.5599999998</v>
      </c>
      <c r="F24" s="35">
        <f t="shared" si="0"/>
        <v>2.1007369759119605E-2</v>
      </c>
    </row>
    <row r="25" spans="2:6" x14ac:dyDescent="0.25">
      <c r="B25" s="13" t="s">
        <v>48</v>
      </c>
      <c r="C25" s="28">
        <v>155252938</v>
      </c>
      <c r="D25" s="28">
        <v>119647148</v>
      </c>
      <c r="E25" s="28">
        <v>4047260.5500000003</v>
      </c>
      <c r="F25" s="35">
        <f t="shared" si="0"/>
        <v>3.3826636218691988E-2</v>
      </c>
    </row>
    <row r="26" spans="2:6" hidden="1" x14ac:dyDescent="0.25">
      <c r="B26" s="13"/>
      <c r="C26" s="28"/>
      <c r="D26" s="28"/>
      <c r="E26" s="28"/>
      <c r="F26" s="35" t="str">
        <f t="shared" si="0"/>
        <v>%</v>
      </c>
    </row>
    <row r="27" spans="2:6" hidden="1" x14ac:dyDescent="0.25">
      <c r="B27" s="13"/>
      <c r="C27" s="28"/>
      <c r="D27" s="28"/>
      <c r="E27" s="28"/>
      <c r="F27" s="35" t="str">
        <f t="shared" si="0"/>
        <v>%</v>
      </c>
    </row>
    <row r="28" spans="2:6" hidden="1" x14ac:dyDescent="0.25">
      <c r="B28" s="13"/>
      <c r="C28" s="28"/>
      <c r="D28" s="28"/>
      <c r="E28" s="28"/>
      <c r="F28" s="35" t="str">
        <f t="shared" si="0"/>
        <v>%</v>
      </c>
    </row>
    <row r="29" spans="2:6" hidden="1" x14ac:dyDescent="0.25">
      <c r="B29" s="45" t="s">
        <v>17</v>
      </c>
      <c r="C29" s="46">
        <f>+SUM(C30:C33)</f>
        <v>0</v>
      </c>
      <c r="D29" s="46">
        <f t="shared" ref="D29:E29" si="1">+SUM(D30:D33)</f>
        <v>0</v>
      </c>
      <c r="E29" s="46">
        <f t="shared" si="1"/>
        <v>0</v>
      </c>
      <c r="F29" s="47" t="str">
        <f t="shared" ref="F29:F33" si="2">IF(D29=0,"%",E29/D29)</f>
        <v>%</v>
      </c>
    </row>
    <row r="30" spans="2:6" hidden="1" x14ac:dyDescent="0.25">
      <c r="B30" s="13"/>
      <c r="C30" s="28">
        <v>0</v>
      </c>
      <c r="D30" s="28">
        <v>0</v>
      </c>
      <c r="E30" s="28">
        <v>0</v>
      </c>
      <c r="F30" s="35" t="str">
        <f t="shared" si="2"/>
        <v>%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+SUM(C35:C37)</f>
        <v>0</v>
      </c>
      <c r="D34" s="46">
        <f>+SUM(D35:D37)</f>
        <v>3434336</v>
      </c>
      <c r="E34" s="46">
        <f>+SUM(E35:E37)</f>
        <v>345671.16000000003</v>
      </c>
      <c r="F34" s="47">
        <f t="shared" si="0"/>
        <v>0.10065152623389209</v>
      </c>
    </row>
    <row r="35" spans="2:6" x14ac:dyDescent="0.25">
      <c r="B35" s="11" t="s">
        <v>39</v>
      </c>
      <c r="C35" s="27">
        <v>0</v>
      </c>
      <c r="D35" s="27">
        <v>200000</v>
      </c>
      <c r="E35" s="27">
        <v>0</v>
      </c>
      <c r="F35" s="24">
        <f t="shared" si="0"/>
        <v>0</v>
      </c>
    </row>
    <row r="36" spans="2:6" x14ac:dyDescent="0.25">
      <c r="B36" s="42" t="s">
        <v>47</v>
      </c>
      <c r="C36" s="43">
        <v>0</v>
      </c>
      <c r="D36" s="43">
        <v>350672</v>
      </c>
      <c r="E36" s="43">
        <v>345671.16000000003</v>
      </c>
      <c r="F36" s="35">
        <f t="shared" si="0"/>
        <v>0.98573926632294573</v>
      </c>
    </row>
    <row r="37" spans="2:6" x14ac:dyDescent="0.25">
      <c r="B37" s="42" t="s">
        <v>48</v>
      </c>
      <c r="C37" s="43">
        <v>0</v>
      </c>
      <c r="D37" s="43">
        <v>2883664</v>
      </c>
      <c r="E37" s="43">
        <v>0</v>
      </c>
      <c r="F37" s="44">
        <f t="shared" si="0"/>
        <v>0</v>
      </c>
    </row>
    <row r="38" spans="2:6" x14ac:dyDescent="0.25">
      <c r="B38" s="45" t="s">
        <v>15</v>
      </c>
      <c r="C38" s="46">
        <f>+SUM(C39:C46)</f>
        <v>0</v>
      </c>
      <c r="D38" s="46">
        <f>+SUM(D39:D46)</f>
        <v>5022882</v>
      </c>
      <c r="E38" s="46">
        <f>+SUM(E39:E46)</f>
        <v>43814.400000000001</v>
      </c>
      <c r="F38" s="47">
        <f t="shared" si="0"/>
        <v>8.7229602447359902E-3</v>
      </c>
    </row>
    <row r="39" spans="2:6" x14ac:dyDescent="0.25">
      <c r="B39" s="13" t="s">
        <v>47</v>
      </c>
      <c r="C39" s="28">
        <v>0</v>
      </c>
      <c r="D39" s="28">
        <v>2192408</v>
      </c>
      <c r="E39" s="28">
        <v>28300</v>
      </c>
      <c r="F39" s="35">
        <f t="shared" si="0"/>
        <v>1.2908181323914162E-2</v>
      </c>
    </row>
    <row r="40" spans="2:6" x14ac:dyDescent="0.25">
      <c r="B40" s="13" t="s">
        <v>48</v>
      </c>
      <c r="C40" s="28">
        <v>0</v>
      </c>
      <c r="D40" s="28">
        <v>2830474</v>
      </c>
      <c r="E40" s="28">
        <v>15514.4</v>
      </c>
      <c r="F40" s="35">
        <f t="shared" si="0"/>
        <v>5.4812020884134598E-3</v>
      </c>
    </row>
    <row r="41" spans="2:6" hidden="1" x14ac:dyDescent="0.25">
      <c r="B41" s="13"/>
      <c r="C41" s="28"/>
      <c r="D41" s="28"/>
      <c r="E41" s="28"/>
      <c r="F41" s="35" t="str">
        <f t="shared" ref="F41:F43" si="3">IF(D41=0,"%",E41/D41)</f>
        <v>%</v>
      </c>
    </row>
    <row r="42" spans="2:6" hidden="1" x14ac:dyDescent="0.25">
      <c r="B42" s="13"/>
      <c r="C42" s="28"/>
      <c r="D42" s="28"/>
      <c r="E42" s="28"/>
      <c r="F42" s="35" t="str">
        <f t="shared" si="3"/>
        <v>%</v>
      </c>
    </row>
    <row r="43" spans="2:6" hidden="1" x14ac:dyDescent="0.25">
      <c r="B43" s="13"/>
      <c r="C43" s="28"/>
      <c r="D43" s="28"/>
      <c r="E43" s="28"/>
      <c r="F43" s="35" t="str">
        <f t="shared" si="3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x14ac:dyDescent="0.25">
      <c r="B47" s="48" t="s">
        <v>3</v>
      </c>
      <c r="C47" s="49">
        <f>+C38+C34+C29+C16+C14+C9</f>
        <v>262507694</v>
      </c>
      <c r="D47" s="49">
        <f t="shared" ref="D47:E47" si="4">+D38+D34+D29+D16+D14+D9</f>
        <v>227350724</v>
      </c>
      <c r="E47" s="49">
        <f t="shared" si="4"/>
        <v>6482742.6699999999</v>
      </c>
      <c r="F47" s="50">
        <f t="shared" si="0"/>
        <v>2.8514282057003699E-2</v>
      </c>
    </row>
    <row r="48" spans="2:6" x14ac:dyDescent="0.25">
      <c r="B48" s="37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2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3.42578125" bestFit="1" customWidth="1"/>
    <col min="6" max="6" width="12.28515625" customWidth="1"/>
  </cols>
  <sheetData>
    <row r="5" spans="2:6" ht="75" customHeight="1" x14ac:dyDescent="0.25">
      <c r="B5" s="67" t="s">
        <v>31</v>
      </c>
      <c r="C5" s="67"/>
      <c r="D5" s="67"/>
      <c r="E5" s="67"/>
      <c r="F5" s="67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x14ac:dyDescent="0.25">
      <c r="B9" s="45" t="s">
        <v>20</v>
      </c>
      <c r="C9" s="46">
        <f>SUM(C10)</f>
        <v>0</v>
      </c>
      <c r="D9" s="46">
        <f t="shared" ref="D9:E9" si="0">SUM(D10)</f>
        <v>16424640</v>
      </c>
      <c r="E9" s="46">
        <f t="shared" si="0"/>
        <v>1233360</v>
      </c>
      <c r="F9" s="47">
        <f>IF(D9=0,"%",E9/D9)</f>
        <v>7.50920568122041E-2</v>
      </c>
    </row>
    <row r="10" spans="2:6" x14ac:dyDescent="0.25">
      <c r="B10" s="11" t="s">
        <v>48</v>
      </c>
      <c r="C10" s="27">
        <v>0</v>
      </c>
      <c r="D10" s="27">
        <v>16424640</v>
      </c>
      <c r="E10" s="27">
        <v>1233360</v>
      </c>
      <c r="F10" s="24">
        <f t="shared" ref="F10:F18" si="1">IF(E10=0,"%",E10/D10)</f>
        <v>7.50920568122041E-2</v>
      </c>
    </row>
    <row r="11" spans="2:6" x14ac:dyDescent="0.25">
      <c r="B11" s="45" t="s">
        <v>18</v>
      </c>
      <c r="C11" s="46">
        <f>+SUM(C12)</f>
        <v>651708774</v>
      </c>
      <c r="D11" s="46">
        <f t="shared" ref="D11:E11" si="2">+SUM(D12)</f>
        <v>1270660675</v>
      </c>
      <c r="E11" s="46">
        <f t="shared" si="2"/>
        <v>463144085.88999999</v>
      </c>
      <c r="F11" s="47">
        <f t="shared" ref="F11" si="3">IF(D11=0,"%",E11/D11)</f>
        <v>0.36449076846578254</v>
      </c>
    </row>
    <row r="12" spans="2:6" x14ac:dyDescent="0.25">
      <c r="B12" s="42" t="s">
        <v>48</v>
      </c>
      <c r="C12" s="43">
        <v>651708774</v>
      </c>
      <c r="D12" s="43">
        <v>1270660675</v>
      </c>
      <c r="E12" s="43">
        <v>463144085.88999999</v>
      </c>
      <c r="F12" s="44"/>
    </row>
    <row r="13" spans="2:6" x14ac:dyDescent="0.25">
      <c r="B13" s="45" t="s">
        <v>16</v>
      </c>
      <c r="C13" s="46">
        <f>+SUM(C14:C14)</f>
        <v>0</v>
      </c>
      <c r="D13" s="46">
        <f>+SUM(D14:D14)</f>
        <v>54490682</v>
      </c>
      <c r="E13" s="46">
        <f>+SUM(E14:E14)</f>
        <v>16599809</v>
      </c>
      <c r="F13" s="47">
        <f t="shared" ref="F13" si="4">IF(D13=0,"%",E13/D13)</f>
        <v>0.30463573570248215</v>
      </c>
    </row>
    <row r="14" spans="2:6" x14ac:dyDescent="0.25">
      <c r="B14" s="42" t="s">
        <v>48</v>
      </c>
      <c r="C14" s="43">
        <v>0</v>
      </c>
      <c r="D14" s="43">
        <v>54490682</v>
      </c>
      <c r="E14" s="43">
        <v>16599809</v>
      </c>
      <c r="F14" s="44"/>
    </row>
    <row r="15" spans="2:6" x14ac:dyDescent="0.25">
      <c r="B15" s="45" t="s">
        <v>15</v>
      </c>
      <c r="C15" s="46">
        <f>SUM(C16:C18)</f>
        <v>760509584</v>
      </c>
      <c r="D15" s="46">
        <f t="shared" ref="D15:E15" si="5">SUM(D16:D18)</f>
        <v>790972916</v>
      </c>
      <c r="E15" s="46">
        <f t="shared" si="5"/>
        <v>38748388.939999998</v>
      </c>
      <c r="F15" s="47">
        <f t="shared" ref="F15:F16" si="6">IF(E15=0,"%",E15/D15)</f>
        <v>4.8988262627187099E-2</v>
      </c>
    </row>
    <row r="16" spans="2:6" x14ac:dyDescent="0.25">
      <c r="B16" s="11" t="s">
        <v>38</v>
      </c>
      <c r="C16" s="27">
        <v>50715755</v>
      </c>
      <c r="D16" s="27">
        <v>41228311</v>
      </c>
      <c r="E16" s="27">
        <v>6799564.6900000013</v>
      </c>
      <c r="F16" s="24">
        <f t="shared" si="6"/>
        <v>0.16492464825929934</v>
      </c>
    </row>
    <row r="17" spans="2:6" x14ac:dyDescent="0.25">
      <c r="B17" s="13" t="s">
        <v>44</v>
      </c>
      <c r="C17" s="28">
        <v>3477541</v>
      </c>
      <c r="D17" s="28">
        <v>3477541</v>
      </c>
      <c r="E17" s="28">
        <v>0</v>
      </c>
      <c r="F17" s="35" t="str">
        <f t="shared" si="1"/>
        <v>%</v>
      </c>
    </row>
    <row r="18" spans="2:6" x14ac:dyDescent="0.25">
      <c r="B18" s="14" t="s">
        <v>48</v>
      </c>
      <c r="C18" s="29">
        <v>706316288</v>
      </c>
      <c r="D18" s="29">
        <v>746267064</v>
      </c>
      <c r="E18" s="29">
        <v>31948824.25</v>
      </c>
      <c r="F18" s="36">
        <f t="shared" si="1"/>
        <v>4.2811515865049617E-2</v>
      </c>
    </row>
    <row r="19" spans="2:6" x14ac:dyDescent="0.25">
      <c r="B19" s="48" t="s">
        <v>3</v>
      </c>
      <c r="C19" s="49">
        <f>+C15+C13+C11+C9</f>
        <v>1412218358</v>
      </c>
      <c r="D19" s="49">
        <f t="shared" ref="D19:E19" si="7">+D15+D13+D11+D9</f>
        <v>2132548913</v>
      </c>
      <c r="E19" s="49">
        <f t="shared" si="7"/>
        <v>519725643.82999998</v>
      </c>
      <c r="F19" s="50">
        <f t="shared" ref="F19" si="8">IF(D19=0,"%",E19/D19)</f>
        <v>0.24371100735920143</v>
      </c>
    </row>
    <row r="20" spans="2:6" x14ac:dyDescent="0.25">
      <c r="B20" s="37" t="s">
        <v>36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6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3.42578125" bestFit="1" customWidth="1"/>
    <col min="6" max="6" width="12.28515625" customWidth="1"/>
  </cols>
  <sheetData>
    <row r="5" spans="2:6" ht="60" customHeight="1" x14ac:dyDescent="0.25">
      <c r="B5" s="67" t="s">
        <v>30</v>
      </c>
      <c r="C5" s="67"/>
      <c r="D5" s="67"/>
      <c r="E5" s="67"/>
      <c r="F5" s="67"/>
    </row>
    <row r="7" spans="2:6" x14ac:dyDescent="0.25">
      <c r="E7" s="64"/>
      <c r="F7" s="66" t="s">
        <v>25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35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5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36407768</v>
      </c>
      <c r="D11" s="46">
        <f t="shared" ref="D11:E11" si="2">+SUM(D12:D22)</f>
        <v>344958545</v>
      </c>
      <c r="E11" s="46">
        <f t="shared" si="2"/>
        <v>4554711.8600000003</v>
      </c>
      <c r="F11" s="47">
        <f t="shared" ref="F11:F12" si="3">IF(E11=0,"%",E11/D11)</f>
        <v>1.3203649905237164E-2</v>
      </c>
    </row>
    <row r="12" spans="2:6" x14ac:dyDescent="0.25">
      <c r="B12" s="26" t="s">
        <v>37</v>
      </c>
      <c r="C12" s="27">
        <v>50000</v>
      </c>
      <c r="D12" s="27">
        <v>35817848</v>
      </c>
      <c r="E12" s="27">
        <v>1206</v>
      </c>
      <c r="F12" s="24">
        <f t="shared" si="3"/>
        <v>3.367036456238242E-5</v>
      </c>
    </row>
    <row r="13" spans="2:6" x14ac:dyDescent="0.25">
      <c r="B13" s="25" t="s">
        <v>38</v>
      </c>
      <c r="C13" s="28">
        <v>1166086</v>
      </c>
      <c r="D13" s="28">
        <v>61862079</v>
      </c>
      <c r="E13" s="28">
        <v>192015.2</v>
      </c>
      <c r="F13" s="35">
        <f t="shared" si="1"/>
        <v>3.1039241342018268E-3</v>
      </c>
    </row>
    <row r="14" spans="2:6" x14ac:dyDescent="0.25">
      <c r="B14" s="25" t="s">
        <v>39</v>
      </c>
      <c r="C14" s="28">
        <v>5000</v>
      </c>
      <c r="D14" s="28">
        <v>3365311</v>
      </c>
      <c r="E14" s="28">
        <v>0</v>
      </c>
      <c r="F14" s="35" t="str">
        <f t="shared" si="1"/>
        <v>%</v>
      </c>
    </row>
    <row r="15" spans="2:6" x14ac:dyDescent="0.25">
      <c r="B15" s="25" t="s">
        <v>40</v>
      </c>
      <c r="C15" s="28">
        <v>0</v>
      </c>
      <c r="D15" s="28">
        <v>465996</v>
      </c>
      <c r="E15" s="28">
        <v>0</v>
      </c>
      <c r="F15" s="35" t="str">
        <f t="shared" si="1"/>
        <v>%</v>
      </c>
    </row>
    <row r="16" spans="2:6" x14ac:dyDescent="0.25">
      <c r="B16" s="25" t="s">
        <v>41</v>
      </c>
      <c r="C16" s="28">
        <v>687613</v>
      </c>
      <c r="D16" s="28">
        <v>21558199</v>
      </c>
      <c r="E16" s="28">
        <v>144476.97999999998</v>
      </c>
      <c r="F16" s="35">
        <f t="shared" si="1"/>
        <v>6.7017184505996988E-3</v>
      </c>
    </row>
    <row r="17" spans="2:6" x14ac:dyDescent="0.25">
      <c r="B17" s="25" t="s">
        <v>42</v>
      </c>
      <c r="C17" s="28">
        <v>152671</v>
      </c>
      <c r="D17" s="28">
        <v>8435345</v>
      </c>
      <c r="E17" s="28">
        <v>52000</v>
      </c>
      <c r="F17" s="35">
        <f t="shared" si="1"/>
        <v>6.1645374314862047E-3</v>
      </c>
    </row>
    <row r="18" spans="2:6" x14ac:dyDescent="0.25">
      <c r="B18" s="25" t="s">
        <v>44</v>
      </c>
      <c r="C18" s="28">
        <v>0</v>
      </c>
      <c r="D18" s="28">
        <v>33156544</v>
      </c>
      <c r="E18" s="28">
        <v>94348.66</v>
      </c>
      <c r="F18" s="35">
        <f t="shared" si="1"/>
        <v>2.8455516956170102E-3</v>
      </c>
    </row>
    <row r="19" spans="2:6" x14ac:dyDescent="0.25">
      <c r="B19" s="25" t="s">
        <v>45</v>
      </c>
      <c r="C19" s="28">
        <v>0</v>
      </c>
      <c r="D19" s="28">
        <v>446904</v>
      </c>
      <c r="E19" s="28">
        <v>0</v>
      </c>
      <c r="F19" s="35" t="str">
        <f t="shared" si="1"/>
        <v>%</v>
      </c>
    </row>
    <row r="20" spans="2:6" x14ac:dyDescent="0.25">
      <c r="B20" s="25" t="s">
        <v>46</v>
      </c>
      <c r="C20" s="28">
        <v>140917</v>
      </c>
      <c r="D20" s="28">
        <v>2094094</v>
      </c>
      <c r="E20" s="28">
        <v>0</v>
      </c>
      <c r="F20" s="35" t="str">
        <f t="shared" si="1"/>
        <v>%</v>
      </c>
    </row>
    <row r="21" spans="2:6" x14ac:dyDescent="0.25">
      <c r="B21" s="25" t="s">
        <v>47</v>
      </c>
      <c r="C21" s="28">
        <v>4810838</v>
      </c>
      <c r="D21" s="28">
        <v>4624884</v>
      </c>
      <c r="E21" s="28">
        <v>0</v>
      </c>
      <c r="F21" s="35" t="str">
        <f t="shared" si="1"/>
        <v>%</v>
      </c>
    </row>
    <row r="22" spans="2:6" x14ac:dyDescent="0.25">
      <c r="B22" s="25" t="s">
        <v>48</v>
      </c>
      <c r="C22" s="28">
        <v>29394643</v>
      </c>
      <c r="D22" s="28">
        <v>173131341</v>
      </c>
      <c r="E22" s="28">
        <v>4070665.0200000005</v>
      </c>
      <c r="F22" s="35">
        <f t="shared" si="1"/>
        <v>2.3512005374001006E-2</v>
      </c>
    </row>
    <row r="23" spans="2:6" x14ac:dyDescent="0.25">
      <c r="B23" s="45" t="s">
        <v>16</v>
      </c>
      <c r="C23" s="46">
        <f>+C24</f>
        <v>0</v>
      </c>
      <c r="D23" s="46">
        <f t="shared" ref="D23:E23" si="4">+D24</f>
        <v>0</v>
      </c>
      <c r="E23" s="46">
        <f t="shared" si="4"/>
        <v>0</v>
      </c>
      <c r="F23" s="47" t="str">
        <f t="shared" si="1"/>
        <v>%</v>
      </c>
    </row>
    <row r="24" spans="2:6" x14ac:dyDescent="0.25">
      <c r="B24" s="25" t="s">
        <v>24</v>
      </c>
      <c r="C24" s="28"/>
      <c r="D24" s="28"/>
      <c r="E24" s="28"/>
      <c r="F24" s="35" t="str">
        <f t="shared" si="1"/>
        <v>%</v>
      </c>
    </row>
    <row r="25" spans="2:6" x14ac:dyDescent="0.25">
      <c r="B25" s="45" t="s">
        <v>15</v>
      </c>
      <c r="C25" s="46">
        <f>+SUM(C26:C34)</f>
        <v>0</v>
      </c>
      <c r="D25" s="46">
        <f>+SUM(D26:D34)</f>
        <v>14371510</v>
      </c>
      <c r="E25" s="46">
        <f>+SUM(E26:E34)</f>
        <v>0</v>
      </c>
      <c r="F25" s="47" t="str">
        <f t="shared" si="1"/>
        <v>%</v>
      </c>
    </row>
    <row r="26" spans="2:6" x14ac:dyDescent="0.25">
      <c r="B26" s="26" t="s">
        <v>37</v>
      </c>
      <c r="C26" s="27">
        <v>0</v>
      </c>
      <c r="D26" s="27">
        <v>2416258</v>
      </c>
      <c r="E26" s="27">
        <v>0</v>
      </c>
      <c r="F26" s="24" t="str">
        <f t="shared" si="1"/>
        <v>%</v>
      </c>
    </row>
    <row r="27" spans="2:6" x14ac:dyDescent="0.25">
      <c r="B27" s="25" t="s">
        <v>38</v>
      </c>
      <c r="C27" s="28">
        <v>0</v>
      </c>
      <c r="D27" s="28">
        <v>1845970</v>
      </c>
      <c r="E27" s="28">
        <v>0</v>
      </c>
      <c r="F27" s="35" t="str">
        <f>IF(E27=0,"%",E27/D27)</f>
        <v>%</v>
      </c>
    </row>
    <row r="28" spans="2:6" x14ac:dyDescent="0.25">
      <c r="B28" s="25" t="s">
        <v>39</v>
      </c>
      <c r="C28" s="28">
        <v>0</v>
      </c>
      <c r="D28" s="28">
        <v>230000</v>
      </c>
      <c r="E28" s="28">
        <v>0</v>
      </c>
      <c r="F28" s="35" t="str">
        <f t="shared" ref="F28:F29" si="5">IF(E28=0,"%",E28/D28)</f>
        <v>%</v>
      </c>
    </row>
    <row r="29" spans="2:6" x14ac:dyDescent="0.25">
      <c r="B29" s="25" t="s">
        <v>41</v>
      </c>
      <c r="C29" s="28">
        <v>0</v>
      </c>
      <c r="D29" s="28">
        <v>2169388</v>
      </c>
      <c r="E29" s="28">
        <v>0</v>
      </c>
      <c r="F29" s="35" t="str">
        <f t="shared" si="5"/>
        <v>%</v>
      </c>
    </row>
    <row r="30" spans="2:6" x14ac:dyDescent="0.25">
      <c r="B30" s="25" t="s">
        <v>42</v>
      </c>
      <c r="C30" s="28">
        <v>0</v>
      </c>
      <c r="D30" s="28">
        <v>665000</v>
      </c>
      <c r="E30" s="28">
        <v>0</v>
      </c>
      <c r="F30" s="35" t="str">
        <f t="shared" si="1"/>
        <v>%</v>
      </c>
    </row>
    <row r="31" spans="2:6" x14ac:dyDescent="0.25">
      <c r="B31" s="25" t="s">
        <v>44</v>
      </c>
      <c r="C31" s="28">
        <v>0</v>
      </c>
      <c r="D31" s="28">
        <v>2621850</v>
      </c>
      <c r="E31" s="28">
        <v>0</v>
      </c>
      <c r="F31" s="35" t="str">
        <f t="shared" si="1"/>
        <v>%</v>
      </c>
    </row>
    <row r="32" spans="2:6" x14ac:dyDescent="0.25">
      <c r="B32" s="25" t="s">
        <v>46</v>
      </c>
      <c r="C32" s="28">
        <v>0</v>
      </c>
      <c r="D32" s="28">
        <v>225000</v>
      </c>
      <c r="E32" s="28">
        <v>0</v>
      </c>
      <c r="F32" s="35" t="str">
        <f t="shared" si="1"/>
        <v>%</v>
      </c>
    </row>
    <row r="33" spans="2:6" x14ac:dyDescent="0.25">
      <c r="B33" s="25" t="s">
        <v>47</v>
      </c>
      <c r="C33" s="28">
        <v>0</v>
      </c>
      <c r="D33" s="28">
        <v>3800</v>
      </c>
      <c r="E33" s="28">
        <v>0</v>
      </c>
      <c r="F33" s="35" t="str">
        <f t="shared" si="1"/>
        <v>%</v>
      </c>
    </row>
    <row r="34" spans="2:6" hidden="1" x14ac:dyDescent="0.25">
      <c r="B34" s="25" t="s">
        <v>48</v>
      </c>
      <c r="C34" s="28">
        <v>0</v>
      </c>
      <c r="D34" s="28">
        <v>4194244</v>
      </c>
      <c r="E34" s="28">
        <v>0</v>
      </c>
      <c r="F34" s="35" t="str">
        <f t="shared" si="1"/>
        <v>%</v>
      </c>
    </row>
    <row r="35" spans="2:6" x14ac:dyDescent="0.25">
      <c r="B35" s="48" t="s">
        <v>3</v>
      </c>
      <c r="C35" s="49">
        <f>+C25+C23+C11+C9</f>
        <v>36407768</v>
      </c>
      <c r="D35" s="49">
        <f t="shared" ref="D35:E35" si="6">+D25+D23+D11+D9</f>
        <v>359330055</v>
      </c>
      <c r="E35" s="49">
        <f t="shared" si="6"/>
        <v>4554711.8600000003</v>
      </c>
      <c r="F35" s="50">
        <f t="shared" si="1"/>
        <v>1.2675566089232364E-2</v>
      </c>
    </row>
    <row r="36" spans="2:6" x14ac:dyDescent="0.25">
      <c r="B36" s="37" t="s">
        <v>36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E8" sqref="E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27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29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0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22</v>
      </c>
      <c r="C10" s="28"/>
      <c r="D10" s="28"/>
      <c r="E10" s="28"/>
      <c r="F10" s="35" t="str">
        <f t="shared" si="1"/>
        <v>%</v>
      </c>
    </row>
    <row r="11" spans="2:6" x14ac:dyDescent="0.25">
      <c r="B11" s="55" t="s">
        <v>23</v>
      </c>
      <c r="C11" s="29"/>
      <c r="D11" s="29"/>
      <c r="E11" s="29"/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22</v>
      </c>
      <c r="C13" s="28"/>
      <c r="D13" s="28"/>
      <c r="E13" s="28"/>
      <c r="F13" s="35" t="str">
        <f t="shared" si="1"/>
        <v>%</v>
      </c>
    </row>
    <row r="14" spans="2:6" x14ac:dyDescent="0.25">
      <c r="B14" s="55" t="s">
        <v>23</v>
      </c>
      <c r="C14" s="29"/>
      <c r="D14" s="29"/>
      <c r="E14" s="29"/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0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28</v>
      </c>
    </row>
  </sheetData>
  <mergeCells count="1">
    <mergeCell ref="B5:F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2021-02-27T18:53:07Z</dcterms:modified>
</cp:coreProperties>
</file>