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1\5.- Informacion Portal MINSA - Transparencia\PpR - Pliego MINSA 2021\3. Marzo - 2021\"/>
    </mc:Choice>
  </mc:AlternateContent>
  <xr:revisionPtr revIDLastSave="0" documentId="13_ncr:1_{46A478FA-299C-4A6B-8A7B-7500802B582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r:id="rId7"/>
  </sheets>
  <definedNames>
    <definedName name="_xlnm.Print_Area" localSheetId="2">RDR!$B$5:$F$43</definedName>
    <definedName name="_xlnm.Print_Area" localSheetId="1">RO!$B$5:$F$78</definedName>
    <definedName name="_xlnm.Print_Area" localSheetId="3">ROCC!$B$5:$F$27</definedName>
    <definedName name="_xlnm.Print_Area" localSheetId="4">ROOC!$B$2:$F$10</definedName>
    <definedName name="_xlnm.Print_Area" localSheetId="0">'TODA FUENTE'!$B$5:$F$74</definedName>
  </definedNames>
  <calcPr calcId="191029"/>
</workbook>
</file>

<file path=xl/calcChain.xml><?xml version="1.0" encoding="utf-8"?>
<calcChain xmlns="http://schemas.openxmlformats.org/spreadsheetml/2006/main">
  <c r="F35" i="5" l="1"/>
  <c r="F34" i="5"/>
  <c r="F33" i="5"/>
  <c r="F32" i="5"/>
  <c r="F31" i="5"/>
  <c r="F30" i="5"/>
  <c r="F20" i="5"/>
  <c r="F19" i="5"/>
  <c r="F18" i="5"/>
  <c r="F17" i="5"/>
  <c r="C25" i="5"/>
  <c r="D25" i="5"/>
  <c r="E25" i="5"/>
  <c r="F24" i="8"/>
  <c r="E22" i="8"/>
  <c r="D22" i="8"/>
  <c r="C22" i="8"/>
  <c r="E17" i="8"/>
  <c r="E26" i="8" s="1"/>
  <c r="D17" i="8"/>
  <c r="D26" i="8" s="1"/>
  <c r="C17" i="8"/>
  <c r="C26" i="8" s="1"/>
  <c r="E13" i="8"/>
  <c r="D13" i="8"/>
  <c r="C13" i="8"/>
  <c r="E9" i="8"/>
  <c r="D9" i="8"/>
  <c r="C9" i="8"/>
  <c r="F25" i="8"/>
  <c r="F23" i="8"/>
  <c r="F21" i="8"/>
  <c r="F20" i="8"/>
  <c r="F19" i="8"/>
  <c r="F18" i="8"/>
  <c r="F16" i="8"/>
  <c r="F15" i="8"/>
  <c r="F14" i="8"/>
  <c r="F12" i="8"/>
  <c r="F11" i="8"/>
  <c r="F10" i="8"/>
  <c r="F33" i="3"/>
  <c r="F25" i="2"/>
  <c r="F34" i="1"/>
  <c r="C41" i="1"/>
  <c r="D41" i="1"/>
  <c r="E41" i="1"/>
  <c r="F24" i="1"/>
  <c r="E66" i="2"/>
  <c r="D66" i="2"/>
  <c r="C66" i="2"/>
  <c r="F68" i="1"/>
  <c r="F16" i="5" l="1"/>
  <c r="F11" i="3" l="1"/>
  <c r="F51" i="2"/>
  <c r="F50" i="2"/>
  <c r="F49" i="2"/>
  <c r="F48" i="2"/>
  <c r="F36" i="2"/>
  <c r="C46" i="2"/>
  <c r="D46" i="2"/>
  <c r="E46" i="2"/>
  <c r="F49" i="1"/>
  <c r="F48" i="1"/>
  <c r="F47" i="1"/>
  <c r="F46" i="1"/>
  <c r="F45" i="1"/>
  <c r="F44" i="1"/>
  <c r="F33" i="1"/>
  <c r="F14" i="7" l="1"/>
  <c r="F13" i="7"/>
  <c r="E12" i="7"/>
  <c r="F12" i="7" s="1"/>
  <c r="D12" i="7"/>
  <c r="C12" i="7"/>
  <c r="C31" i="3"/>
  <c r="D31" i="3"/>
  <c r="E31" i="3"/>
  <c r="F65" i="2"/>
  <c r="E64" i="2"/>
  <c r="F64" i="2" s="1"/>
  <c r="D64" i="2"/>
  <c r="C64" i="2"/>
  <c r="E59" i="1"/>
  <c r="F59" i="1" s="1"/>
  <c r="D59" i="1"/>
  <c r="C59" i="1"/>
  <c r="F60" i="1"/>
  <c r="F29" i="3" l="1"/>
  <c r="F25" i="1"/>
  <c r="F23" i="1"/>
  <c r="F29" i="5" l="1"/>
  <c r="F26" i="5"/>
  <c r="F25" i="5"/>
  <c r="C32" i="2"/>
  <c r="D32" i="2"/>
  <c r="E32" i="2"/>
  <c r="C26" i="1"/>
  <c r="D26" i="1"/>
  <c r="E26" i="1"/>
  <c r="E11" i="5" l="1"/>
  <c r="D11" i="5"/>
  <c r="C11" i="5"/>
  <c r="E9" i="5"/>
  <c r="D9" i="5"/>
  <c r="C9" i="5"/>
  <c r="E55" i="2"/>
  <c r="D55" i="2"/>
  <c r="C55" i="2"/>
  <c r="E50" i="1"/>
  <c r="D50" i="1"/>
  <c r="C50" i="1"/>
  <c r="F57" i="1"/>
  <c r="F56" i="1"/>
  <c r="F55" i="1"/>
  <c r="C61" i="1"/>
  <c r="D61" i="1"/>
  <c r="E61" i="1"/>
  <c r="F15" i="5" l="1"/>
  <c r="F14" i="5"/>
  <c r="F13" i="5"/>
  <c r="F12" i="5"/>
  <c r="F11" i="5"/>
  <c r="F30" i="3" l="1"/>
  <c r="E26" i="3"/>
  <c r="D26" i="3"/>
  <c r="C26" i="3"/>
  <c r="F38" i="3" l="1"/>
  <c r="E9" i="7" l="1"/>
  <c r="D9" i="7"/>
  <c r="C9" i="7"/>
  <c r="F27" i="3"/>
  <c r="F41" i="3"/>
  <c r="F40" i="3"/>
  <c r="F39" i="3"/>
  <c r="F37" i="3"/>
  <c r="F36" i="3"/>
  <c r="F34" i="3"/>
  <c r="F32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59" i="2" l="1"/>
  <c r="F53" i="2"/>
  <c r="F52" i="2"/>
  <c r="F47" i="2"/>
  <c r="F54" i="1"/>
  <c r="F43" i="1"/>
  <c r="F74" i="2" l="1"/>
  <c r="F67" i="1"/>
  <c r="F26" i="3" l="1"/>
  <c r="F31" i="3"/>
  <c r="F63" i="2"/>
  <c r="F11" i="7"/>
  <c r="F10" i="7"/>
  <c r="F61" i="2" l="1"/>
  <c r="F60" i="2"/>
  <c r="F58" i="2"/>
  <c r="F53" i="1"/>
  <c r="F24" i="2" l="1"/>
  <c r="F23" i="2"/>
  <c r="F54" i="2" l="1"/>
  <c r="F42" i="1"/>
  <c r="C27" i="5" l="1"/>
  <c r="C38" i="5" s="1"/>
  <c r="D27" i="5"/>
  <c r="D38" i="5" s="1"/>
  <c r="E27" i="5"/>
  <c r="E38" i="5" s="1"/>
  <c r="F24" i="5" l="1"/>
  <c r="F37" i="5" l="1"/>
  <c r="F36" i="5"/>
  <c r="F28" i="5"/>
  <c r="F23" i="5"/>
  <c r="F22" i="5"/>
  <c r="F21" i="5"/>
  <c r="F10" i="5"/>
  <c r="F76" i="2"/>
  <c r="F75" i="2"/>
  <c r="F73" i="2"/>
  <c r="F72" i="2"/>
  <c r="F71" i="2"/>
  <c r="F70" i="2"/>
  <c r="F69" i="2"/>
  <c r="F68" i="2"/>
  <c r="F67" i="2"/>
  <c r="F62" i="2"/>
  <c r="F57" i="2"/>
  <c r="F56" i="2"/>
  <c r="F45" i="2"/>
  <c r="F44" i="2"/>
  <c r="F43" i="2"/>
  <c r="F42" i="2"/>
  <c r="F41" i="2"/>
  <c r="F40" i="2"/>
  <c r="F39" i="2"/>
  <c r="F38" i="2"/>
  <c r="F37" i="2"/>
  <c r="F35" i="2"/>
  <c r="F34" i="2"/>
  <c r="F33" i="2"/>
  <c r="F21" i="2"/>
  <c r="F20" i="2"/>
  <c r="F19" i="2"/>
  <c r="F18" i="2"/>
  <c r="F17" i="2"/>
  <c r="F16" i="2"/>
  <c r="F15" i="2"/>
  <c r="F14" i="2"/>
  <c r="F13" i="2"/>
  <c r="F12" i="2"/>
  <c r="F11" i="2"/>
  <c r="F10" i="2"/>
  <c r="F72" i="1"/>
  <c r="F71" i="1"/>
  <c r="F70" i="1"/>
  <c r="F69" i="1"/>
  <c r="F66" i="1"/>
  <c r="F65" i="1"/>
  <c r="F64" i="1"/>
  <c r="F63" i="1"/>
  <c r="F62" i="1"/>
  <c r="F58" i="1"/>
  <c r="F52" i="1"/>
  <c r="F51" i="1"/>
  <c r="F40" i="1"/>
  <c r="F39" i="1"/>
  <c r="F38" i="1"/>
  <c r="F37" i="1"/>
  <c r="F36" i="1"/>
  <c r="F35" i="1"/>
  <c r="F32" i="1"/>
  <c r="F31" i="1"/>
  <c r="F30" i="1"/>
  <c r="F29" i="1"/>
  <c r="F28" i="1"/>
  <c r="F27" i="1"/>
  <c r="F21" i="1"/>
  <c r="F20" i="1"/>
  <c r="F19" i="1"/>
  <c r="F18" i="1"/>
  <c r="F17" i="1"/>
  <c r="F16" i="1"/>
  <c r="F15" i="1"/>
  <c r="F14" i="1"/>
  <c r="F13" i="1"/>
  <c r="F12" i="1"/>
  <c r="F11" i="1"/>
  <c r="F10" i="1"/>
  <c r="F61" i="1" l="1"/>
  <c r="F66" i="2"/>
  <c r="E9" i="3"/>
  <c r="D9" i="3"/>
  <c r="C9" i="3"/>
  <c r="C22" i="1"/>
  <c r="D22" i="1"/>
  <c r="E22" i="1"/>
  <c r="F9" i="3" l="1"/>
  <c r="F9" i="5"/>
  <c r="F41" i="1"/>
  <c r="F22" i="1"/>
  <c r="F27" i="5"/>
  <c r="F38" i="5"/>
  <c r="F46" i="2"/>
  <c r="E14" i="3"/>
  <c r="D14" i="3"/>
  <c r="F14" i="3" s="1"/>
  <c r="C14" i="3"/>
  <c r="E15" i="7" l="1"/>
  <c r="D15" i="7"/>
  <c r="F15" i="7" l="1"/>
  <c r="F9" i="7"/>
  <c r="E6" i="4"/>
  <c r="E9" i="4" s="1"/>
  <c r="D6" i="4"/>
  <c r="D9" i="4" s="1"/>
  <c r="C6" i="4"/>
  <c r="C9" i="4" s="1"/>
  <c r="E35" i="3"/>
  <c r="D35" i="3"/>
  <c r="C35" i="3"/>
  <c r="E16" i="3"/>
  <c r="D16" i="3"/>
  <c r="C16" i="3"/>
  <c r="E22" i="2"/>
  <c r="D22" i="2"/>
  <c r="C22" i="2"/>
  <c r="E9" i="2"/>
  <c r="D9" i="2"/>
  <c r="C9" i="2"/>
  <c r="E9" i="1"/>
  <c r="E73" i="1" s="1"/>
  <c r="D9" i="1"/>
  <c r="D73" i="1" s="1"/>
  <c r="C9" i="1"/>
  <c r="C73" i="1" s="1"/>
  <c r="C77" i="2" l="1"/>
  <c r="D77" i="2"/>
  <c r="E77" i="2"/>
  <c r="F73" i="1"/>
  <c r="C42" i="3"/>
  <c r="D42" i="3"/>
  <c r="E42" i="3"/>
  <c r="F16" i="3"/>
  <c r="F35" i="3"/>
  <c r="F32" i="2"/>
  <c r="F22" i="2"/>
  <c r="F26" i="1"/>
  <c r="F55" i="2"/>
  <c r="F50" i="1"/>
  <c r="F9" i="2"/>
  <c r="F9" i="1"/>
  <c r="F9" i="4"/>
  <c r="F8" i="4"/>
  <c r="F7" i="4"/>
  <c r="F6" i="4"/>
  <c r="F42" i="3" l="1"/>
  <c r="F77" i="2"/>
  <c r="C15" i="7" l="1"/>
  <c r="F26" i="8"/>
  <c r="F17" i="8" l="1"/>
  <c r="F22" i="8"/>
  <c r="F9" i="8" l="1"/>
  <c r="F13" i="8"/>
</calcChain>
</file>

<file path=xl/sharedStrings.xml><?xml version="1.0" encoding="utf-8"?>
<sst xmlns="http://schemas.openxmlformats.org/spreadsheetml/2006/main" count="257" uniqueCount="47">
  <si>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</si>
  <si>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</si>
  <si>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</si>
  <si>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</si>
  <si>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</si>
  <si>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</si>
  <si>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</si>
  <si>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</si>
  <si>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</si>
  <si>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</si>
  <si>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</si>
  <si>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</si>
  <si>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</si>
  <si>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</si>
  <si>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</si>
  <si>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</si>
  <si>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</si>
  <si>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</si>
  <si>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</si>
  <si>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</si>
  <si>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</si>
  <si>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</si>
  <si>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9002  ASIGNACIONES PRESUPUESTARIAS QUE NO RESULTAN EN PRODUCTOS</t>
  </si>
  <si>
    <t>(EN SOLES)</t>
  </si>
  <si>
    <t>6-24: DONACIONES Y TRANSFERENCIAS</t>
  </si>
  <si>
    <t>EJECUCION DE LOS PROGRAMAS PRESUPUESTALES AL MES DE MARZO
DEL AÑO FISCAL 2021 DEL PLIEGO 011 MINSA - RECURSOS ORDINARIOS</t>
  </si>
  <si>
    <t>EJECUCION DE LOS PROGRAMAS PRESUPUESTALES AL MES DE MARZO
DEL AÑO FISCAL 2021 DEL PLIEGO 011 MINSA - RECURSOS DIRECTAMENTE RECAUDADOS</t>
  </si>
  <si>
    <t>EJECUCION DE LOS PROGRAMAS PRESUPUESTALES AL MES DE MARZO
DEL AÑO FISCAL 2021 DEL PLIEGO 011 MINSA - ROOC</t>
  </si>
  <si>
    <t>EJECUCION DE LOS PROGRAMAS PRESUPUESTALES AL MES DE MARZO
DEL AÑO FISCAL 2021 DEL PLIEGO 011 MINSA - DONACIONES Y TRANSFERENCIAS</t>
  </si>
  <si>
    <t>EJECUCION DE LOS PROGRAMAS PRESUPUESTALES AL MES DE MARZO
DEL AÑO FISCAL 2021 DEL PLIEGO 011 MINSA - TODA FUENTE</t>
  </si>
  <si>
    <t>Fuente: SIAF, Consulta Amigable y Base de Datos al 31 de Marzo del 2021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</si>
  <si>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</si>
  <si>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</si>
  <si>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</si>
  <si>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</si>
  <si>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</si>
  <si>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</si>
  <si>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</si>
  <si>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</si>
  <si>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</si>
  <si>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</si>
  <si>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</si>
  <si>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</si>
  <si>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</si>
  <si>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</si>
  <si>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DEVENGADO
AL 31.03.21</t>
  </si>
  <si>
    <t>EJECUCION DE LOS PROGRAMAS PRESUPUESTALES AL MES DE MARZO
DEL AÑO FISCAL 2021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</si>
</sst>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2" fillId="0" borderId="4" xfId="1" applyNumberFormat="1" applyFont="1" applyBorder="1" applyAlignment="1">
      <alignment horizontal="right" vertical="center"/>
    </xf>
    <xf numFmtId="165" fontId="2" fillId="0" borderId="5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77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57" customWidth="1"/>
    <col min="7" max="16384" width="11.42578125" style="1"/>
  </cols>
  <sheetData>
    <row r="5" spans="2:6" ht="51.75" customHeight="1" x14ac:dyDescent="0.25">
      <c r="B5" s="64" t="s">
        <v>29</v>
      </c>
      <c r="C5" s="64"/>
      <c r="D5" s="64"/>
      <c r="E5" s="64"/>
      <c r="F5" s="64"/>
    </row>
    <row r="7" spans="2:6" x14ac:dyDescent="0.25">
      <c r="F7" s="63" t="s">
        <v>23</v>
      </c>
    </row>
    <row r="8" spans="2:6" ht="38.25" x14ac:dyDescent="0.25">
      <c r="B8" s="51" t="s">
        <v>4</v>
      </c>
      <c r="C8" s="52" t="s">
        <v>1</v>
      </c>
      <c r="D8" s="52" t="s">
        <v>2</v>
      </c>
      <c r="E8" s="53" t="s">
        <v>45</v>
      </c>
      <c r="F8" s="54" t="s">
        <v>5</v>
      </c>
    </row>
    <row r="9" spans="2:6" x14ac:dyDescent="0.25">
      <c r="B9" s="45" t="s">
        <v>14</v>
      </c>
      <c r="C9" s="46">
        <f>SUM(C10:C21)</f>
        <v>2819150926</v>
      </c>
      <c r="D9" s="46">
        <f>SUM(D10:D21)</f>
        <v>2891634390</v>
      </c>
      <c r="E9" s="46">
        <f>SUM(E10:E21)</f>
        <v>652980238.4400003</v>
      </c>
      <c r="F9" s="47">
        <f t="shared" ref="F9:F73" si="0">IF(E9=0,"%",E9/D9)</f>
        <v>0.22581701223991885</v>
      </c>
    </row>
    <row r="10" spans="2:6" x14ac:dyDescent="0.25">
      <c r="B10" s="16" t="s">
        <v>31</v>
      </c>
      <c r="C10" s="30">
        <v>177798375</v>
      </c>
      <c r="D10" s="30">
        <v>171066593</v>
      </c>
      <c r="E10" s="30">
        <v>38780072.200000003</v>
      </c>
      <c r="F10" s="66">
        <f t="shared" si="0"/>
        <v>0.22669576519829329</v>
      </c>
    </row>
    <row r="11" spans="2:6" x14ac:dyDescent="0.25">
      <c r="B11" s="17" t="s">
        <v>32</v>
      </c>
      <c r="C11" s="31">
        <v>245747129</v>
      </c>
      <c r="D11" s="31">
        <v>255361002</v>
      </c>
      <c r="E11" s="31">
        <v>56282345.649999961</v>
      </c>
      <c r="F11" s="67">
        <f t="shared" si="0"/>
        <v>0.22040305766813981</v>
      </c>
    </row>
    <row r="12" spans="2:6" x14ac:dyDescent="0.25">
      <c r="B12" s="17" t="s">
        <v>33</v>
      </c>
      <c r="C12" s="31">
        <v>62890365</v>
      </c>
      <c r="D12" s="31">
        <v>64256215</v>
      </c>
      <c r="E12" s="31">
        <v>19179373.469999999</v>
      </c>
      <c r="F12" s="67">
        <f t="shared" si="0"/>
        <v>0.29848277664658585</v>
      </c>
    </row>
    <row r="13" spans="2:6" x14ac:dyDescent="0.25">
      <c r="B13" s="17" t="s">
        <v>34</v>
      </c>
      <c r="C13" s="31">
        <v>42696850</v>
      </c>
      <c r="D13" s="31">
        <v>42739346</v>
      </c>
      <c r="E13" s="31">
        <v>10359253.08</v>
      </c>
      <c r="F13" s="67">
        <f t="shared" si="0"/>
        <v>0.24238211506558852</v>
      </c>
    </row>
    <row r="14" spans="2:6" x14ac:dyDescent="0.25">
      <c r="B14" s="17" t="s">
        <v>35</v>
      </c>
      <c r="C14" s="31">
        <v>97110238</v>
      </c>
      <c r="D14" s="31">
        <v>99188208</v>
      </c>
      <c r="E14" s="31">
        <v>31875651.649999995</v>
      </c>
      <c r="F14" s="67">
        <f t="shared" si="0"/>
        <v>0.32136533457686822</v>
      </c>
    </row>
    <row r="15" spans="2:6" x14ac:dyDescent="0.25">
      <c r="B15" s="17" t="s">
        <v>36</v>
      </c>
      <c r="C15" s="31">
        <v>57397911</v>
      </c>
      <c r="D15" s="31">
        <v>57902942</v>
      </c>
      <c r="E15" s="31">
        <v>14024159.640000006</v>
      </c>
      <c r="F15" s="67">
        <f t="shared" si="0"/>
        <v>0.24220115862161212</v>
      </c>
    </row>
    <row r="16" spans="2:6" x14ac:dyDescent="0.25">
      <c r="B16" s="17" t="s">
        <v>37</v>
      </c>
      <c r="C16" s="31">
        <v>6859128</v>
      </c>
      <c r="D16" s="31">
        <v>7108432</v>
      </c>
      <c r="E16" s="31">
        <v>1683324.0700000003</v>
      </c>
      <c r="F16" s="67">
        <f t="shared" si="0"/>
        <v>0.23680666425450791</v>
      </c>
    </row>
    <row r="17" spans="2:6" x14ac:dyDescent="0.25">
      <c r="B17" s="17" t="s">
        <v>38</v>
      </c>
      <c r="C17" s="31">
        <v>230405005</v>
      </c>
      <c r="D17" s="31">
        <v>241660410</v>
      </c>
      <c r="E17" s="31">
        <v>56760760.299999997</v>
      </c>
      <c r="F17" s="67">
        <f t="shared" si="0"/>
        <v>0.23487819250161826</v>
      </c>
    </row>
    <row r="18" spans="2:6" x14ac:dyDescent="0.25">
      <c r="B18" s="17" t="s">
        <v>39</v>
      </c>
      <c r="C18" s="31">
        <v>29706835</v>
      </c>
      <c r="D18" s="31">
        <v>30210899</v>
      </c>
      <c r="E18" s="31">
        <v>6752381.580000001</v>
      </c>
      <c r="F18" s="67">
        <f t="shared" si="0"/>
        <v>0.22350813128732122</v>
      </c>
    </row>
    <row r="19" spans="2:6" x14ac:dyDescent="0.25">
      <c r="B19" s="17" t="s">
        <v>40</v>
      </c>
      <c r="C19" s="31">
        <v>30178389</v>
      </c>
      <c r="D19" s="31">
        <v>32057571</v>
      </c>
      <c r="E19" s="31">
        <v>8612463.0700000003</v>
      </c>
      <c r="F19" s="67">
        <f t="shared" si="0"/>
        <v>0.26865613336706018</v>
      </c>
    </row>
    <row r="20" spans="2:6" x14ac:dyDescent="0.25">
      <c r="B20" s="17" t="s">
        <v>41</v>
      </c>
      <c r="C20" s="31">
        <v>1150951063</v>
      </c>
      <c r="D20" s="31">
        <v>1131134779</v>
      </c>
      <c r="E20" s="31">
        <v>216260940.35999981</v>
      </c>
      <c r="F20" s="67">
        <f t="shared" si="0"/>
        <v>0.19118936520649571</v>
      </c>
    </row>
    <row r="21" spans="2:6" x14ac:dyDescent="0.25">
      <c r="B21" s="17" t="s">
        <v>42</v>
      </c>
      <c r="C21" s="31">
        <v>687409638</v>
      </c>
      <c r="D21" s="31">
        <v>758947993</v>
      </c>
      <c r="E21" s="31">
        <v>192409513.37000048</v>
      </c>
      <c r="F21" s="67">
        <f t="shared" si="0"/>
        <v>0.25352134157366496</v>
      </c>
    </row>
    <row r="22" spans="2:6" x14ac:dyDescent="0.25">
      <c r="B22" s="45" t="s">
        <v>13</v>
      </c>
      <c r="C22" s="46">
        <f>SUM(C23:C25)</f>
        <v>174795319</v>
      </c>
      <c r="D22" s="46">
        <f>SUM(D23:D25)</f>
        <v>177885919</v>
      </c>
      <c r="E22" s="46">
        <f>SUM(E23:E25)</f>
        <v>41329034.390000001</v>
      </c>
      <c r="F22" s="47">
        <f t="shared" si="0"/>
        <v>0.23233449067995091</v>
      </c>
    </row>
    <row r="23" spans="2:6" x14ac:dyDescent="0.25">
      <c r="B23" s="17" t="s">
        <v>32</v>
      </c>
      <c r="C23" s="31">
        <v>0</v>
      </c>
      <c r="D23" s="31">
        <v>0</v>
      </c>
      <c r="E23" s="31">
        <v>0</v>
      </c>
      <c r="F23" s="67" t="str">
        <f t="shared" si="0"/>
        <v>%</v>
      </c>
    </row>
    <row r="24" spans="2:6" x14ac:dyDescent="0.25">
      <c r="B24" s="17" t="s">
        <v>41</v>
      </c>
      <c r="C24" s="31">
        <v>9891037</v>
      </c>
      <c r="D24" s="31">
        <v>9700012</v>
      </c>
      <c r="E24" s="31">
        <v>87603.51</v>
      </c>
      <c r="F24" s="67">
        <f t="shared" si="0"/>
        <v>9.0312785180059561E-3</v>
      </c>
    </row>
    <row r="25" spans="2:6" x14ac:dyDescent="0.25">
      <c r="B25" s="17" t="s">
        <v>42</v>
      </c>
      <c r="C25" s="31">
        <v>164904282</v>
      </c>
      <c r="D25" s="31">
        <v>168185907</v>
      </c>
      <c r="E25" s="31">
        <v>41241430.880000003</v>
      </c>
      <c r="F25" s="67">
        <f t="shared" si="0"/>
        <v>0.24521335714531659</v>
      </c>
    </row>
    <row r="26" spans="2:6" x14ac:dyDescent="0.25">
      <c r="B26" s="45" t="s">
        <v>12</v>
      </c>
      <c r="C26" s="46">
        <f>SUM(C27:C40)</f>
        <v>3455775068</v>
      </c>
      <c r="D26" s="46">
        <f t="shared" ref="D26:E26" si="1">SUM(D27:D40)</f>
        <v>4576710065</v>
      </c>
      <c r="E26" s="46">
        <f t="shared" si="1"/>
        <v>1254083869.5600004</v>
      </c>
      <c r="F26" s="47">
        <f t="shared" si="0"/>
        <v>0.27401427045827087</v>
      </c>
    </row>
    <row r="27" spans="2:6" x14ac:dyDescent="0.25">
      <c r="B27" s="16" t="s">
        <v>31</v>
      </c>
      <c r="C27" s="30">
        <v>115946528</v>
      </c>
      <c r="D27" s="30">
        <v>149696730</v>
      </c>
      <c r="E27" s="30">
        <v>15926236.120000005</v>
      </c>
      <c r="F27" s="66">
        <f t="shared" si="0"/>
        <v>0.10639000678237931</v>
      </c>
    </row>
    <row r="28" spans="2:6" x14ac:dyDescent="0.25">
      <c r="B28" s="17" t="s">
        <v>32</v>
      </c>
      <c r="C28" s="31">
        <v>94621552</v>
      </c>
      <c r="D28" s="31">
        <v>158432688</v>
      </c>
      <c r="E28" s="31">
        <v>20666387.630000006</v>
      </c>
      <c r="F28" s="67">
        <f t="shared" si="0"/>
        <v>0.13044270024630275</v>
      </c>
    </row>
    <row r="29" spans="2:6" x14ac:dyDescent="0.25">
      <c r="B29" s="17" t="s">
        <v>33</v>
      </c>
      <c r="C29" s="31">
        <v>148593309</v>
      </c>
      <c r="D29" s="31">
        <v>174975430</v>
      </c>
      <c r="E29" s="31">
        <v>17384999.250000004</v>
      </c>
      <c r="F29" s="67">
        <f t="shared" si="0"/>
        <v>9.9356802552221207E-2</v>
      </c>
    </row>
    <row r="30" spans="2:6" x14ac:dyDescent="0.25">
      <c r="B30" s="17" t="s">
        <v>34</v>
      </c>
      <c r="C30" s="31">
        <v>30316003</v>
      </c>
      <c r="D30" s="31">
        <v>45211344</v>
      </c>
      <c r="E30" s="31">
        <v>2298417.2200000007</v>
      </c>
      <c r="F30" s="67">
        <f t="shared" si="0"/>
        <v>5.083717971312688E-2</v>
      </c>
    </row>
    <row r="31" spans="2:6" x14ac:dyDescent="0.25">
      <c r="B31" s="17" t="s">
        <v>35</v>
      </c>
      <c r="C31" s="31">
        <v>42728587</v>
      </c>
      <c r="D31" s="31">
        <v>63314737</v>
      </c>
      <c r="E31" s="31">
        <v>7633792.4100000011</v>
      </c>
      <c r="F31" s="67">
        <f t="shared" si="0"/>
        <v>0.12056896658987939</v>
      </c>
    </row>
    <row r="32" spans="2:6" x14ac:dyDescent="0.25">
      <c r="B32" s="17" t="s">
        <v>36</v>
      </c>
      <c r="C32" s="31">
        <v>66035171</v>
      </c>
      <c r="D32" s="31">
        <v>93940700</v>
      </c>
      <c r="E32" s="31">
        <v>6994664.2299999977</v>
      </c>
      <c r="F32" s="67">
        <f t="shared" si="0"/>
        <v>7.445829368952965E-2</v>
      </c>
    </row>
    <row r="33" spans="2:6" x14ac:dyDescent="0.25">
      <c r="B33" s="17" t="s">
        <v>37</v>
      </c>
      <c r="C33" s="31">
        <v>29820868</v>
      </c>
      <c r="D33" s="31">
        <v>30390723</v>
      </c>
      <c r="E33" s="31">
        <v>3682858.0999999978</v>
      </c>
      <c r="F33" s="67">
        <f t="shared" si="0"/>
        <v>0.12118362896466786</v>
      </c>
    </row>
    <row r="34" spans="2:6" x14ac:dyDescent="0.25">
      <c r="B34" s="17" t="s">
        <v>38</v>
      </c>
      <c r="C34" s="31">
        <v>57717333</v>
      </c>
      <c r="D34" s="31">
        <v>94836823</v>
      </c>
      <c r="E34" s="31">
        <v>13346126.15</v>
      </c>
      <c r="F34" s="67">
        <f t="shared" si="0"/>
        <v>0.14072725896775348</v>
      </c>
    </row>
    <row r="35" spans="2:6" x14ac:dyDescent="0.25">
      <c r="B35" s="17" t="s">
        <v>39</v>
      </c>
      <c r="C35" s="31">
        <v>16181164</v>
      </c>
      <c r="D35" s="31">
        <v>17942092</v>
      </c>
      <c r="E35" s="31">
        <v>3626320.9699999983</v>
      </c>
      <c r="F35" s="67">
        <f t="shared" si="0"/>
        <v>0.20211249446274149</v>
      </c>
    </row>
    <row r="36" spans="2:6" x14ac:dyDescent="0.25">
      <c r="B36" s="17" t="s">
        <v>40</v>
      </c>
      <c r="C36" s="31">
        <v>91407430</v>
      </c>
      <c r="D36" s="31">
        <v>93414194</v>
      </c>
      <c r="E36" s="31">
        <v>11383233.27</v>
      </c>
      <c r="F36" s="67">
        <f t="shared" si="0"/>
        <v>0.1218576404994727</v>
      </c>
    </row>
    <row r="37" spans="2:6" x14ac:dyDescent="0.25">
      <c r="B37" s="17" t="s">
        <v>43</v>
      </c>
      <c r="C37" s="31">
        <v>0</v>
      </c>
      <c r="D37" s="31">
        <v>14947</v>
      </c>
      <c r="E37" s="31">
        <v>0</v>
      </c>
      <c r="F37" s="67" t="str">
        <f t="shared" si="0"/>
        <v>%</v>
      </c>
    </row>
    <row r="38" spans="2:6" x14ac:dyDescent="0.25">
      <c r="B38" s="17" t="s">
        <v>44</v>
      </c>
      <c r="C38" s="31">
        <v>3326300</v>
      </c>
      <c r="D38" s="31">
        <v>3326300</v>
      </c>
      <c r="E38" s="31">
        <v>475951.23</v>
      </c>
      <c r="F38" s="67">
        <f t="shared" si="0"/>
        <v>0.1430872831674834</v>
      </c>
    </row>
    <row r="39" spans="2:6" x14ac:dyDescent="0.25">
      <c r="B39" s="17" t="s">
        <v>41</v>
      </c>
      <c r="C39" s="31">
        <v>612785850</v>
      </c>
      <c r="D39" s="31">
        <v>596765880</v>
      </c>
      <c r="E39" s="31">
        <v>145688133.00999999</v>
      </c>
      <c r="F39" s="67">
        <f t="shared" si="0"/>
        <v>0.2441294616408029</v>
      </c>
    </row>
    <row r="40" spans="2:6" x14ac:dyDescent="0.25">
      <c r="B40" s="18" t="s">
        <v>42</v>
      </c>
      <c r="C40" s="32">
        <v>2146294973</v>
      </c>
      <c r="D40" s="32">
        <v>3054447477</v>
      </c>
      <c r="E40" s="32">
        <v>1004976749.9700005</v>
      </c>
      <c r="F40" s="68">
        <f t="shared" si="0"/>
        <v>0.3290207991911725</v>
      </c>
    </row>
    <row r="41" spans="2:6" x14ac:dyDescent="0.25">
      <c r="B41" s="45" t="s">
        <v>11</v>
      </c>
      <c r="C41" s="46">
        <f>SUM(C42:C49)</f>
        <v>810120548</v>
      </c>
      <c r="D41" s="46">
        <f>SUM(D42:D49)</f>
        <v>655135922</v>
      </c>
      <c r="E41" s="46">
        <f>SUM(E42:E49)</f>
        <v>73078785.079999998</v>
      </c>
      <c r="F41" s="47">
        <f t="shared" si="0"/>
        <v>0.11154751651673284</v>
      </c>
    </row>
    <row r="42" spans="2:6" x14ac:dyDescent="0.25">
      <c r="B42" s="17" t="s">
        <v>31</v>
      </c>
      <c r="C42" s="31">
        <v>248355568</v>
      </c>
      <c r="D42" s="31">
        <v>243506629</v>
      </c>
      <c r="E42" s="31">
        <v>2053875.75</v>
      </c>
      <c r="F42" s="67">
        <f t="shared" si="0"/>
        <v>8.4345783867756634E-3</v>
      </c>
    </row>
    <row r="43" spans="2:6" x14ac:dyDescent="0.25">
      <c r="B43" s="17" t="s">
        <v>32</v>
      </c>
      <c r="C43" s="31">
        <v>3159210</v>
      </c>
      <c r="D43" s="31">
        <v>16340502</v>
      </c>
      <c r="E43" s="31">
        <v>15865386.800000001</v>
      </c>
      <c r="F43" s="67">
        <f t="shared" ref="F43:F49" si="2">IF(E43=0,"%",E43/D43)</f>
        <v>0.97092407564957306</v>
      </c>
    </row>
    <row r="44" spans="2:6" x14ac:dyDescent="0.25">
      <c r="B44" s="17" t="s">
        <v>33</v>
      </c>
      <c r="C44" s="31">
        <v>0</v>
      </c>
      <c r="D44" s="31">
        <v>1159426</v>
      </c>
      <c r="E44" s="31">
        <v>5999.55</v>
      </c>
      <c r="F44" s="67">
        <f t="shared" si="2"/>
        <v>5.1745863901620287E-3</v>
      </c>
    </row>
    <row r="45" spans="2:6" x14ac:dyDescent="0.25">
      <c r="B45" s="17" t="s">
        <v>34</v>
      </c>
      <c r="C45" s="31">
        <v>24548966</v>
      </c>
      <c r="D45" s="31">
        <v>14272717</v>
      </c>
      <c r="E45" s="31">
        <v>0</v>
      </c>
      <c r="F45" s="67" t="str">
        <f t="shared" si="2"/>
        <v>%</v>
      </c>
    </row>
    <row r="46" spans="2:6" x14ac:dyDescent="0.25">
      <c r="B46" s="17" t="s">
        <v>36</v>
      </c>
      <c r="C46" s="31">
        <v>21778706</v>
      </c>
      <c r="D46" s="31">
        <v>21378706</v>
      </c>
      <c r="E46" s="31">
        <v>4349265.37</v>
      </c>
      <c r="F46" s="67">
        <f t="shared" si="2"/>
        <v>0.2034391309745314</v>
      </c>
    </row>
    <row r="47" spans="2:6" x14ac:dyDescent="0.25">
      <c r="B47" s="17" t="s">
        <v>40</v>
      </c>
      <c r="C47" s="31">
        <v>73806518</v>
      </c>
      <c r="D47" s="31">
        <v>2962655</v>
      </c>
      <c r="E47" s="31">
        <v>0</v>
      </c>
      <c r="F47" s="67" t="str">
        <f t="shared" si="2"/>
        <v>%</v>
      </c>
    </row>
    <row r="48" spans="2:6" x14ac:dyDescent="0.25">
      <c r="B48" s="17" t="s">
        <v>41</v>
      </c>
      <c r="C48" s="31">
        <v>0</v>
      </c>
      <c r="D48" s="31">
        <v>900000</v>
      </c>
      <c r="E48" s="31">
        <v>0</v>
      </c>
      <c r="F48" s="67" t="str">
        <f t="shared" si="2"/>
        <v>%</v>
      </c>
    </row>
    <row r="49" spans="2:6" x14ac:dyDescent="0.25">
      <c r="B49" s="17" t="s">
        <v>42</v>
      </c>
      <c r="C49" s="31">
        <v>438471580</v>
      </c>
      <c r="D49" s="31">
        <v>354615287</v>
      </c>
      <c r="E49" s="31">
        <v>50804257.609999999</v>
      </c>
      <c r="F49" s="67">
        <f t="shared" si="2"/>
        <v>0.14326584180788574</v>
      </c>
    </row>
    <row r="50" spans="2:6" x14ac:dyDescent="0.25">
      <c r="B50" s="45" t="s">
        <v>10</v>
      </c>
      <c r="C50" s="46">
        <f>+SUM(C51:C58)</f>
        <v>81805636</v>
      </c>
      <c r="D50" s="46">
        <f>+SUM(D51:D58)</f>
        <v>168321165</v>
      </c>
      <c r="E50" s="46">
        <f>+SUM(E51:E58)</f>
        <v>42760577.480000004</v>
      </c>
      <c r="F50" s="47">
        <f t="shared" si="0"/>
        <v>0.2540415964920395</v>
      </c>
    </row>
    <row r="51" spans="2:6" x14ac:dyDescent="0.25">
      <c r="B51" s="16" t="s">
        <v>31</v>
      </c>
      <c r="C51" s="30">
        <v>23552081</v>
      </c>
      <c r="D51" s="30">
        <v>23552081</v>
      </c>
      <c r="E51" s="30">
        <v>11715663</v>
      </c>
      <c r="F51" s="66">
        <f t="shared" si="0"/>
        <v>0.49743642610604133</v>
      </c>
    </row>
    <row r="52" spans="2:6" x14ac:dyDescent="0.25">
      <c r="B52" s="17" t="s">
        <v>32</v>
      </c>
      <c r="C52" s="31">
        <v>0</v>
      </c>
      <c r="D52" s="31">
        <v>2430008</v>
      </c>
      <c r="E52" s="31">
        <v>0</v>
      </c>
      <c r="F52" s="67" t="str">
        <f t="shared" si="0"/>
        <v>%</v>
      </c>
    </row>
    <row r="53" spans="2:6" x14ac:dyDescent="0.25">
      <c r="B53" s="17" t="s">
        <v>33</v>
      </c>
      <c r="C53" s="31">
        <v>37846882</v>
      </c>
      <c r="D53" s="31">
        <v>13985708</v>
      </c>
      <c r="E53" s="31">
        <v>1193767</v>
      </c>
      <c r="F53" s="67">
        <f t="shared" si="0"/>
        <v>8.5356207923116947E-2</v>
      </c>
    </row>
    <row r="54" spans="2:6" x14ac:dyDescent="0.25">
      <c r="B54" s="17" t="s">
        <v>34</v>
      </c>
      <c r="C54" s="31">
        <v>128000</v>
      </c>
      <c r="D54" s="31">
        <v>5413144</v>
      </c>
      <c r="E54" s="31">
        <v>1613377</v>
      </c>
      <c r="F54" s="67">
        <f t="shared" ref="F54" si="3">IF(E54=0,"%",E54/D54)</f>
        <v>0.29804804749328673</v>
      </c>
    </row>
    <row r="55" spans="2:6" x14ac:dyDescent="0.25">
      <c r="B55" s="17" t="s">
        <v>36</v>
      </c>
      <c r="C55" s="31">
        <v>2665</v>
      </c>
      <c r="D55" s="31">
        <v>2665</v>
      </c>
      <c r="E55" s="31">
        <v>0</v>
      </c>
      <c r="F55" s="67" t="str">
        <f t="shared" si="0"/>
        <v>%</v>
      </c>
    </row>
    <row r="56" spans="2:6" x14ac:dyDescent="0.25">
      <c r="B56" s="17" t="s">
        <v>40</v>
      </c>
      <c r="C56" s="31">
        <v>0</v>
      </c>
      <c r="D56" s="31">
        <v>4147</v>
      </c>
      <c r="E56" s="31">
        <v>4146.47</v>
      </c>
      <c r="F56" s="67">
        <f t="shared" si="0"/>
        <v>0.9998721967687485</v>
      </c>
    </row>
    <row r="57" spans="2:6" x14ac:dyDescent="0.25">
      <c r="B57" s="17" t="s">
        <v>41</v>
      </c>
      <c r="C57" s="31">
        <v>2462479</v>
      </c>
      <c r="D57" s="31">
        <v>3810067</v>
      </c>
      <c r="E57" s="31">
        <v>2715021.4200000009</v>
      </c>
      <c r="F57" s="67">
        <f t="shared" si="0"/>
        <v>0.71259151610719729</v>
      </c>
    </row>
    <row r="58" spans="2:6" x14ac:dyDescent="0.25">
      <c r="B58" s="17" t="s">
        <v>42</v>
      </c>
      <c r="C58" s="31">
        <v>17813529</v>
      </c>
      <c r="D58" s="31">
        <v>119123345</v>
      </c>
      <c r="E58" s="31">
        <v>25518602.59</v>
      </c>
      <c r="F58" s="67">
        <f t="shared" si="0"/>
        <v>0.21421999684444723</v>
      </c>
    </row>
    <row r="59" spans="2:6" hidden="1" x14ac:dyDescent="0.25">
      <c r="B59" s="45" t="s">
        <v>24</v>
      </c>
      <c r="C59" s="46">
        <f>+C60</f>
        <v>0</v>
      </c>
      <c r="D59" s="46">
        <f t="shared" ref="D59:E59" si="4">+D60</f>
        <v>0</v>
      </c>
      <c r="E59" s="46">
        <f t="shared" si="4"/>
        <v>0</v>
      </c>
      <c r="F59" s="47" t="str">
        <f t="shared" ref="F59:F60" si="5">IF(E59=0,"%",E59/D59)</f>
        <v>%</v>
      </c>
    </row>
    <row r="60" spans="2:6" hidden="1" x14ac:dyDescent="0.25">
      <c r="B60" s="17"/>
      <c r="C60" s="30"/>
      <c r="D60" s="30"/>
      <c r="E60" s="30"/>
      <c r="F60" s="66" t="str">
        <f t="shared" si="5"/>
        <v>%</v>
      </c>
    </row>
    <row r="61" spans="2:6" x14ac:dyDescent="0.25">
      <c r="B61" s="45" t="s">
        <v>9</v>
      </c>
      <c r="C61" s="46">
        <f>SUM(C62:C72)</f>
        <v>765900308</v>
      </c>
      <c r="D61" s="46">
        <f>SUM(D62:D72)</f>
        <v>901986896</v>
      </c>
      <c r="E61" s="46">
        <f>SUM(E62:E72)</f>
        <v>131420857.00000001</v>
      </c>
      <c r="F61" s="47">
        <f t="shared" si="0"/>
        <v>0.14570151471468828</v>
      </c>
    </row>
    <row r="62" spans="2:6" x14ac:dyDescent="0.25">
      <c r="B62" s="16" t="s">
        <v>31</v>
      </c>
      <c r="C62" s="30">
        <v>2475337</v>
      </c>
      <c r="D62" s="30">
        <v>5913027</v>
      </c>
      <c r="E62" s="30">
        <v>14400</v>
      </c>
      <c r="F62" s="66">
        <f t="shared" si="0"/>
        <v>2.4353009042576671E-3</v>
      </c>
    </row>
    <row r="63" spans="2:6" x14ac:dyDescent="0.25">
      <c r="B63" s="17" t="s">
        <v>32</v>
      </c>
      <c r="C63" s="31">
        <v>50715755</v>
      </c>
      <c r="D63" s="31">
        <v>47605104</v>
      </c>
      <c r="E63" s="31">
        <v>13438129.639999999</v>
      </c>
      <c r="F63" s="67">
        <f t="shared" si="0"/>
        <v>0.28228337953006044</v>
      </c>
    </row>
    <row r="64" spans="2:6" x14ac:dyDescent="0.25">
      <c r="B64" s="17" t="s">
        <v>33</v>
      </c>
      <c r="C64" s="31">
        <v>0</v>
      </c>
      <c r="D64" s="31">
        <v>725350</v>
      </c>
      <c r="E64" s="31">
        <v>5060</v>
      </c>
      <c r="F64" s="67">
        <f t="shared" si="0"/>
        <v>6.9759426483766455E-3</v>
      </c>
    </row>
    <row r="65" spans="2:6" x14ac:dyDescent="0.25">
      <c r="B65" s="17" t="s">
        <v>35</v>
      </c>
      <c r="C65" s="31">
        <v>0</v>
      </c>
      <c r="D65" s="31">
        <v>3308486</v>
      </c>
      <c r="E65" s="31">
        <v>983879</v>
      </c>
      <c r="F65" s="67">
        <f t="shared" si="0"/>
        <v>0.29738043322534841</v>
      </c>
    </row>
    <row r="66" spans="2:6" x14ac:dyDescent="0.25">
      <c r="B66" s="17" t="s">
        <v>36</v>
      </c>
      <c r="C66" s="31">
        <v>0</v>
      </c>
      <c r="D66" s="31">
        <v>921101</v>
      </c>
      <c r="E66" s="31">
        <v>0</v>
      </c>
      <c r="F66" s="67" t="str">
        <f t="shared" si="0"/>
        <v>%</v>
      </c>
    </row>
    <row r="67" spans="2:6" x14ac:dyDescent="0.25">
      <c r="B67" s="17" t="s">
        <v>37</v>
      </c>
      <c r="C67" s="31">
        <v>0</v>
      </c>
      <c r="D67" s="31">
        <v>264947</v>
      </c>
      <c r="E67" s="31">
        <v>31550</v>
      </c>
      <c r="F67" s="67">
        <f t="shared" si="0"/>
        <v>0.11908041985755642</v>
      </c>
    </row>
    <row r="68" spans="2:6" x14ac:dyDescent="0.25">
      <c r="B68" s="17" t="s">
        <v>38</v>
      </c>
      <c r="C68" s="31">
        <v>3477541</v>
      </c>
      <c r="D68" s="31">
        <v>6523015</v>
      </c>
      <c r="E68" s="31">
        <v>1025</v>
      </c>
      <c r="F68" s="67">
        <f t="shared" si="0"/>
        <v>1.5713592564174696E-4</v>
      </c>
    </row>
    <row r="69" spans="2:6" x14ac:dyDescent="0.25">
      <c r="B69" s="17" t="s">
        <v>40</v>
      </c>
      <c r="C69" s="31">
        <v>0</v>
      </c>
      <c r="D69" s="31">
        <v>478410</v>
      </c>
      <c r="E69" s="31">
        <v>49998.75</v>
      </c>
      <c r="F69" s="67">
        <f t="shared" si="0"/>
        <v>0.10451025271210886</v>
      </c>
    </row>
    <row r="70" spans="2:6" x14ac:dyDescent="0.25">
      <c r="B70" s="17" t="s">
        <v>43</v>
      </c>
      <c r="C70" s="31">
        <v>0</v>
      </c>
      <c r="D70" s="31">
        <v>11057</v>
      </c>
      <c r="E70" s="31">
        <v>0</v>
      </c>
      <c r="F70" s="67" t="str">
        <f t="shared" si="0"/>
        <v>%</v>
      </c>
    </row>
    <row r="71" spans="2:6" x14ac:dyDescent="0.25">
      <c r="B71" s="17" t="s">
        <v>41</v>
      </c>
      <c r="C71" s="31">
        <v>0</v>
      </c>
      <c r="D71" s="31">
        <v>6106843</v>
      </c>
      <c r="E71" s="31">
        <v>1444810.3900000001</v>
      </c>
      <c r="F71" s="67">
        <f t="shared" si="0"/>
        <v>0.23658875625261697</v>
      </c>
    </row>
    <row r="72" spans="2:6" x14ac:dyDescent="0.25">
      <c r="B72" s="17" t="s">
        <v>42</v>
      </c>
      <c r="C72" s="31">
        <v>709231675</v>
      </c>
      <c r="D72" s="31">
        <v>830129556</v>
      </c>
      <c r="E72" s="31">
        <v>115452004.22000001</v>
      </c>
      <c r="F72" s="67">
        <f t="shared" si="0"/>
        <v>0.13907709150401582</v>
      </c>
    </row>
    <row r="73" spans="2:6" x14ac:dyDescent="0.25">
      <c r="B73" s="48" t="s">
        <v>3</v>
      </c>
      <c r="C73" s="49">
        <f>+C61+C59+C50+C41+C26+C22+C9</f>
        <v>8107547805</v>
      </c>
      <c r="D73" s="49">
        <f>+D61+D59+D50+D41+D26+D22+D9</f>
        <v>9371674357</v>
      </c>
      <c r="E73" s="49">
        <f>+E61+E59+E50+E41+E26+E22+E9</f>
        <v>2195653361.9500008</v>
      </c>
      <c r="F73" s="50">
        <f t="shared" si="0"/>
        <v>0.23428613482605676</v>
      </c>
    </row>
    <row r="74" spans="2:6" x14ac:dyDescent="0.2">
      <c r="B74" s="37" t="s">
        <v>30</v>
      </c>
      <c r="C74" s="21"/>
      <c r="D74" s="21"/>
      <c r="E74" s="21"/>
    </row>
    <row r="75" spans="2:6" x14ac:dyDescent="0.25">
      <c r="C75" s="21"/>
      <c r="D75" s="21"/>
      <c r="E75" s="21"/>
      <c r="F75" s="60"/>
    </row>
    <row r="76" spans="2:6" x14ac:dyDescent="0.25">
      <c r="C76" s="21"/>
      <c r="D76" s="21"/>
      <c r="E76" s="21"/>
    </row>
    <row r="77" spans="2:6" x14ac:dyDescent="0.25">
      <c r="D77" s="21"/>
      <c r="E77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F78"/>
  <sheetViews>
    <sheetView showGridLines="0" zoomScale="115" zoomScaleNormal="115" workbookViewId="0">
      <selection activeCell="E8" sqref="E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4" t="s">
        <v>25</v>
      </c>
      <c r="C5" s="64"/>
      <c r="D5" s="64"/>
      <c r="E5" s="64"/>
      <c r="F5" s="64"/>
    </row>
    <row r="7" spans="2:6" x14ac:dyDescent="0.25">
      <c r="E7" s="62"/>
      <c r="F7" s="63" t="s">
        <v>23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45</v>
      </c>
      <c r="F8" s="53" t="s">
        <v>5</v>
      </c>
    </row>
    <row r="9" spans="2:6" x14ac:dyDescent="0.25">
      <c r="B9" s="45" t="s">
        <v>20</v>
      </c>
      <c r="C9" s="46">
        <f>SUM(C10:C21)</f>
        <v>2818083194</v>
      </c>
      <c r="D9" s="46">
        <f>SUM(D10:D21)</f>
        <v>2874140368</v>
      </c>
      <c r="E9" s="46">
        <f>SUM(E10:E21)</f>
        <v>637403122.18000031</v>
      </c>
      <c r="F9" s="47">
        <f t="shared" ref="F9:F77" si="0">IF(E9=0,"%",E9/D9)</f>
        <v>0.22177174409318909</v>
      </c>
    </row>
    <row r="10" spans="2:6" x14ac:dyDescent="0.25">
      <c r="B10" s="11" t="s">
        <v>31</v>
      </c>
      <c r="C10" s="27">
        <v>177798375</v>
      </c>
      <c r="D10" s="27">
        <v>171066593</v>
      </c>
      <c r="E10" s="27">
        <v>38780072.199999973</v>
      </c>
      <c r="F10" s="33">
        <f t="shared" si="0"/>
        <v>0.22669576519829313</v>
      </c>
    </row>
    <row r="11" spans="2:6" x14ac:dyDescent="0.25">
      <c r="B11" s="13" t="s">
        <v>32</v>
      </c>
      <c r="C11" s="28">
        <v>245690226</v>
      </c>
      <c r="D11" s="28">
        <v>255304099</v>
      </c>
      <c r="E11" s="28">
        <v>56282345.649999954</v>
      </c>
      <c r="F11" s="23">
        <f t="shared" si="0"/>
        <v>0.22045218181162049</v>
      </c>
    </row>
    <row r="12" spans="2:6" x14ac:dyDescent="0.25">
      <c r="B12" s="13" t="s">
        <v>33</v>
      </c>
      <c r="C12" s="28">
        <v>62890365</v>
      </c>
      <c r="D12" s="28">
        <v>64256215</v>
      </c>
      <c r="E12" s="28">
        <v>19179373.47000001</v>
      </c>
      <c r="F12" s="23">
        <f t="shared" si="0"/>
        <v>0.29848277664658601</v>
      </c>
    </row>
    <row r="13" spans="2:6" x14ac:dyDescent="0.25">
      <c r="B13" s="13" t="s">
        <v>34</v>
      </c>
      <c r="C13" s="28">
        <v>42696850</v>
      </c>
      <c r="D13" s="28">
        <v>42739346</v>
      </c>
      <c r="E13" s="28">
        <v>10359253.079999998</v>
      </c>
      <c r="F13" s="23">
        <f t="shared" si="0"/>
        <v>0.24238211506558846</v>
      </c>
    </row>
    <row r="14" spans="2:6" x14ac:dyDescent="0.25">
      <c r="B14" s="13" t="s">
        <v>35</v>
      </c>
      <c r="C14" s="28">
        <v>97110238</v>
      </c>
      <c r="D14" s="28">
        <v>99188208</v>
      </c>
      <c r="E14" s="28">
        <v>31875651.65000001</v>
      </c>
      <c r="F14" s="23">
        <f t="shared" si="0"/>
        <v>0.32136533457686833</v>
      </c>
    </row>
    <row r="15" spans="2:6" x14ac:dyDescent="0.25">
      <c r="B15" s="13" t="s">
        <v>36</v>
      </c>
      <c r="C15" s="28">
        <v>57397911</v>
      </c>
      <c r="D15" s="28">
        <v>57902942</v>
      </c>
      <c r="E15" s="28">
        <v>14024159.640000004</v>
      </c>
      <c r="F15" s="23">
        <f t="shared" si="0"/>
        <v>0.24220115862161209</v>
      </c>
    </row>
    <row r="16" spans="2:6" x14ac:dyDescent="0.25">
      <c r="B16" s="13" t="s">
        <v>37</v>
      </c>
      <c r="C16" s="28">
        <v>6859128</v>
      </c>
      <c r="D16" s="28">
        <v>7108432</v>
      </c>
      <c r="E16" s="28">
        <v>1683324.0700000003</v>
      </c>
      <c r="F16" s="23">
        <f t="shared" si="0"/>
        <v>0.23680666425450791</v>
      </c>
    </row>
    <row r="17" spans="2:6" x14ac:dyDescent="0.25">
      <c r="B17" s="13" t="s">
        <v>38</v>
      </c>
      <c r="C17" s="28">
        <v>229823977</v>
      </c>
      <c r="D17" s="28">
        <v>241079382</v>
      </c>
      <c r="E17" s="28">
        <v>56760760.299999997</v>
      </c>
      <c r="F17" s="23">
        <f t="shared" si="0"/>
        <v>0.23544427494840681</v>
      </c>
    </row>
    <row r="18" spans="2:6" x14ac:dyDescent="0.25">
      <c r="B18" s="13" t="s">
        <v>39</v>
      </c>
      <c r="C18" s="28">
        <v>29706835</v>
      </c>
      <c r="D18" s="28">
        <v>30210899</v>
      </c>
      <c r="E18" s="28">
        <v>6752381.580000001</v>
      </c>
      <c r="F18" s="23">
        <f t="shared" si="0"/>
        <v>0.22350813128732122</v>
      </c>
    </row>
    <row r="19" spans="2:6" x14ac:dyDescent="0.25">
      <c r="B19" s="13" t="s">
        <v>40</v>
      </c>
      <c r="C19" s="28">
        <v>30178389</v>
      </c>
      <c r="D19" s="28">
        <v>32057571</v>
      </c>
      <c r="E19" s="28">
        <v>8612463.0700000059</v>
      </c>
      <c r="F19" s="23">
        <f t="shared" si="0"/>
        <v>0.26865613336706035</v>
      </c>
    </row>
    <row r="20" spans="2:6" x14ac:dyDescent="0.25">
      <c r="B20" s="13" t="s">
        <v>41</v>
      </c>
      <c r="C20" s="28">
        <v>1150881063</v>
      </c>
      <c r="D20" s="28">
        <v>1131134779</v>
      </c>
      <c r="E20" s="28">
        <v>216260940.35999981</v>
      </c>
      <c r="F20" s="23">
        <f t="shared" si="0"/>
        <v>0.19118936520649571</v>
      </c>
    </row>
    <row r="21" spans="2:6" x14ac:dyDescent="0.25">
      <c r="B21" s="13" t="s">
        <v>42</v>
      </c>
      <c r="C21" s="28">
        <v>687049837</v>
      </c>
      <c r="D21" s="28">
        <v>742091902</v>
      </c>
      <c r="E21" s="28">
        <v>176832397.11000058</v>
      </c>
      <c r="F21" s="23">
        <f t="shared" si="0"/>
        <v>0.23828908068316393</v>
      </c>
    </row>
    <row r="22" spans="2:6" x14ac:dyDescent="0.25">
      <c r="B22" s="45" t="s">
        <v>19</v>
      </c>
      <c r="C22" s="46">
        <f>SUM(C23:C31)</f>
        <v>174795319</v>
      </c>
      <c r="D22" s="46">
        <f>SUM(D23:D31)</f>
        <v>177885919</v>
      </c>
      <c r="E22" s="46">
        <f>SUM(E23:E31)</f>
        <v>41329034.389999993</v>
      </c>
      <c r="F22" s="47">
        <f t="shared" si="0"/>
        <v>0.23233449067995085</v>
      </c>
    </row>
    <row r="23" spans="2:6" x14ac:dyDescent="0.25">
      <c r="B23" s="13" t="s">
        <v>32</v>
      </c>
      <c r="C23" s="28">
        <v>0</v>
      </c>
      <c r="D23" s="28">
        <v>0</v>
      </c>
      <c r="E23" s="28">
        <v>0</v>
      </c>
      <c r="F23" s="23" t="str">
        <f t="shared" si="0"/>
        <v>%</v>
      </c>
    </row>
    <row r="24" spans="2:6" x14ac:dyDescent="0.25">
      <c r="B24" s="13" t="s">
        <v>41</v>
      </c>
      <c r="C24" s="28">
        <v>9891037</v>
      </c>
      <c r="D24" s="28">
        <v>9700012</v>
      </c>
      <c r="E24" s="28">
        <v>87603.51</v>
      </c>
      <c r="F24" s="23">
        <f t="shared" si="0"/>
        <v>9.0312785180059561E-3</v>
      </c>
    </row>
    <row r="25" spans="2:6" x14ac:dyDescent="0.25">
      <c r="B25" s="13" t="s">
        <v>42</v>
      </c>
      <c r="C25" s="28">
        <v>164904282</v>
      </c>
      <c r="D25" s="28">
        <v>168185907</v>
      </c>
      <c r="E25" s="28">
        <v>41241430.879999995</v>
      </c>
      <c r="F25" s="23">
        <f t="shared" si="0"/>
        <v>0.24521335714531656</v>
      </c>
    </row>
    <row r="26" spans="2:6" hidden="1" x14ac:dyDescent="0.25">
      <c r="B26" s="13"/>
      <c r="C26" s="28"/>
      <c r="D26" s="28"/>
      <c r="E26" s="28"/>
      <c r="F26" s="23"/>
    </row>
    <row r="27" spans="2:6" hidden="1" x14ac:dyDescent="0.25">
      <c r="B27" s="13"/>
      <c r="C27" s="28"/>
      <c r="D27" s="28"/>
      <c r="E27" s="28"/>
      <c r="F27" s="23"/>
    </row>
    <row r="28" spans="2:6" hidden="1" x14ac:dyDescent="0.25">
      <c r="B28" s="13"/>
      <c r="C28" s="28"/>
      <c r="D28" s="28"/>
      <c r="E28" s="28"/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x14ac:dyDescent="0.25">
      <c r="B32" s="45" t="s">
        <v>18</v>
      </c>
      <c r="C32" s="46">
        <f>SUM(C33:C45)</f>
        <v>2506218564</v>
      </c>
      <c r="D32" s="46">
        <f t="shared" ref="D32:E32" si="1">SUM(D33:D45)</f>
        <v>2575746817</v>
      </c>
      <c r="E32" s="46">
        <f t="shared" si="1"/>
        <v>591457102.26000071</v>
      </c>
      <c r="F32" s="47">
        <f t="shared" si="0"/>
        <v>0.22962548118330867</v>
      </c>
    </row>
    <row r="33" spans="2:6" x14ac:dyDescent="0.25">
      <c r="B33" s="38" t="s">
        <v>31</v>
      </c>
      <c r="C33" s="12">
        <v>115646242</v>
      </c>
      <c r="D33" s="12">
        <v>112229956</v>
      </c>
      <c r="E33" s="12">
        <v>14638140.48</v>
      </c>
      <c r="F33" s="33">
        <f t="shared" si="0"/>
        <v>0.13042988700806404</v>
      </c>
    </row>
    <row r="34" spans="2:6" x14ac:dyDescent="0.25">
      <c r="B34" s="39" t="s">
        <v>32</v>
      </c>
      <c r="C34" s="40">
        <v>93364498</v>
      </c>
      <c r="D34" s="40">
        <v>92768692</v>
      </c>
      <c r="E34" s="40">
        <v>14995982.220000001</v>
      </c>
      <c r="F34" s="23">
        <f t="shared" si="0"/>
        <v>0.16164917168391252</v>
      </c>
    </row>
    <row r="35" spans="2:6" x14ac:dyDescent="0.25">
      <c r="B35" s="39" t="s">
        <v>33</v>
      </c>
      <c r="C35" s="40">
        <v>148561701</v>
      </c>
      <c r="D35" s="40">
        <v>171747887</v>
      </c>
      <c r="E35" s="40">
        <v>17383277.599999998</v>
      </c>
      <c r="F35" s="23">
        <f t="shared" si="0"/>
        <v>0.10121392410492944</v>
      </c>
    </row>
    <row r="36" spans="2:6" x14ac:dyDescent="0.25">
      <c r="B36" s="39" t="s">
        <v>34</v>
      </c>
      <c r="C36" s="40">
        <v>30315003</v>
      </c>
      <c r="D36" s="40">
        <v>44452348</v>
      </c>
      <c r="E36" s="40">
        <v>2298417.2199999997</v>
      </c>
      <c r="F36" s="23">
        <f t="shared" si="0"/>
        <v>5.1705192715579384E-2</v>
      </c>
    </row>
    <row r="37" spans="2:6" x14ac:dyDescent="0.25">
      <c r="B37" s="39" t="s">
        <v>35</v>
      </c>
      <c r="C37" s="40">
        <v>42016474</v>
      </c>
      <c r="D37" s="40">
        <v>42283536</v>
      </c>
      <c r="E37" s="40">
        <v>6210615.46</v>
      </c>
      <c r="F37" s="23">
        <f t="shared" si="0"/>
        <v>0.1468802292220783</v>
      </c>
    </row>
    <row r="38" spans="2:6" x14ac:dyDescent="0.25">
      <c r="B38" s="39" t="s">
        <v>36</v>
      </c>
      <c r="C38" s="40">
        <v>65824492</v>
      </c>
      <c r="D38" s="40">
        <v>76735104</v>
      </c>
      <c r="E38" s="40">
        <v>4642490.1599999983</v>
      </c>
      <c r="F38" s="23">
        <f t="shared" si="0"/>
        <v>6.0500213305242911E-2</v>
      </c>
    </row>
    <row r="39" spans="2:6" x14ac:dyDescent="0.25">
      <c r="B39" s="39" t="s">
        <v>37</v>
      </c>
      <c r="C39" s="40">
        <v>29820868</v>
      </c>
      <c r="D39" s="40">
        <v>30355823</v>
      </c>
      <c r="E39" s="40">
        <v>3682858.0999999978</v>
      </c>
      <c r="F39" s="23">
        <f t="shared" si="0"/>
        <v>0.12132295342478436</v>
      </c>
    </row>
    <row r="40" spans="2:6" x14ac:dyDescent="0.25">
      <c r="B40" s="39" t="s">
        <v>38</v>
      </c>
      <c r="C40" s="40">
        <v>57453333</v>
      </c>
      <c r="D40" s="40">
        <v>61328529</v>
      </c>
      <c r="E40" s="40">
        <v>10977359.039999995</v>
      </c>
      <c r="F40" s="23">
        <f t="shared" si="0"/>
        <v>0.17899270077063148</v>
      </c>
    </row>
    <row r="41" spans="2:6" x14ac:dyDescent="0.25">
      <c r="B41" s="39" t="s">
        <v>39</v>
      </c>
      <c r="C41" s="40">
        <v>16181164</v>
      </c>
      <c r="D41" s="40">
        <v>17599435</v>
      </c>
      <c r="E41" s="40">
        <v>3624895.9699999983</v>
      </c>
      <c r="F41" s="23">
        <f t="shared" si="0"/>
        <v>0.20596661029175076</v>
      </c>
    </row>
    <row r="42" spans="2:6" x14ac:dyDescent="0.25">
      <c r="B42" s="39" t="s">
        <v>40</v>
      </c>
      <c r="C42" s="40">
        <v>91266513</v>
      </c>
      <c r="D42" s="40">
        <v>91320100</v>
      </c>
      <c r="E42" s="40">
        <v>11383233.269999998</v>
      </c>
      <c r="F42" s="23">
        <f t="shared" si="0"/>
        <v>0.12465200180464102</v>
      </c>
    </row>
    <row r="43" spans="2:6" x14ac:dyDescent="0.25">
      <c r="B43" s="39" t="s">
        <v>44</v>
      </c>
      <c r="C43" s="40">
        <v>3326300</v>
      </c>
      <c r="D43" s="40">
        <v>3326300</v>
      </c>
      <c r="E43" s="40">
        <v>475951.23</v>
      </c>
      <c r="F43" s="23">
        <f t="shared" si="0"/>
        <v>0.1430872831674834</v>
      </c>
    </row>
    <row r="44" spans="2:6" x14ac:dyDescent="0.25">
      <c r="B44" s="39" t="s">
        <v>41</v>
      </c>
      <c r="C44" s="40">
        <v>502503358</v>
      </c>
      <c r="D44" s="40">
        <v>489004191</v>
      </c>
      <c r="E44" s="40">
        <v>141279112.63999993</v>
      </c>
      <c r="F44" s="23">
        <f t="shared" si="0"/>
        <v>0.28891186464289409</v>
      </c>
    </row>
    <row r="45" spans="2:6" x14ac:dyDescent="0.25">
      <c r="B45" s="41" t="s">
        <v>42</v>
      </c>
      <c r="C45" s="15">
        <v>1309938618</v>
      </c>
      <c r="D45" s="15">
        <v>1342594916</v>
      </c>
      <c r="E45" s="15">
        <v>359864768.87000072</v>
      </c>
      <c r="F45" s="34">
        <f t="shared" si="0"/>
        <v>0.26803674331059413</v>
      </c>
    </row>
    <row r="46" spans="2:6" x14ac:dyDescent="0.25">
      <c r="B46" s="45" t="s">
        <v>17</v>
      </c>
      <c r="C46" s="46">
        <f>SUM(C47:C54)</f>
        <v>810120548</v>
      </c>
      <c r="D46" s="46">
        <f>SUM(D47:D54)</f>
        <v>655135922</v>
      </c>
      <c r="E46" s="46">
        <f>SUM(E47:E54)</f>
        <v>73078785.079999998</v>
      </c>
      <c r="F46" s="47">
        <f t="shared" si="0"/>
        <v>0.11154751651673284</v>
      </c>
    </row>
    <row r="47" spans="2:6" x14ac:dyDescent="0.25">
      <c r="B47" s="13" t="s">
        <v>31</v>
      </c>
      <c r="C47" s="28">
        <v>248355568</v>
      </c>
      <c r="D47" s="28">
        <v>243506629</v>
      </c>
      <c r="E47" s="28">
        <v>2053875.75</v>
      </c>
      <c r="F47" s="23">
        <f t="shared" si="0"/>
        <v>8.4345783867756634E-3</v>
      </c>
    </row>
    <row r="48" spans="2:6" x14ac:dyDescent="0.25">
      <c r="B48" s="13" t="s">
        <v>32</v>
      </c>
      <c r="C48" s="28">
        <v>3159210</v>
      </c>
      <c r="D48" s="28">
        <v>16340502</v>
      </c>
      <c r="E48" s="28">
        <v>15865386.800000001</v>
      </c>
      <c r="F48" s="23">
        <f t="shared" si="0"/>
        <v>0.97092407564957306</v>
      </c>
    </row>
    <row r="49" spans="2:6" x14ac:dyDescent="0.25">
      <c r="B49" s="13" t="s">
        <v>33</v>
      </c>
      <c r="C49" s="28">
        <v>0</v>
      </c>
      <c r="D49" s="28">
        <v>1159426</v>
      </c>
      <c r="E49" s="28">
        <v>5999.55</v>
      </c>
      <c r="F49" s="23">
        <f t="shared" si="0"/>
        <v>5.1745863901620287E-3</v>
      </c>
    </row>
    <row r="50" spans="2:6" x14ac:dyDescent="0.25">
      <c r="B50" s="13" t="s">
        <v>34</v>
      </c>
      <c r="C50" s="28">
        <v>24548966</v>
      </c>
      <c r="D50" s="28">
        <v>14272717</v>
      </c>
      <c r="E50" s="28">
        <v>0</v>
      </c>
      <c r="F50" s="23" t="str">
        <f t="shared" si="0"/>
        <v>%</v>
      </c>
    </row>
    <row r="51" spans="2:6" x14ac:dyDescent="0.25">
      <c r="B51" s="13" t="s">
        <v>36</v>
      </c>
      <c r="C51" s="28">
        <v>21778706</v>
      </c>
      <c r="D51" s="28">
        <v>21378706</v>
      </c>
      <c r="E51" s="28">
        <v>4349265.37</v>
      </c>
      <c r="F51" s="23">
        <f t="shared" si="0"/>
        <v>0.2034391309745314</v>
      </c>
    </row>
    <row r="52" spans="2:6" x14ac:dyDescent="0.25">
      <c r="B52" s="13" t="s">
        <v>40</v>
      </c>
      <c r="C52" s="28">
        <v>73806518</v>
      </c>
      <c r="D52" s="28">
        <v>2962655</v>
      </c>
      <c r="E52" s="28">
        <v>0</v>
      </c>
      <c r="F52" s="23" t="str">
        <f t="shared" si="0"/>
        <v>%</v>
      </c>
    </row>
    <row r="53" spans="2:6" x14ac:dyDescent="0.25">
      <c r="B53" s="13" t="s">
        <v>41</v>
      </c>
      <c r="C53" s="28">
        <v>0</v>
      </c>
      <c r="D53" s="28">
        <v>900000</v>
      </c>
      <c r="E53" s="28">
        <v>0</v>
      </c>
      <c r="F53" s="23" t="str">
        <f t="shared" si="0"/>
        <v>%</v>
      </c>
    </row>
    <row r="54" spans="2:6" x14ac:dyDescent="0.25">
      <c r="B54" s="13" t="s">
        <v>42</v>
      </c>
      <c r="C54" s="28">
        <v>438471580</v>
      </c>
      <c r="D54" s="28">
        <v>354615287</v>
      </c>
      <c r="E54" s="28">
        <v>50804257.609999999</v>
      </c>
      <c r="F54" s="23">
        <f t="shared" si="0"/>
        <v>0.14326584180788574</v>
      </c>
    </row>
    <row r="55" spans="2:6" x14ac:dyDescent="0.25">
      <c r="B55" s="45" t="s">
        <v>16</v>
      </c>
      <c r="C55" s="46">
        <f>+SUM(C56:C63)</f>
        <v>81805636</v>
      </c>
      <c r="D55" s="46">
        <f>+SUM(D56:D63)</f>
        <v>146593292</v>
      </c>
      <c r="E55" s="46">
        <f>+SUM(E56:E63)</f>
        <v>24395192.940000001</v>
      </c>
      <c r="F55" s="47">
        <f t="shared" si="0"/>
        <v>0.16641411491052402</v>
      </c>
    </row>
    <row r="56" spans="2:6" x14ac:dyDescent="0.25">
      <c r="B56" s="11" t="s">
        <v>31</v>
      </c>
      <c r="C56" s="27">
        <v>23552081</v>
      </c>
      <c r="D56" s="27">
        <v>23552081</v>
      </c>
      <c r="E56" s="27">
        <v>11715663</v>
      </c>
      <c r="F56" s="33">
        <f t="shared" si="0"/>
        <v>0.49743642610604133</v>
      </c>
    </row>
    <row r="57" spans="2:6" x14ac:dyDescent="0.25">
      <c r="B57" s="13" t="s">
        <v>32</v>
      </c>
      <c r="C57" s="28">
        <v>0</v>
      </c>
      <c r="D57" s="28">
        <v>2430008</v>
      </c>
      <c r="E57" s="28">
        <v>0</v>
      </c>
      <c r="F57" s="23" t="str">
        <f t="shared" si="0"/>
        <v>%</v>
      </c>
    </row>
    <row r="58" spans="2:6" x14ac:dyDescent="0.25">
      <c r="B58" s="13" t="s">
        <v>33</v>
      </c>
      <c r="C58" s="28">
        <v>37846882</v>
      </c>
      <c r="D58" s="28">
        <v>13785708</v>
      </c>
      <c r="E58" s="28">
        <v>1122960</v>
      </c>
      <c r="F58" s="23">
        <f t="shared" si="0"/>
        <v>8.1458275483566017E-2</v>
      </c>
    </row>
    <row r="59" spans="2:6" x14ac:dyDescent="0.25">
      <c r="B59" s="13" t="s">
        <v>34</v>
      </c>
      <c r="C59" s="28">
        <v>128000</v>
      </c>
      <c r="D59" s="28">
        <v>5413144</v>
      </c>
      <c r="E59" s="28">
        <v>1613377</v>
      </c>
      <c r="F59" s="23">
        <f t="shared" ref="F59" si="2">IF(E59=0,"%",E59/D59)</f>
        <v>0.29804804749328673</v>
      </c>
    </row>
    <row r="60" spans="2:6" x14ac:dyDescent="0.25">
      <c r="B60" s="13" t="s">
        <v>36</v>
      </c>
      <c r="C60" s="28">
        <v>2665</v>
      </c>
      <c r="D60" s="28">
        <v>2665</v>
      </c>
      <c r="E60" s="28">
        <v>0</v>
      </c>
      <c r="F60" s="23" t="str">
        <f t="shared" si="0"/>
        <v>%</v>
      </c>
    </row>
    <row r="61" spans="2:6" x14ac:dyDescent="0.25">
      <c r="B61" s="13" t="s">
        <v>40</v>
      </c>
      <c r="C61" s="28">
        <v>0</v>
      </c>
      <c r="D61" s="28">
        <v>4147</v>
      </c>
      <c r="E61" s="28">
        <v>4146.47</v>
      </c>
      <c r="F61" s="23">
        <f t="shared" si="0"/>
        <v>0.9998721967687485</v>
      </c>
    </row>
    <row r="62" spans="2:6" x14ac:dyDescent="0.25">
      <c r="B62" s="13" t="s">
        <v>41</v>
      </c>
      <c r="C62" s="28">
        <v>2462479</v>
      </c>
      <c r="D62" s="28">
        <v>3043020</v>
      </c>
      <c r="E62" s="28">
        <v>1956580.88</v>
      </c>
      <c r="F62" s="23">
        <f t="shared" si="0"/>
        <v>0.64297338827874939</v>
      </c>
    </row>
    <row r="63" spans="2:6" x14ac:dyDescent="0.25">
      <c r="B63" s="13" t="s">
        <v>42</v>
      </c>
      <c r="C63" s="28">
        <v>17813529</v>
      </c>
      <c r="D63" s="28">
        <v>98362519</v>
      </c>
      <c r="E63" s="28">
        <v>7982465.5899999999</v>
      </c>
      <c r="F63" s="23">
        <f t="shared" ref="F63" si="3">IF(E63=0,"%",E63/D63)</f>
        <v>8.1153529526831247E-2</v>
      </c>
    </row>
    <row r="64" spans="2:6" hidden="1" x14ac:dyDescent="0.25">
      <c r="B64" s="45" t="s">
        <v>24</v>
      </c>
      <c r="C64" s="46">
        <f>+C65</f>
        <v>0</v>
      </c>
      <c r="D64" s="46">
        <f t="shared" ref="D64:E64" si="4">+D65</f>
        <v>0</v>
      </c>
      <c r="E64" s="46">
        <f t="shared" si="4"/>
        <v>0</v>
      </c>
      <c r="F64" s="58" t="str">
        <f t="shared" si="0"/>
        <v>%</v>
      </c>
    </row>
    <row r="65" spans="2:6" hidden="1" x14ac:dyDescent="0.25">
      <c r="B65" s="17"/>
      <c r="C65" s="30"/>
      <c r="D65" s="30"/>
      <c r="E65" s="30"/>
      <c r="F65" s="59" t="str">
        <f t="shared" si="0"/>
        <v>%</v>
      </c>
    </row>
    <row r="66" spans="2:6" x14ac:dyDescent="0.25">
      <c r="B66" s="45" t="s">
        <v>15</v>
      </c>
      <c r="C66" s="46">
        <f>+SUM(C67:C76)</f>
        <v>5390724</v>
      </c>
      <c r="D66" s="46">
        <f>+SUM(D67:D76)</f>
        <v>28456869</v>
      </c>
      <c r="E66" s="46">
        <f>+SUM(E67:E76)</f>
        <v>3159691.94</v>
      </c>
      <c r="F66" s="47">
        <f t="shared" si="0"/>
        <v>0.11103441984429137</v>
      </c>
    </row>
    <row r="67" spans="2:6" x14ac:dyDescent="0.25">
      <c r="B67" s="11" t="s">
        <v>31</v>
      </c>
      <c r="C67" s="27">
        <v>2475337</v>
      </c>
      <c r="D67" s="27">
        <v>3027350</v>
      </c>
      <c r="E67" s="27">
        <v>14400</v>
      </c>
      <c r="F67" s="33">
        <f t="shared" si="0"/>
        <v>4.7566353411399405E-3</v>
      </c>
    </row>
    <row r="68" spans="2:6" x14ac:dyDescent="0.25">
      <c r="B68" s="13" t="s">
        <v>32</v>
      </c>
      <c r="C68" s="28">
        <v>0</v>
      </c>
      <c r="D68" s="28">
        <v>97865</v>
      </c>
      <c r="E68" s="28">
        <v>25200</v>
      </c>
      <c r="F68" s="23">
        <f t="shared" si="0"/>
        <v>0.25749757318755429</v>
      </c>
    </row>
    <row r="69" spans="2:6" x14ac:dyDescent="0.25">
      <c r="B69" s="13" t="s">
        <v>33</v>
      </c>
      <c r="C69" s="28">
        <v>0</v>
      </c>
      <c r="D69" s="28">
        <v>495350</v>
      </c>
      <c r="E69" s="28">
        <v>5060</v>
      </c>
      <c r="F69" s="23">
        <f t="shared" si="0"/>
        <v>1.0214999495306349E-2</v>
      </c>
    </row>
    <row r="70" spans="2:6" x14ac:dyDescent="0.25">
      <c r="B70" s="13" t="s">
        <v>35</v>
      </c>
      <c r="C70" s="28">
        <v>0</v>
      </c>
      <c r="D70" s="28">
        <v>74898</v>
      </c>
      <c r="E70" s="28">
        <v>0</v>
      </c>
      <c r="F70" s="23" t="str">
        <f t="shared" si="0"/>
        <v>%</v>
      </c>
    </row>
    <row r="71" spans="2:6" x14ac:dyDescent="0.25">
      <c r="B71" s="13" t="s">
        <v>36</v>
      </c>
      <c r="C71" s="28">
        <v>0</v>
      </c>
      <c r="D71" s="28">
        <v>15800</v>
      </c>
      <c r="E71" s="28">
        <v>0</v>
      </c>
      <c r="F71" s="23" t="str">
        <f t="shared" si="0"/>
        <v>%</v>
      </c>
    </row>
    <row r="72" spans="2:6" x14ac:dyDescent="0.25">
      <c r="B72" s="13" t="s">
        <v>37</v>
      </c>
      <c r="C72" s="28">
        <v>0</v>
      </c>
      <c r="D72" s="28">
        <v>264947</v>
      </c>
      <c r="E72" s="28">
        <v>31550</v>
      </c>
      <c r="F72" s="23">
        <f t="shared" si="0"/>
        <v>0.11908041985755642</v>
      </c>
    </row>
    <row r="73" spans="2:6" x14ac:dyDescent="0.25">
      <c r="B73" s="13" t="s">
        <v>38</v>
      </c>
      <c r="C73" s="28">
        <v>0</v>
      </c>
      <c r="D73" s="28">
        <v>201288</v>
      </c>
      <c r="E73" s="28">
        <v>1025</v>
      </c>
      <c r="F73" s="23">
        <f t="shared" si="0"/>
        <v>5.0922061921227293E-3</v>
      </c>
    </row>
    <row r="74" spans="2:6" x14ac:dyDescent="0.25">
      <c r="B74" s="13" t="s">
        <v>40</v>
      </c>
      <c r="C74" s="28">
        <v>0</v>
      </c>
      <c r="D74" s="28">
        <v>253410</v>
      </c>
      <c r="E74" s="28">
        <v>49998.75</v>
      </c>
      <c r="F74" s="23">
        <f t="shared" si="0"/>
        <v>0.19730377648869421</v>
      </c>
    </row>
    <row r="75" spans="2:6" x14ac:dyDescent="0.25">
      <c r="B75" s="13" t="s">
        <v>41</v>
      </c>
      <c r="C75" s="28">
        <v>0</v>
      </c>
      <c r="D75" s="28">
        <v>2507887</v>
      </c>
      <c r="E75" s="28">
        <v>349230.81</v>
      </c>
      <c r="F75" s="23">
        <f t="shared" si="0"/>
        <v>0.13925300860844209</v>
      </c>
    </row>
    <row r="76" spans="2:6" x14ac:dyDescent="0.25">
      <c r="B76" s="13" t="s">
        <v>42</v>
      </c>
      <c r="C76" s="28">
        <v>2915387</v>
      </c>
      <c r="D76" s="28">
        <v>21518074</v>
      </c>
      <c r="E76" s="28">
        <v>2683227.38</v>
      </c>
      <c r="F76" s="23">
        <f t="shared" si="0"/>
        <v>0.12469644727497452</v>
      </c>
    </row>
    <row r="77" spans="2:6" x14ac:dyDescent="0.25">
      <c r="B77" s="48" t="s">
        <v>3</v>
      </c>
      <c r="C77" s="49">
        <f>+C66+C64+C55+C46+C32+C22+C9</f>
        <v>6396413985</v>
      </c>
      <c r="D77" s="49">
        <f>+D66+D64+D55+D46+D32+D22+D9</f>
        <v>6457959187</v>
      </c>
      <c r="E77" s="49">
        <f>+E66+E64+E55+E46+E32+E22+E9</f>
        <v>1370822928.7900009</v>
      </c>
      <c r="F77" s="50">
        <f t="shared" si="0"/>
        <v>0.21226875071454379</v>
      </c>
    </row>
    <row r="78" spans="2:6" x14ac:dyDescent="0.2">
      <c r="B78" s="37" t="s">
        <v>30</v>
      </c>
      <c r="C78" s="9"/>
      <c r="D78" s="9"/>
      <c r="E78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F43"/>
  <sheetViews>
    <sheetView showGridLines="0" zoomScale="120" zoomScaleNormal="120" workbookViewId="0">
      <selection activeCell="E8" sqref="E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4" t="s">
        <v>26</v>
      </c>
      <c r="C5" s="64"/>
      <c r="D5" s="64"/>
      <c r="E5" s="64"/>
      <c r="F5" s="64"/>
    </row>
    <row r="7" spans="2:6" x14ac:dyDescent="0.25">
      <c r="E7" s="61"/>
      <c r="F7" s="63" t="s">
        <v>23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45</v>
      </c>
      <c r="F8" s="53" t="s">
        <v>5</v>
      </c>
    </row>
    <row r="9" spans="2:6" x14ac:dyDescent="0.25">
      <c r="B9" s="45" t="s">
        <v>20</v>
      </c>
      <c r="C9" s="46">
        <f>SUM(C10:C13)</f>
        <v>1067732</v>
      </c>
      <c r="D9" s="46">
        <f>SUM(D10:D13)</f>
        <v>1067732</v>
      </c>
      <c r="E9" s="46">
        <f>SUM(E10:E13)</f>
        <v>0</v>
      </c>
      <c r="F9" s="47">
        <f>IF(D9=0,"%",E9/D9)</f>
        <v>0</v>
      </c>
    </row>
    <row r="10" spans="2:6" x14ac:dyDescent="0.25">
      <c r="B10" s="13" t="s">
        <v>32</v>
      </c>
      <c r="C10" s="28">
        <v>56903</v>
      </c>
      <c r="D10" s="28">
        <v>56903</v>
      </c>
      <c r="E10" s="28">
        <v>0</v>
      </c>
      <c r="F10" s="35">
        <f t="shared" ref="F10:F42" si="0">IF(D10=0,"%",E10/D10)</f>
        <v>0</v>
      </c>
    </row>
    <row r="11" spans="2:6" x14ac:dyDescent="0.25">
      <c r="B11" s="13" t="s">
        <v>38</v>
      </c>
      <c r="C11" s="28">
        <v>581028</v>
      </c>
      <c r="D11" s="28">
        <v>581028</v>
      </c>
      <c r="E11" s="28">
        <v>0</v>
      </c>
      <c r="F11" s="35">
        <f t="shared" si="0"/>
        <v>0</v>
      </c>
    </row>
    <row r="12" spans="2:6" x14ac:dyDescent="0.25">
      <c r="B12" s="13" t="s">
        <v>41</v>
      </c>
      <c r="C12" s="28">
        <v>70000</v>
      </c>
      <c r="D12" s="28">
        <v>0</v>
      </c>
      <c r="E12" s="28">
        <v>0</v>
      </c>
      <c r="F12" s="35" t="str">
        <f t="shared" si="0"/>
        <v>%</v>
      </c>
    </row>
    <row r="13" spans="2:6" x14ac:dyDescent="0.25">
      <c r="B13" s="13" t="s">
        <v>42</v>
      </c>
      <c r="C13" s="28">
        <v>359801</v>
      </c>
      <c r="D13" s="28">
        <v>429801</v>
      </c>
      <c r="E13" s="28">
        <v>0</v>
      </c>
      <c r="F13" s="35">
        <f t="shared" si="0"/>
        <v>0</v>
      </c>
    </row>
    <row r="14" spans="2:6" x14ac:dyDescent="0.25">
      <c r="B14" s="45" t="s">
        <v>19</v>
      </c>
      <c r="C14" s="46">
        <f>SUM(C15:C15)</f>
        <v>0</v>
      </c>
      <c r="D14" s="46">
        <f>SUM(D15:D15)</f>
        <v>0</v>
      </c>
      <c r="E14" s="46">
        <f>SUM(E15:E15)</f>
        <v>0</v>
      </c>
      <c r="F14" s="47" t="str">
        <f t="shared" si="0"/>
        <v>%</v>
      </c>
    </row>
    <row r="15" spans="2:6" x14ac:dyDescent="0.25">
      <c r="B15" s="22" t="s">
        <v>22</v>
      </c>
      <c r="C15" s="27"/>
      <c r="D15" s="27"/>
      <c r="E15" s="27"/>
      <c r="F15" s="24" t="str">
        <f t="shared" si="0"/>
        <v>%</v>
      </c>
    </row>
    <row r="16" spans="2:6" x14ac:dyDescent="0.25">
      <c r="B16" s="45" t="s">
        <v>18</v>
      </c>
      <c r="C16" s="46">
        <f>+SUM(C17:C25)</f>
        <v>261439962</v>
      </c>
      <c r="D16" s="46">
        <f>+SUM(D17:D25)</f>
        <v>241450695</v>
      </c>
      <c r="E16" s="46">
        <f>+SUM(E17:E25)</f>
        <v>13437679.640000001</v>
      </c>
      <c r="F16" s="47">
        <f t="shared" si="0"/>
        <v>5.5653928186042291E-2</v>
      </c>
    </row>
    <row r="17" spans="2:6" x14ac:dyDescent="0.25">
      <c r="B17" s="11" t="s">
        <v>31</v>
      </c>
      <c r="C17" s="27">
        <v>250286</v>
      </c>
      <c r="D17" s="27">
        <v>219314</v>
      </c>
      <c r="E17" s="27">
        <v>0</v>
      </c>
      <c r="F17" s="24">
        <f t="shared" si="0"/>
        <v>0</v>
      </c>
    </row>
    <row r="18" spans="2:6" x14ac:dyDescent="0.25">
      <c r="B18" s="13" t="s">
        <v>32</v>
      </c>
      <c r="C18" s="28">
        <v>90968</v>
      </c>
      <c r="D18" s="28">
        <v>90968</v>
      </c>
      <c r="E18" s="28">
        <v>0</v>
      </c>
      <c r="F18" s="35">
        <f t="shared" si="0"/>
        <v>0</v>
      </c>
    </row>
    <row r="19" spans="2:6" x14ac:dyDescent="0.25">
      <c r="B19" s="13" t="s">
        <v>33</v>
      </c>
      <c r="C19" s="28">
        <v>26608</v>
      </c>
      <c r="D19" s="28">
        <v>126608</v>
      </c>
      <c r="E19" s="28">
        <v>0</v>
      </c>
      <c r="F19" s="35">
        <f t="shared" si="0"/>
        <v>0</v>
      </c>
    </row>
    <row r="20" spans="2:6" x14ac:dyDescent="0.25">
      <c r="B20" s="13" t="s">
        <v>34</v>
      </c>
      <c r="C20" s="28">
        <v>1000</v>
      </c>
      <c r="D20" s="28">
        <v>293000</v>
      </c>
      <c r="E20" s="28">
        <v>0</v>
      </c>
      <c r="F20" s="35">
        <f t="shared" si="0"/>
        <v>0</v>
      </c>
    </row>
    <row r="21" spans="2:6" x14ac:dyDescent="0.25">
      <c r="B21" s="13" t="s">
        <v>35</v>
      </c>
      <c r="C21" s="28">
        <v>24500</v>
      </c>
      <c r="D21" s="28">
        <v>24500</v>
      </c>
      <c r="E21" s="28">
        <v>0</v>
      </c>
      <c r="F21" s="35">
        <f t="shared" si="0"/>
        <v>0</v>
      </c>
    </row>
    <row r="22" spans="2:6" x14ac:dyDescent="0.25">
      <c r="B22" s="13" t="s">
        <v>36</v>
      </c>
      <c r="C22" s="28">
        <v>58008</v>
      </c>
      <c r="D22" s="28">
        <v>852607</v>
      </c>
      <c r="E22" s="28">
        <v>0</v>
      </c>
      <c r="F22" s="35">
        <f t="shared" si="0"/>
        <v>0</v>
      </c>
    </row>
    <row r="23" spans="2:6" x14ac:dyDescent="0.25">
      <c r="B23" s="13" t="s">
        <v>38</v>
      </c>
      <c r="C23" s="28">
        <v>264000</v>
      </c>
      <c r="D23" s="28">
        <v>264000</v>
      </c>
      <c r="E23" s="28">
        <v>0</v>
      </c>
      <c r="F23" s="35">
        <f t="shared" si="0"/>
        <v>0</v>
      </c>
    </row>
    <row r="24" spans="2:6" x14ac:dyDescent="0.25">
      <c r="B24" s="13" t="s">
        <v>41</v>
      </c>
      <c r="C24" s="28">
        <v>105471654</v>
      </c>
      <c r="D24" s="28">
        <v>103138180</v>
      </c>
      <c r="E24" s="28">
        <v>4337620.37</v>
      </c>
      <c r="F24" s="35">
        <f t="shared" si="0"/>
        <v>4.2056398222268421E-2</v>
      </c>
    </row>
    <row r="25" spans="2:6" x14ac:dyDescent="0.25">
      <c r="B25" s="13" t="s">
        <v>42</v>
      </c>
      <c r="C25" s="28">
        <v>155252938</v>
      </c>
      <c r="D25" s="28">
        <v>136441518</v>
      </c>
      <c r="E25" s="28">
        <v>9100059.2700000014</v>
      </c>
      <c r="F25" s="35">
        <f t="shared" si="0"/>
        <v>6.6695675945206076E-2</v>
      </c>
    </row>
    <row r="26" spans="2:6" hidden="1" x14ac:dyDescent="0.25">
      <c r="B26" s="45" t="s">
        <v>17</v>
      </c>
      <c r="C26" s="46">
        <f>+SUM(C27:C30)</f>
        <v>0</v>
      </c>
      <c r="D26" s="46">
        <f t="shared" ref="D26:E26" si="1">+SUM(D27:D30)</f>
        <v>0</v>
      </c>
      <c r="E26" s="46">
        <f t="shared" si="1"/>
        <v>0</v>
      </c>
      <c r="F26" s="47" t="str">
        <f t="shared" ref="F26:F30" si="2">IF(D26=0,"%",E26/D26)</f>
        <v>%</v>
      </c>
    </row>
    <row r="27" spans="2:6" hidden="1" x14ac:dyDescent="0.25">
      <c r="B27" s="13"/>
      <c r="C27" s="28">
        <v>0</v>
      </c>
      <c r="D27" s="28">
        <v>0</v>
      </c>
      <c r="E27" s="28">
        <v>0</v>
      </c>
      <c r="F27" s="35" t="str">
        <f t="shared" si="2"/>
        <v>%</v>
      </c>
    </row>
    <row r="28" spans="2:6" hidden="1" x14ac:dyDescent="0.25">
      <c r="B28" s="13"/>
      <c r="C28" s="28"/>
      <c r="D28" s="28"/>
      <c r="E28" s="28"/>
      <c r="F28" s="35"/>
    </row>
    <row r="29" spans="2:6" hidden="1" x14ac:dyDescent="0.25">
      <c r="B29" s="13"/>
      <c r="C29" s="28"/>
      <c r="D29" s="28"/>
      <c r="E29" s="28"/>
      <c r="F29" s="35" t="str">
        <f t="shared" si="2"/>
        <v>%</v>
      </c>
    </row>
    <row r="30" spans="2:6" hidden="1" x14ac:dyDescent="0.25">
      <c r="B30" s="14"/>
      <c r="C30" s="29"/>
      <c r="D30" s="29"/>
      <c r="E30" s="29"/>
      <c r="F30" s="36" t="str">
        <f t="shared" si="2"/>
        <v>%</v>
      </c>
    </row>
    <row r="31" spans="2:6" x14ac:dyDescent="0.25">
      <c r="B31" s="45" t="s">
        <v>16</v>
      </c>
      <c r="C31" s="46">
        <f>+SUM(C32:C34)</f>
        <v>0</v>
      </c>
      <c r="D31" s="46">
        <f>+SUM(D32:D34)</f>
        <v>3850711</v>
      </c>
      <c r="E31" s="46">
        <f>+SUM(E32:E34)</f>
        <v>829247.54</v>
      </c>
      <c r="F31" s="47">
        <f t="shared" si="0"/>
        <v>0.21534920174482064</v>
      </c>
    </row>
    <row r="32" spans="2:6" x14ac:dyDescent="0.25">
      <c r="B32" s="11" t="s">
        <v>33</v>
      </c>
      <c r="C32" s="27">
        <v>0</v>
      </c>
      <c r="D32" s="27">
        <v>200000</v>
      </c>
      <c r="E32" s="27">
        <v>70807</v>
      </c>
      <c r="F32" s="24">
        <f t="shared" si="0"/>
        <v>0.35403499999999999</v>
      </c>
    </row>
    <row r="33" spans="2:6" x14ac:dyDescent="0.25">
      <c r="B33" s="42" t="s">
        <v>41</v>
      </c>
      <c r="C33" s="43">
        <v>0</v>
      </c>
      <c r="D33" s="43">
        <v>767047</v>
      </c>
      <c r="E33" s="43">
        <v>758440.54</v>
      </c>
      <c r="F33" s="35">
        <f t="shared" si="0"/>
        <v>0.98877974882895059</v>
      </c>
    </row>
    <row r="34" spans="2:6" x14ac:dyDescent="0.25">
      <c r="B34" s="42" t="s">
        <v>42</v>
      </c>
      <c r="C34" s="43">
        <v>0</v>
      </c>
      <c r="D34" s="43">
        <v>2883664</v>
      </c>
      <c r="E34" s="43">
        <v>0</v>
      </c>
      <c r="F34" s="44">
        <f t="shared" si="0"/>
        <v>0</v>
      </c>
    </row>
    <row r="35" spans="2:6" x14ac:dyDescent="0.25">
      <c r="B35" s="45" t="s">
        <v>15</v>
      </c>
      <c r="C35" s="46">
        <f>+SUM(C36:C41)</f>
        <v>0</v>
      </c>
      <c r="D35" s="46">
        <f>+SUM(D36:D41)</f>
        <v>7085128</v>
      </c>
      <c r="E35" s="46">
        <f>+SUM(E36:E41)</f>
        <v>3175493.98</v>
      </c>
      <c r="F35" s="47">
        <f t="shared" si="0"/>
        <v>0.44819147656894837</v>
      </c>
    </row>
    <row r="36" spans="2:6" x14ac:dyDescent="0.25">
      <c r="B36" s="13" t="s">
        <v>41</v>
      </c>
      <c r="C36" s="28">
        <v>0</v>
      </c>
      <c r="D36" s="28">
        <v>3598956</v>
      </c>
      <c r="E36" s="28">
        <v>1095579.58</v>
      </c>
      <c r="F36" s="35">
        <f t="shared" si="0"/>
        <v>0.30441594173421405</v>
      </c>
    </row>
    <row r="37" spans="2:6" x14ac:dyDescent="0.25">
      <c r="B37" s="13" t="s">
        <v>42</v>
      </c>
      <c r="C37" s="28">
        <v>0</v>
      </c>
      <c r="D37" s="28">
        <v>3486172</v>
      </c>
      <c r="E37" s="28">
        <v>2079914.4</v>
      </c>
      <c r="F37" s="35">
        <f t="shared" si="0"/>
        <v>0.59661841125452209</v>
      </c>
    </row>
    <row r="38" spans="2:6" hidden="1" x14ac:dyDescent="0.25">
      <c r="B38" s="13"/>
      <c r="C38" s="28"/>
      <c r="D38" s="28"/>
      <c r="E38" s="28"/>
      <c r="F38" s="35" t="str">
        <f t="shared" ref="F38" si="3">IF(D38=0,"%",E38/D38)</f>
        <v>%</v>
      </c>
    </row>
    <row r="39" spans="2:6" hidden="1" x14ac:dyDescent="0.25">
      <c r="B39" s="13"/>
      <c r="C39" s="28"/>
      <c r="D39" s="28"/>
      <c r="E39" s="28"/>
      <c r="F39" s="35" t="str">
        <f t="shared" si="0"/>
        <v>%</v>
      </c>
    </row>
    <row r="40" spans="2:6" hidden="1" x14ac:dyDescent="0.25">
      <c r="B40" s="13"/>
      <c r="C40" s="28"/>
      <c r="D40" s="28"/>
      <c r="E40" s="28"/>
      <c r="F40" s="35" t="str">
        <f t="shared" si="0"/>
        <v>%</v>
      </c>
    </row>
    <row r="41" spans="2:6" hidden="1" x14ac:dyDescent="0.25">
      <c r="B41" s="13"/>
      <c r="C41" s="28"/>
      <c r="D41" s="28"/>
      <c r="E41" s="28"/>
      <c r="F41" s="35" t="str">
        <f t="shared" si="0"/>
        <v>%</v>
      </c>
    </row>
    <row r="42" spans="2:6" x14ac:dyDescent="0.25">
      <c r="B42" s="48" t="s">
        <v>3</v>
      </c>
      <c r="C42" s="49">
        <f>+C35+C31+C26+C16+C14+C9</f>
        <v>262507694</v>
      </c>
      <c r="D42" s="49">
        <f>+D35+D31+D26+D16+D14+D9</f>
        <v>253454266</v>
      </c>
      <c r="E42" s="49">
        <f>+E35+E31+E26+E16+E14+E9</f>
        <v>17442421.16</v>
      </c>
      <c r="F42" s="50">
        <f t="shared" si="0"/>
        <v>6.8818810727770505E-2</v>
      </c>
    </row>
    <row r="43" spans="2:6" x14ac:dyDescent="0.25">
      <c r="B43" s="37" t="s">
        <v>30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F27"/>
  <sheetViews>
    <sheetView showGridLines="0" zoomScale="120" zoomScaleNormal="120" workbookViewId="0">
      <selection activeCell="E8" sqref="E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4" t="s">
        <v>27</v>
      </c>
      <c r="C5" s="64"/>
      <c r="D5" s="64"/>
      <c r="E5" s="64"/>
      <c r="F5" s="64"/>
    </row>
    <row r="7" spans="2:6" x14ac:dyDescent="0.25">
      <c r="E7" s="61"/>
      <c r="F7" s="63" t="s">
        <v>23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45</v>
      </c>
      <c r="F8" s="53" t="s">
        <v>5</v>
      </c>
    </row>
    <row r="9" spans="2:6" x14ac:dyDescent="0.25">
      <c r="B9" s="45" t="s">
        <v>20</v>
      </c>
      <c r="C9" s="46">
        <f>SUM(C10:C12)</f>
        <v>0</v>
      </c>
      <c r="D9" s="46">
        <f t="shared" ref="D9:E9" si="0">SUM(D10:D12)</f>
        <v>16424640</v>
      </c>
      <c r="E9" s="46">
        <f t="shared" si="0"/>
        <v>15577116.260000002</v>
      </c>
      <c r="F9" s="47">
        <f>IF(D9=0,"%",E9/D9)</f>
        <v>0.9483992501509928</v>
      </c>
    </row>
    <row r="10" spans="2:6" x14ac:dyDescent="0.25">
      <c r="B10" s="13" t="s">
        <v>42</v>
      </c>
      <c r="C10" s="28">
        <v>0</v>
      </c>
      <c r="D10" s="28">
        <v>16424640</v>
      </c>
      <c r="E10" s="28">
        <v>15577116.260000002</v>
      </c>
      <c r="F10" s="35">
        <f t="shared" ref="F10:F26" si="1">IF(D10=0,"%",E10/D10)</f>
        <v>0.9483992501509928</v>
      </c>
    </row>
    <row r="11" spans="2:6" hidden="1" x14ac:dyDescent="0.25">
      <c r="B11" s="13"/>
      <c r="C11" s="28"/>
      <c r="D11" s="28"/>
      <c r="E11" s="28"/>
      <c r="F11" s="35" t="str">
        <f t="shared" si="1"/>
        <v>%</v>
      </c>
    </row>
    <row r="12" spans="2:6" hidden="1" x14ac:dyDescent="0.25">
      <c r="B12" s="13"/>
      <c r="C12" s="28"/>
      <c r="D12" s="28"/>
      <c r="E12" s="28"/>
      <c r="F12" s="35" t="str">
        <f t="shared" si="1"/>
        <v>%</v>
      </c>
    </row>
    <row r="13" spans="2:6" x14ac:dyDescent="0.25">
      <c r="B13" s="45" t="s">
        <v>18</v>
      </c>
      <c r="C13" s="46">
        <f>+SUM(C14:C16)</f>
        <v>651708774</v>
      </c>
      <c r="D13" s="46">
        <f t="shared" ref="D13:E13" si="2">+SUM(D14:D16)</f>
        <v>1307279445</v>
      </c>
      <c r="E13" s="46">
        <f t="shared" si="2"/>
        <v>607266299.05000007</v>
      </c>
      <c r="F13" s="47">
        <f t="shared" si="1"/>
        <v>0.46452677074716803</v>
      </c>
    </row>
    <row r="14" spans="2:6" x14ac:dyDescent="0.25">
      <c r="B14" s="11" t="s">
        <v>42</v>
      </c>
      <c r="C14" s="27">
        <v>651708774</v>
      </c>
      <c r="D14" s="27">
        <v>1307279445</v>
      </c>
      <c r="E14" s="27">
        <v>607266299.05000007</v>
      </c>
      <c r="F14" s="24">
        <f t="shared" si="1"/>
        <v>0.46452677074716803</v>
      </c>
    </row>
    <row r="15" spans="2:6" hidden="1" x14ac:dyDescent="0.25">
      <c r="B15" s="13"/>
      <c r="C15" s="28"/>
      <c r="D15" s="28"/>
      <c r="E15" s="28"/>
      <c r="F15" s="35" t="str">
        <f t="shared" si="1"/>
        <v>%</v>
      </c>
    </row>
    <row r="16" spans="2:6" hidden="1" x14ac:dyDescent="0.25">
      <c r="B16" s="13"/>
      <c r="C16" s="28"/>
      <c r="D16" s="28"/>
      <c r="E16" s="28"/>
      <c r="F16" s="35" t="str">
        <f t="shared" si="1"/>
        <v>%</v>
      </c>
    </row>
    <row r="17" spans="2:6" x14ac:dyDescent="0.25">
      <c r="B17" s="45" t="s">
        <v>16</v>
      </c>
      <c r="C17" s="46">
        <f>+SUM(C18:C21)</f>
        <v>0</v>
      </c>
      <c r="D17" s="46">
        <f t="shared" ref="D17:E17" si="3">+SUM(D18:D21)</f>
        <v>17871912</v>
      </c>
      <c r="E17" s="46">
        <f t="shared" si="3"/>
        <v>17536137</v>
      </c>
      <c r="F17" s="47">
        <f t="shared" si="1"/>
        <v>0.98121213891384429</v>
      </c>
    </row>
    <row r="18" spans="2:6" x14ac:dyDescent="0.25">
      <c r="B18" s="11" t="s">
        <v>42</v>
      </c>
      <c r="C18" s="27">
        <v>0</v>
      </c>
      <c r="D18" s="27">
        <v>17871912</v>
      </c>
      <c r="E18" s="27">
        <v>17536137</v>
      </c>
      <c r="F18" s="24">
        <f t="shared" si="1"/>
        <v>0.98121213891384429</v>
      </c>
    </row>
    <row r="19" spans="2:6" hidden="1" x14ac:dyDescent="0.25">
      <c r="B19" s="42"/>
      <c r="C19" s="43"/>
      <c r="D19" s="43"/>
      <c r="E19" s="43"/>
      <c r="F19" s="35" t="str">
        <f t="shared" si="1"/>
        <v>%</v>
      </c>
    </row>
    <row r="20" spans="2:6" hidden="1" x14ac:dyDescent="0.25">
      <c r="B20" s="42"/>
      <c r="C20" s="43"/>
      <c r="D20" s="43"/>
      <c r="E20" s="43"/>
      <c r="F20" s="35" t="str">
        <f t="shared" si="1"/>
        <v>%</v>
      </c>
    </row>
    <row r="21" spans="2:6" hidden="1" x14ac:dyDescent="0.25">
      <c r="B21" s="42"/>
      <c r="C21" s="43"/>
      <c r="D21" s="43"/>
      <c r="E21" s="43"/>
      <c r="F21" s="35" t="str">
        <f t="shared" si="1"/>
        <v>%</v>
      </c>
    </row>
    <row r="22" spans="2:6" x14ac:dyDescent="0.25">
      <c r="B22" s="45" t="s">
        <v>15</v>
      </c>
      <c r="C22" s="46">
        <f>+SUM(C23:C25)</f>
        <v>760509584</v>
      </c>
      <c r="D22" s="46">
        <f t="shared" ref="D22:E22" si="4">+SUM(D23:D25)</f>
        <v>845854221</v>
      </c>
      <c r="E22" s="46">
        <f t="shared" si="4"/>
        <v>124073434.17999999</v>
      </c>
      <c r="F22" s="47">
        <f t="shared" si="1"/>
        <v>0.14668418162330124</v>
      </c>
    </row>
    <row r="23" spans="2:6" x14ac:dyDescent="0.25">
      <c r="B23" s="13" t="s">
        <v>32</v>
      </c>
      <c r="C23" s="28">
        <v>50715755</v>
      </c>
      <c r="D23" s="28">
        <v>45352360</v>
      </c>
      <c r="E23" s="28">
        <v>13407579.640000001</v>
      </c>
      <c r="F23" s="35">
        <f t="shared" si="1"/>
        <v>0.29563135501658572</v>
      </c>
    </row>
    <row r="24" spans="2:6" x14ac:dyDescent="0.25">
      <c r="B24" s="13" t="s">
        <v>38</v>
      </c>
      <c r="C24" s="28">
        <v>3477541</v>
      </c>
      <c r="D24" s="28">
        <v>3477541</v>
      </c>
      <c r="E24" s="28">
        <v>0</v>
      </c>
      <c r="F24" s="35">
        <f t="shared" si="1"/>
        <v>0</v>
      </c>
    </row>
    <row r="25" spans="2:6" x14ac:dyDescent="0.25">
      <c r="B25" s="13" t="s">
        <v>42</v>
      </c>
      <c r="C25" s="28">
        <v>706316288</v>
      </c>
      <c r="D25" s="28">
        <v>797024320</v>
      </c>
      <c r="E25" s="28">
        <v>110665854.53999999</v>
      </c>
      <c r="F25" s="35">
        <f t="shared" si="1"/>
        <v>0.13884878009745047</v>
      </c>
    </row>
    <row r="26" spans="2:6" x14ac:dyDescent="0.25">
      <c r="B26" s="48" t="s">
        <v>3</v>
      </c>
      <c r="C26" s="49">
        <f>+C22+C17+C13+C9</f>
        <v>1412218358</v>
      </c>
      <c r="D26" s="49">
        <f t="shared" ref="D26:E26" si="5">+D22+D17+D13+D9</f>
        <v>2187430218</v>
      </c>
      <c r="E26" s="49">
        <f t="shared" si="5"/>
        <v>764452986.49000001</v>
      </c>
      <c r="F26" s="50">
        <f t="shared" si="1"/>
        <v>0.34947537077957658</v>
      </c>
    </row>
    <row r="27" spans="2:6" x14ac:dyDescent="0.25">
      <c r="B27" s="37" t="s">
        <v>30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4" t="s">
        <v>8</v>
      </c>
      <c r="C2" s="64"/>
      <c r="D2" s="64"/>
      <c r="E2" s="64"/>
      <c r="F2" s="64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F39"/>
  <sheetViews>
    <sheetView showGridLines="0" zoomScale="120" zoomScaleNormal="120" workbookViewId="0">
      <selection activeCell="C27" sqref="C27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4" t="s">
        <v>28</v>
      </c>
      <c r="C5" s="64"/>
      <c r="D5" s="64"/>
      <c r="E5" s="64"/>
      <c r="F5" s="64"/>
    </row>
    <row r="7" spans="2:6" x14ac:dyDescent="0.25">
      <c r="E7" s="61"/>
      <c r="F7" s="63" t="s">
        <v>23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45</v>
      </c>
      <c r="F8" s="53" t="s">
        <v>5</v>
      </c>
    </row>
    <row r="9" spans="2:6" x14ac:dyDescent="0.25">
      <c r="B9" s="45" t="s">
        <v>20</v>
      </c>
      <c r="C9" s="46">
        <f>+C10</f>
        <v>0</v>
      </c>
      <c r="D9" s="46">
        <f t="shared" ref="D9:E9" si="0">+D10</f>
        <v>1650</v>
      </c>
      <c r="E9" s="46">
        <f t="shared" si="0"/>
        <v>0</v>
      </c>
      <c r="F9" s="47" t="str">
        <f t="shared" ref="F9:F38" si="1">IF(E9=0,"%",E9/D9)</f>
        <v>%</v>
      </c>
    </row>
    <row r="10" spans="2:6" x14ac:dyDescent="0.25">
      <c r="B10" s="26" t="s">
        <v>42</v>
      </c>
      <c r="C10" s="27">
        <v>0</v>
      </c>
      <c r="D10" s="27">
        <v>1650</v>
      </c>
      <c r="E10" s="27">
        <v>0</v>
      </c>
      <c r="F10" s="24" t="str">
        <f t="shared" si="1"/>
        <v>%</v>
      </c>
    </row>
    <row r="11" spans="2:6" x14ac:dyDescent="0.25">
      <c r="B11" s="45" t="s">
        <v>18</v>
      </c>
      <c r="C11" s="46">
        <f>+SUM(C12:C24)</f>
        <v>36407768</v>
      </c>
      <c r="D11" s="46">
        <f>+SUM(D12:D24)</f>
        <v>451238588</v>
      </c>
      <c r="E11" s="46">
        <f>+SUM(E12:E24)</f>
        <v>41922788.609999999</v>
      </c>
      <c r="F11" s="47">
        <f t="shared" ref="F11:F12" si="2">IF(E11=0,"%",E11/D11)</f>
        <v>9.2906036240854473E-2</v>
      </c>
    </row>
    <row r="12" spans="2:6" x14ac:dyDescent="0.25">
      <c r="B12" s="26" t="s">
        <v>31</v>
      </c>
      <c r="C12" s="27">
        <v>50000</v>
      </c>
      <c r="D12" s="27">
        <v>36521624</v>
      </c>
      <c r="E12" s="27">
        <v>1288095.6400000001</v>
      </c>
      <c r="F12" s="24">
        <f t="shared" si="2"/>
        <v>3.526939656352631E-2</v>
      </c>
    </row>
    <row r="13" spans="2:6" x14ac:dyDescent="0.25">
      <c r="B13" s="25" t="s">
        <v>32</v>
      </c>
      <c r="C13" s="28">
        <v>1166086</v>
      </c>
      <c r="D13" s="28">
        <v>65304344</v>
      </c>
      <c r="E13" s="28">
        <v>5670405.410000002</v>
      </c>
      <c r="F13" s="35">
        <f t="shared" si="1"/>
        <v>8.6830447450785234E-2</v>
      </c>
    </row>
    <row r="14" spans="2:6" x14ac:dyDescent="0.25">
      <c r="B14" s="25" t="s">
        <v>33</v>
      </c>
      <c r="C14" s="28">
        <v>5000</v>
      </c>
      <c r="D14" s="28">
        <v>3100935</v>
      </c>
      <c r="E14" s="28">
        <v>1721.65</v>
      </c>
      <c r="F14" s="35">
        <f t="shared" si="1"/>
        <v>5.5520351119904164E-4</v>
      </c>
    </row>
    <row r="15" spans="2:6" x14ac:dyDescent="0.25">
      <c r="B15" s="25" t="s">
        <v>34</v>
      </c>
      <c r="C15" s="28">
        <v>0</v>
      </c>
      <c r="D15" s="28">
        <v>465996</v>
      </c>
      <c r="E15" s="28">
        <v>0</v>
      </c>
      <c r="F15" s="35" t="str">
        <f t="shared" si="1"/>
        <v>%</v>
      </c>
    </row>
    <row r="16" spans="2:6" x14ac:dyDescent="0.25">
      <c r="B16" s="25" t="s">
        <v>35</v>
      </c>
      <c r="C16" s="28">
        <v>687613</v>
      </c>
      <c r="D16" s="28">
        <v>21006701</v>
      </c>
      <c r="E16" s="28">
        <v>1423176.9500000002</v>
      </c>
      <c r="F16" s="35">
        <f t="shared" si="1"/>
        <v>6.7748712660783819E-2</v>
      </c>
    </row>
    <row r="17" spans="2:6" x14ac:dyDescent="0.25">
      <c r="B17" s="25" t="s">
        <v>36</v>
      </c>
      <c r="C17" s="28">
        <v>152671</v>
      </c>
      <c r="D17" s="28">
        <v>16352989</v>
      </c>
      <c r="E17" s="28">
        <v>2352174.0700000003</v>
      </c>
      <c r="F17" s="35">
        <f t="shared" si="1"/>
        <v>0.14383756205058293</v>
      </c>
    </row>
    <row r="18" spans="2:6" x14ac:dyDescent="0.25">
      <c r="B18" s="25" t="s">
        <v>37</v>
      </c>
      <c r="C18" s="28">
        <v>0</v>
      </c>
      <c r="D18" s="28">
        <v>34900</v>
      </c>
      <c r="E18" s="28">
        <v>0</v>
      </c>
      <c r="F18" s="35" t="str">
        <f t="shared" si="1"/>
        <v>%</v>
      </c>
    </row>
    <row r="19" spans="2:6" x14ac:dyDescent="0.25">
      <c r="B19" s="25" t="s">
        <v>38</v>
      </c>
      <c r="C19" s="28">
        <v>0</v>
      </c>
      <c r="D19" s="28">
        <v>33244294</v>
      </c>
      <c r="E19" s="28">
        <v>2368767.1100000003</v>
      </c>
      <c r="F19" s="35">
        <f t="shared" si="1"/>
        <v>7.1253343806910147E-2</v>
      </c>
    </row>
    <row r="20" spans="2:6" x14ac:dyDescent="0.25">
      <c r="B20" s="25" t="s">
        <v>39</v>
      </c>
      <c r="C20" s="28">
        <v>0</v>
      </c>
      <c r="D20" s="28">
        <v>342657</v>
      </c>
      <c r="E20" s="28">
        <v>1425</v>
      </c>
      <c r="F20" s="35">
        <f t="shared" si="1"/>
        <v>4.1586776280653831E-3</v>
      </c>
    </row>
    <row r="21" spans="2:6" x14ac:dyDescent="0.25">
      <c r="B21" s="25" t="s">
        <v>40</v>
      </c>
      <c r="C21" s="28">
        <v>140917</v>
      </c>
      <c r="D21" s="28">
        <v>2094094</v>
      </c>
      <c r="E21" s="28">
        <v>0</v>
      </c>
      <c r="F21" s="35" t="str">
        <f t="shared" si="1"/>
        <v>%</v>
      </c>
    </row>
    <row r="22" spans="2:6" x14ac:dyDescent="0.25">
      <c r="B22" s="25" t="s">
        <v>43</v>
      </c>
      <c r="C22" s="28">
        <v>0</v>
      </c>
      <c r="D22" s="28">
        <v>14947</v>
      </c>
      <c r="E22" s="28">
        <v>0</v>
      </c>
      <c r="F22" s="35" t="str">
        <f t="shared" si="1"/>
        <v>%</v>
      </c>
    </row>
    <row r="23" spans="2:6" x14ac:dyDescent="0.25">
      <c r="B23" s="25" t="s">
        <v>41</v>
      </c>
      <c r="C23" s="28">
        <v>4810838</v>
      </c>
      <c r="D23" s="28">
        <v>4623509</v>
      </c>
      <c r="E23" s="28">
        <v>71400</v>
      </c>
      <c r="F23" s="35">
        <f t="shared" si="1"/>
        <v>1.5442816267903879E-2</v>
      </c>
    </row>
    <row r="24" spans="2:6" x14ac:dyDescent="0.25">
      <c r="B24" s="25" t="s">
        <v>42</v>
      </c>
      <c r="C24" s="28">
        <v>29394643</v>
      </c>
      <c r="D24" s="28">
        <v>268131598</v>
      </c>
      <c r="E24" s="28">
        <v>28745622.780000001</v>
      </c>
      <c r="F24" s="35">
        <f t="shared" si="1"/>
        <v>0.10720714378467248</v>
      </c>
    </row>
    <row r="25" spans="2:6" x14ac:dyDescent="0.25">
      <c r="B25" s="45" t="s">
        <v>16</v>
      </c>
      <c r="C25" s="46">
        <f>+C26</f>
        <v>0</v>
      </c>
      <c r="D25" s="46">
        <f t="shared" ref="D25:E25" si="3">+D26</f>
        <v>5250</v>
      </c>
      <c r="E25" s="46">
        <f t="shared" si="3"/>
        <v>0</v>
      </c>
      <c r="F25" s="47" t="str">
        <f t="shared" si="1"/>
        <v>%</v>
      </c>
    </row>
    <row r="26" spans="2:6" x14ac:dyDescent="0.25">
      <c r="B26" s="25" t="s">
        <v>42</v>
      </c>
      <c r="C26" s="28">
        <v>0</v>
      </c>
      <c r="D26" s="28">
        <v>5250</v>
      </c>
      <c r="E26" s="28">
        <v>0</v>
      </c>
      <c r="F26" s="35" t="str">
        <f t="shared" si="1"/>
        <v>%</v>
      </c>
    </row>
    <row r="27" spans="2:6" x14ac:dyDescent="0.25">
      <c r="B27" s="45" t="s">
        <v>15</v>
      </c>
      <c r="C27" s="46">
        <f>+SUM(C28:C37)</f>
        <v>0</v>
      </c>
      <c r="D27" s="46">
        <f>+SUM(D28:D37)</f>
        <v>20327894</v>
      </c>
      <c r="E27" s="46">
        <f>+SUM(E28:E37)</f>
        <v>1012236.9</v>
      </c>
      <c r="F27" s="47">
        <f t="shared" si="1"/>
        <v>4.9795463317547799E-2</v>
      </c>
    </row>
    <row r="28" spans="2:6" x14ac:dyDescent="0.25">
      <c r="B28" s="26" t="s">
        <v>31</v>
      </c>
      <c r="C28" s="27">
        <v>0</v>
      </c>
      <c r="D28" s="27">
        <v>2826597</v>
      </c>
      <c r="E28" s="27">
        <v>0</v>
      </c>
      <c r="F28" s="24" t="str">
        <f t="shared" si="1"/>
        <v>%</v>
      </c>
    </row>
    <row r="29" spans="2:6" x14ac:dyDescent="0.25">
      <c r="B29" s="25" t="s">
        <v>32</v>
      </c>
      <c r="C29" s="28">
        <v>0</v>
      </c>
      <c r="D29" s="28">
        <v>1951175</v>
      </c>
      <c r="E29" s="28">
        <v>5350</v>
      </c>
      <c r="F29" s="35">
        <f>IF(E29=0,"%",E29/D29)</f>
        <v>2.7419375504503696E-3</v>
      </c>
    </row>
    <row r="30" spans="2:6" x14ac:dyDescent="0.25">
      <c r="B30" s="25" t="s">
        <v>33</v>
      </c>
      <c r="C30" s="28">
        <v>0</v>
      </c>
      <c r="D30" s="28">
        <v>230000</v>
      </c>
      <c r="E30" s="28">
        <v>0</v>
      </c>
      <c r="F30" s="35" t="str">
        <f t="shared" ref="F30:F35" si="4">IF(E30=0,"%",E30/D30)</f>
        <v>%</v>
      </c>
    </row>
    <row r="31" spans="2:6" x14ac:dyDescent="0.25">
      <c r="B31" s="25" t="s">
        <v>35</v>
      </c>
      <c r="C31" s="28">
        <v>0</v>
      </c>
      <c r="D31" s="28">
        <v>3233588</v>
      </c>
      <c r="E31" s="28">
        <v>983879</v>
      </c>
      <c r="F31" s="35">
        <f t="shared" si="4"/>
        <v>0.30426850916072179</v>
      </c>
    </row>
    <row r="32" spans="2:6" x14ac:dyDescent="0.25">
      <c r="B32" s="25" t="s">
        <v>36</v>
      </c>
      <c r="C32" s="28">
        <v>0</v>
      </c>
      <c r="D32" s="28">
        <v>905301</v>
      </c>
      <c r="E32" s="28">
        <v>0</v>
      </c>
      <c r="F32" s="35" t="str">
        <f t="shared" si="4"/>
        <v>%</v>
      </c>
    </row>
    <row r="33" spans="2:6" x14ac:dyDescent="0.25">
      <c r="B33" s="25" t="s">
        <v>38</v>
      </c>
      <c r="C33" s="28">
        <v>0</v>
      </c>
      <c r="D33" s="28">
        <v>2844186</v>
      </c>
      <c r="E33" s="28">
        <v>0</v>
      </c>
      <c r="F33" s="35" t="str">
        <f t="shared" si="4"/>
        <v>%</v>
      </c>
    </row>
    <row r="34" spans="2:6" x14ac:dyDescent="0.25">
      <c r="B34" s="25" t="s">
        <v>40</v>
      </c>
      <c r="C34" s="28">
        <v>0</v>
      </c>
      <c r="D34" s="28">
        <v>225000</v>
      </c>
      <c r="E34" s="28">
        <v>0</v>
      </c>
      <c r="F34" s="35" t="str">
        <f t="shared" si="4"/>
        <v>%</v>
      </c>
    </row>
    <row r="35" spans="2:6" x14ac:dyDescent="0.25">
      <c r="B35" s="25" t="s">
        <v>43</v>
      </c>
      <c r="C35" s="28">
        <v>0</v>
      </c>
      <c r="D35" s="28">
        <v>11057</v>
      </c>
      <c r="E35" s="28">
        <v>0</v>
      </c>
      <c r="F35" s="35" t="str">
        <f t="shared" si="4"/>
        <v>%</v>
      </c>
    </row>
    <row r="36" spans="2:6" x14ac:dyDescent="0.25">
      <c r="B36" s="25" t="s">
        <v>41</v>
      </c>
      <c r="C36" s="28">
        <v>0</v>
      </c>
      <c r="D36" s="28">
        <v>0</v>
      </c>
      <c r="E36" s="28">
        <v>0</v>
      </c>
      <c r="F36" s="35" t="str">
        <f t="shared" si="1"/>
        <v>%</v>
      </c>
    </row>
    <row r="37" spans="2:6" x14ac:dyDescent="0.25">
      <c r="B37" s="25" t="s">
        <v>42</v>
      </c>
      <c r="C37" s="28">
        <v>0</v>
      </c>
      <c r="D37" s="28">
        <v>8100990</v>
      </c>
      <c r="E37" s="28">
        <v>23007.899999999998</v>
      </c>
      <c r="F37" s="35">
        <f t="shared" si="1"/>
        <v>2.8401343539493319E-3</v>
      </c>
    </row>
    <row r="38" spans="2:6" x14ac:dyDescent="0.25">
      <c r="B38" s="48" t="s">
        <v>3</v>
      </c>
      <c r="C38" s="49">
        <f>+C27+C25+C11+C9</f>
        <v>36407768</v>
      </c>
      <c r="D38" s="49">
        <f>+D27+D25+D11+D9</f>
        <v>471573382</v>
      </c>
      <c r="E38" s="49">
        <f>+E27+E25+E11+E9</f>
        <v>42935025.509999998</v>
      </c>
      <c r="F38" s="50">
        <f t="shared" si="1"/>
        <v>9.104632947667092E-2</v>
      </c>
    </row>
    <row r="39" spans="2:6" x14ac:dyDescent="0.25">
      <c r="B39" s="37" t="s">
        <v>30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F16"/>
  <sheetViews>
    <sheetView showGridLines="0" zoomScale="120" zoomScaleNormal="120" workbookViewId="0">
      <selection activeCell="B5" sqref="B5:F5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5" t="s">
        <v>46</v>
      </c>
      <c r="C5" s="65"/>
      <c r="D5" s="65"/>
      <c r="E5" s="65"/>
      <c r="F5" s="65"/>
    </row>
    <row r="7" spans="2:6" x14ac:dyDescent="0.25">
      <c r="F7" s="63" t="s">
        <v>23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45</v>
      </c>
      <c r="F8" s="53" t="s">
        <v>5</v>
      </c>
    </row>
    <row r="9" spans="2:6" x14ac:dyDescent="0.25">
      <c r="B9" s="45" t="s">
        <v>21</v>
      </c>
      <c r="C9" s="46">
        <f>SUM(C10:C11)</f>
        <v>0</v>
      </c>
      <c r="D9" s="46">
        <f t="shared" ref="D9:E9" si="0">SUM(D10:D11)</f>
        <v>994520</v>
      </c>
      <c r="E9" s="46">
        <f t="shared" si="0"/>
        <v>0</v>
      </c>
      <c r="F9" s="47" t="str">
        <f t="shared" ref="F9:F15" si="1">IF(E9=0,"%",E9/D9)</f>
        <v>%</v>
      </c>
    </row>
    <row r="10" spans="2:6" x14ac:dyDescent="0.25">
      <c r="B10" s="25" t="s">
        <v>31</v>
      </c>
      <c r="C10" s="28">
        <v>0</v>
      </c>
      <c r="D10" s="28">
        <v>725836</v>
      </c>
      <c r="E10" s="28">
        <v>0</v>
      </c>
      <c r="F10" s="35" t="str">
        <f t="shared" si="1"/>
        <v>%</v>
      </c>
    </row>
    <row r="11" spans="2:6" x14ac:dyDescent="0.25">
      <c r="B11" s="55" t="s">
        <v>32</v>
      </c>
      <c r="C11" s="29">
        <v>0</v>
      </c>
      <c r="D11" s="29">
        <v>268684</v>
      </c>
      <c r="E11" s="29">
        <v>0</v>
      </c>
      <c r="F11" s="36" t="str">
        <f t="shared" si="1"/>
        <v>%</v>
      </c>
    </row>
    <row r="12" spans="2:6" x14ac:dyDescent="0.25">
      <c r="B12" s="45" t="s">
        <v>15</v>
      </c>
      <c r="C12" s="46">
        <f>SUM(C13:C14)</f>
        <v>0</v>
      </c>
      <c r="D12" s="46">
        <f t="shared" ref="D12:E12" si="2">SUM(D13:D14)</f>
        <v>262784</v>
      </c>
      <c r="E12" s="46">
        <f t="shared" si="2"/>
        <v>0</v>
      </c>
      <c r="F12" s="56" t="str">
        <f t="shared" si="1"/>
        <v>%</v>
      </c>
    </row>
    <row r="13" spans="2:6" x14ac:dyDescent="0.25">
      <c r="B13" s="25" t="s">
        <v>31</v>
      </c>
      <c r="C13" s="28">
        <v>0</v>
      </c>
      <c r="D13" s="28">
        <v>59080</v>
      </c>
      <c r="E13" s="28">
        <v>0</v>
      </c>
      <c r="F13" s="35" t="str">
        <f t="shared" si="1"/>
        <v>%</v>
      </c>
    </row>
    <row r="14" spans="2:6" x14ac:dyDescent="0.25">
      <c r="B14" s="55" t="s">
        <v>32</v>
      </c>
      <c r="C14" s="29">
        <v>0</v>
      </c>
      <c r="D14" s="29">
        <v>203704</v>
      </c>
      <c r="E14" s="29">
        <v>0</v>
      </c>
      <c r="F14" s="36" t="str">
        <f t="shared" si="1"/>
        <v>%</v>
      </c>
    </row>
    <row r="15" spans="2:6" x14ac:dyDescent="0.25">
      <c r="B15" s="48" t="s">
        <v>3</v>
      </c>
      <c r="C15" s="49">
        <f>+C12+C9</f>
        <v>0</v>
      </c>
      <c r="D15" s="49">
        <f t="shared" ref="D15:E15" si="3">+D12+D9</f>
        <v>1257304</v>
      </c>
      <c r="E15" s="49">
        <f t="shared" si="3"/>
        <v>0</v>
      </c>
      <c r="F15" s="50" t="str">
        <f t="shared" si="1"/>
        <v>%</v>
      </c>
    </row>
    <row r="16" spans="2:6" x14ac:dyDescent="0.25">
      <c r="B16" s="37" t="s">
        <v>30</v>
      </c>
    </row>
  </sheetData>
  <mergeCells count="1"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admin</cp:lastModifiedBy>
  <cp:lastPrinted>2014-05-15T18:05:16Z</cp:lastPrinted>
  <dcterms:created xsi:type="dcterms:W3CDTF">2013-07-12T22:51:31Z</dcterms:created>
  <dcterms:modified xsi:type="dcterms:W3CDTF">2021-04-19T18:38:53Z</dcterms:modified>
</cp:coreProperties>
</file>