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1\5.- Informacion Portal MINSA - Transparencia\PpR - Pliego MINSA 2021\5. Mayo - 2021\"/>
    </mc:Choice>
  </mc:AlternateContent>
  <bookViews>
    <workbookView xWindow="0" yWindow="0" windowWidth="28800" windowHeight="12300"/>
  </bookViews>
  <sheets>
    <sheet name="TODA FUENTE" sheetId="1" r:id="rId1"/>
    <sheet name="RO" sheetId="2" r:id="rId2"/>
    <sheet name="RDR" sheetId="3" r:id="rId3"/>
    <sheet name="ROCC" sheetId="8" r:id="rId4"/>
    <sheet name="DYT" sheetId="5" r:id="rId5"/>
    <sheet name="RD" sheetId="7" r:id="rId6"/>
  </sheets>
  <definedNames>
    <definedName name="_xlnm.Print_Area" localSheetId="2">RDR!$B$5:$F$48</definedName>
    <definedName name="_xlnm.Print_Area" localSheetId="1">RO!$B$5:$F$87</definedName>
    <definedName name="_xlnm.Print_Area" localSheetId="3">ROCC!$B$5:$F$22</definedName>
    <definedName name="_xlnm.Print_Area" localSheetId="0">'TODA FUENTE'!$B$5:$F$83</definedName>
  </definedNames>
  <calcPr calcId="152511"/>
</workbook>
</file>

<file path=xl/calcChain.xml><?xml version="1.0" encoding="utf-8"?>
<calcChain xmlns="http://schemas.openxmlformats.org/spreadsheetml/2006/main">
  <c r="F36" i="5" l="1"/>
  <c r="F35" i="5"/>
  <c r="F34" i="5"/>
  <c r="F33" i="5"/>
  <c r="F32" i="5"/>
  <c r="F21" i="5"/>
  <c r="F20" i="5"/>
  <c r="F19" i="5"/>
  <c r="E17" i="8"/>
  <c r="D17" i="8"/>
  <c r="C17" i="8"/>
  <c r="F19" i="8"/>
  <c r="F18" i="8"/>
  <c r="F14" i="8"/>
  <c r="E13" i="8"/>
  <c r="F13" i="8" s="1"/>
  <c r="D13" i="8"/>
  <c r="C13" i="8"/>
  <c r="F12" i="8"/>
  <c r="E11" i="8"/>
  <c r="D11" i="8"/>
  <c r="C11" i="8"/>
  <c r="F36" i="3"/>
  <c r="F31" i="2"/>
  <c r="F30" i="2"/>
  <c r="F29" i="2"/>
  <c r="F28" i="2"/>
  <c r="F27" i="2"/>
  <c r="F26" i="2"/>
  <c r="F25" i="2"/>
  <c r="F37" i="1"/>
  <c r="F26" i="1"/>
  <c r="F25" i="1"/>
  <c r="F24" i="1"/>
  <c r="F11" i="8" l="1"/>
  <c r="E15" i="8"/>
  <c r="D15" i="8"/>
  <c r="E9" i="8"/>
  <c r="D9" i="8"/>
  <c r="C9" i="8"/>
  <c r="C15" i="8"/>
  <c r="F20" i="8"/>
  <c r="F16" i="8"/>
  <c r="F78" i="2"/>
  <c r="F77" i="2"/>
  <c r="F76" i="2"/>
  <c r="F75" i="2"/>
  <c r="F77" i="1"/>
  <c r="F76" i="1"/>
  <c r="F17" i="8" l="1"/>
  <c r="D21" i="8"/>
  <c r="F21" i="8" s="1"/>
  <c r="E21" i="8"/>
  <c r="C21" i="8"/>
  <c r="F15" i="8"/>
  <c r="C71" i="2"/>
  <c r="F75" i="1" l="1"/>
  <c r="F16" i="5" l="1"/>
  <c r="F11" i="3" l="1"/>
  <c r="F51" i="2"/>
  <c r="F50" i="2"/>
  <c r="F49" i="2"/>
  <c r="F48" i="2"/>
  <c r="F36" i="2"/>
  <c r="C46" i="2"/>
  <c r="D46" i="2"/>
  <c r="E46" i="2"/>
  <c r="F51" i="1"/>
  <c r="F50" i="1"/>
  <c r="F49" i="1"/>
  <c r="F48" i="1"/>
  <c r="F47" i="1"/>
  <c r="F46" i="1"/>
  <c r="F35" i="1"/>
  <c r="C43" i="1"/>
  <c r="D43" i="1"/>
  <c r="E43" i="1"/>
  <c r="F14" i="7" l="1"/>
  <c r="F13" i="7"/>
  <c r="E12" i="7"/>
  <c r="F12" i="7" s="1"/>
  <c r="D12" i="7"/>
  <c r="C12" i="7"/>
  <c r="E25" i="5"/>
  <c r="D25" i="5"/>
  <c r="C25" i="5"/>
  <c r="C34" i="3"/>
  <c r="D34" i="3"/>
  <c r="E34" i="3"/>
  <c r="F70" i="2"/>
  <c r="E69" i="2"/>
  <c r="F69" i="2" s="1"/>
  <c r="D69" i="2"/>
  <c r="C69" i="2"/>
  <c r="E66" i="1"/>
  <c r="F66" i="1" s="1"/>
  <c r="D66" i="1"/>
  <c r="C66" i="1"/>
  <c r="F67" i="1"/>
  <c r="F32" i="3" l="1"/>
  <c r="F27" i="1"/>
  <c r="F23" i="1"/>
  <c r="F31" i="5" l="1"/>
  <c r="F29" i="5"/>
  <c r="F26" i="5"/>
  <c r="F25" i="5"/>
  <c r="C32" i="2"/>
  <c r="D32" i="2"/>
  <c r="E32" i="2"/>
  <c r="C28" i="1"/>
  <c r="D28" i="1"/>
  <c r="E28" i="1"/>
  <c r="E11" i="5" l="1"/>
  <c r="D11" i="5"/>
  <c r="C11" i="5"/>
  <c r="E9" i="5"/>
  <c r="D9" i="5"/>
  <c r="C9" i="5"/>
  <c r="E58" i="2"/>
  <c r="D58" i="2"/>
  <c r="C58" i="2"/>
  <c r="E55" i="1"/>
  <c r="D55" i="1"/>
  <c r="C55" i="1"/>
  <c r="F62" i="1"/>
  <c r="F61" i="1"/>
  <c r="F60" i="1"/>
  <c r="C68" i="1"/>
  <c r="D68" i="1"/>
  <c r="E68" i="1"/>
  <c r="F15" i="5" l="1"/>
  <c r="F14" i="5"/>
  <c r="F13" i="5"/>
  <c r="F12" i="5"/>
  <c r="F11" i="5"/>
  <c r="F42" i="3"/>
  <c r="F33" i="3" l="1"/>
  <c r="E29" i="3"/>
  <c r="D29" i="3"/>
  <c r="C29" i="3"/>
  <c r="F43" i="3" l="1"/>
  <c r="E9" i="7" l="1"/>
  <c r="D9" i="7"/>
  <c r="C9" i="7"/>
  <c r="F41" i="3"/>
  <c r="F30" i="3"/>
  <c r="F46" i="3"/>
  <c r="F45" i="3"/>
  <c r="F44" i="3"/>
  <c r="F40" i="3"/>
  <c r="F39" i="3"/>
  <c r="F37" i="3"/>
  <c r="F35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30" i="5" l="1"/>
  <c r="F62" i="2"/>
  <c r="F53" i="2"/>
  <c r="F52" i="2"/>
  <c r="F47" i="2"/>
  <c r="F59" i="1"/>
  <c r="F45" i="1"/>
  <c r="F82" i="2" l="1"/>
  <c r="F74" i="1"/>
  <c r="F54" i="1"/>
  <c r="F53" i="1"/>
  <c r="F52" i="1"/>
  <c r="F29" i="3" l="1"/>
  <c r="F34" i="3"/>
  <c r="F67" i="2"/>
  <c r="F66" i="2"/>
  <c r="D71" i="2"/>
  <c r="E71" i="2"/>
  <c r="F11" i="7"/>
  <c r="F10" i="7"/>
  <c r="F68" i="2" l="1"/>
  <c r="F65" i="1"/>
  <c r="F64" i="1"/>
  <c r="F64" i="2" l="1"/>
  <c r="F63" i="2"/>
  <c r="F61" i="2"/>
  <c r="F58" i="1"/>
  <c r="F24" i="2" l="1"/>
  <c r="F23" i="2"/>
  <c r="F57" i="2" l="1"/>
  <c r="F56" i="2"/>
  <c r="F55" i="2"/>
  <c r="F54" i="2"/>
  <c r="F44" i="1"/>
  <c r="F38" i="5" l="1"/>
  <c r="C27" i="5" l="1"/>
  <c r="C39" i="5" s="1"/>
  <c r="D27" i="5"/>
  <c r="D39" i="5" s="1"/>
  <c r="E27" i="5"/>
  <c r="E39" i="5" s="1"/>
  <c r="F37" i="5" l="1"/>
  <c r="F24" i="5" l="1"/>
  <c r="F10" i="8" l="1"/>
  <c r="F28" i="5" l="1"/>
  <c r="F23" i="5"/>
  <c r="F22" i="5"/>
  <c r="F18" i="5"/>
  <c r="F17" i="5"/>
  <c r="F10" i="5"/>
  <c r="F85" i="2"/>
  <c r="F84" i="2"/>
  <c r="F83" i="2"/>
  <c r="F81" i="2"/>
  <c r="F80" i="2"/>
  <c r="F79" i="2"/>
  <c r="F74" i="2"/>
  <c r="F73" i="2"/>
  <c r="F72" i="2"/>
  <c r="F65" i="2"/>
  <c r="F60" i="2"/>
  <c r="F59" i="2"/>
  <c r="F45" i="2"/>
  <c r="F44" i="2"/>
  <c r="F43" i="2"/>
  <c r="F42" i="2"/>
  <c r="F41" i="2"/>
  <c r="F40" i="2"/>
  <c r="F39" i="2"/>
  <c r="F38" i="2"/>
  <c r="F37" i="2"/>
  <c r="F35" i="2"/>
  <c r="F34" i="2"/>
  <c r="F33" i="2"/>
  <c r="F21" i="2"/>
  <c r="F20" i="2"/>
  <c r="F19" i="2"/>
  <c r="F18" i="2"/>
  <c r="F17" i="2"/>
  <c r="F16" i="2"/>
  <c r="F15" i="2"/>
  <c r="F14" i="2"/>
  <c r="F13" i="2"/>
  <c r="F12" i="2"/>
  <c r="F11" i="2"/>
  <c r="F10" i="2"/>
  <c r="F81" i="1"/>
  <c r="F80" i="1"/>
  <c r="F79" i="1"/>
  <c r="F78" i="1"/>
  <c r="F73" i="1"/>
  <c r="F72" i="1"/>
  <c r="F71" i="1"/>
  <c r="F70" i="1"/>
  <c r="F69" i="1"/>
  <c r="F63" i="1"/>
  <c r="F57" i="1"/>
  <c r="F56" i="1"/>
  <c r="F42" i="1"/>
  <c r="F41" i="1"/>
  <c r="F40" i="1"/>
  <c r="F39" i="1"/>
  <c r="F38" i="1"/>
  <c r="F36" i="1"/>
  <c r="F34" i="1"/>
  <c r="F33" i="1"/>
  <c r="F32" i="1"/>
  <c r="F31" i="1"/>
  <c r="F30" i="1"/>
  <c r="F29" i="1"/>
  <c r="F21" i="1"/>
  <c r="F20" i="1"/>
  <c r="F19" i="1"/>
  <c r="F18" i="1"/>
  <c r="F17" i="1"/>
  <c r="F16" i="1"/>
  <c r="F15" i="1"/>
  <c r="F14" i="1"/>
  <c r="F13" i="1"/>
  <c r="F12" i="1"/>
  <c r="F11" i="1"/>
  <c r="F10" i="1"/>
  <c r="F68" i="1" l="1"/>
  <c r="F71" i="2"/>
  <c r="E9" i="3"/>
  <c r="D9" i="3"/>
  <c r="C9" i="3"/>
  <c r="C22" i="1"/>
  <c r="D22" i="1"/>
  <c r="E22" i="1"/>
  <c r="F9" i="3" l="1"/>
  <c r="F9" i="5"/>
  <c r="F43" i="1"/>
  <c r="F22" i="1"/>
  <c r="F9" i="8"/>
  <c r="F27" i="5"/>
  <c r="F39" i="5"/>
  <c r="F46" i="2"/>
  <c r="E14" i="3"/>
  <c r="D14" i="3"/>
  <c r="C14" i="3"/>
  <c r="F14" i="3" l="1"/>
  <c r="E15" i="7"/>
  <c r="D15" i="7"/>
  <c r="F15" i="7" l="1"/>
  <c r="F9" i="7"/>
  <c r="E38" i="3"/>
  <c r="D38" i="3"/>
  <c r="C38" i="3"/>
  <c r="E16" i="3"/>
  <c r="D16" i="3"/>
  <c r="C16" i="3"/>
  <c r="E22" i="2"/>
  <c r="D22" i="2"/>
  <c r="C22" i="2"/>
  <c r="E9" i="2"/>
  <c r="D9" i="2"/>
  <c r="C9" i="2"/>
  <c r="E9" i="1"/>
  <c r="E82" i="1" s="1"/>
  <c r="D9" i="1"/>
  <c r="D82" i="1" s="1"/>
  <c r="C9" i="1"/>
  <c r="C82" i="1" s="1"/>
  <c r="C86" i="2" l="1"/>
  <c r="D86" i="2"/>
  <c r="E86" i="2"/>
  <c r="F82" i="1"/>
  <c r="C47" i="3"/>
  <c r="D47" i="3"/>
  <c r="E47" i="3"/>
  <c r="F16" i="3"/>
  <c r="F38" i="3"/>
  <c r="F32" i="2"/>
  <c r="F22" i="2"/>
  <c r="F28" i="1"/>
  <c r="F58" i="2"/>
  <c r="F55" i="1"/>
  <c r="F9" i="2"/>
  <c r="F9" i="1"/>
  <c r="F47" i="3" l="1"/>
  <c r="F86" i="2"/>
  <c r="C15" i="7" l="1"/>
</calcChain>
</file>

<file path=xl/sharedStrings.xml><?xml version="1.0" encoding="utf-8"?>
<sst xmlns="http://schemas.openxmlformats.org/spreadsheetml/2006/main" count="260" uniqueCount="42">
  <si>
    <t>PIA</t>
  </si>
  <si>
    <t>PIM</t>
  </si>
  <si>
    <t>TOTAL</t>
  </si>
  <si>
    <t>GENERICAS DE GASTOS / PROGRAMAS PRESUPUESTALES</t>
  </si>
  <si>
    <t>%
DE EJECUCION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</si>
  <si>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</si>
  <si>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</si>
  <si>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</si>
  <si>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</si>
  <si>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</si>
  <si>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</si>
  <si>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</si>
  <si>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</si>
  <si>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</si>
  <si>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</si>
  <si>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</si>
  <si>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</si>
  <si>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</si>
  <si>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</si>
  <si>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</si>
  <si>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DEVENGADO
AL 31.05.21</t>
  </si>
  <si>
    <t>EJECUCION DE LOS PROGRAMAS PRESUPUESTALES AL MES DE MAYO
DEL AÑO FISCAL 2021 DEL PLIEGO 011 MINSA - TODA FUENTE</t>
  </si>
  <si>
    <t>EJECUCION DE LOS PROGRAMAS PRESUPUESTALES AL MES DE MAYO
DEL AÑO FISCAL 2021 DEL PLIEGO 011 MINSA - RECURSOS ORDINARIOS</t>
  </si>
  <si>
    <t>EJECUCION DE LOS PROGRAMAS PRESUPUESTALES AL MES DE MAYO
DEL AÑO FISCAL 2021 DEL PLIEGO 011 MINSA - RECURSOS DIRECTAMENTE RECAUDADOS</t>
  </si>
  <si>
    <t>EJECUCION DE LOS PROGRAMAS PRESUPUESTALES AL MES DE MAYO
DEL AÑO FISCAL 2021 DEL PLIEGO 011 MINSA - ROOC</t>
  </si>
  <si>
    <t>EJECUCION DE LOS PROGRAMAS PRESUPUESTALES AL MES DE MAYO
DEL AÑO FISCAL 2021 DEL PLIEGO 011 MINSA - DONACIONES Y TRANSFERENCIAS</t>
  </si>
  <si>
    <t>Fuente: SIAF, Consulta Amigable y Base de Datos al 31 de Mayo del 2021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</si>
  <si>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</si>
  <si>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</si>
  <si>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</si>
  <si>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</si>
  <si>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</si>
  <si>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</si>
  <si>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</si>
  <si>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</si>
  <si>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</si>
  <si>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</si>
  <si>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</si>
  <si>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</si>
  <si>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</si>
  <si>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</si>
  <si>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EJECUCION DE LOS PROGRAMAS PRESUPUESTALES AL MES DE MAYO
DEL AÑO FISCAL 2021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</si>
</sst>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4" fillId="0" borderId="0" xfId="3" applyAlignment="1">
      <alignment vertical="center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3" fontId="3" fillId="2" borderId="1" xfId="2" applyNumberFormat="1" applyFont="1" applyFill="1" applyBorder="1" applyAlignment="1">
      <alignment horizontal="left" vertical="center"/>
    </xf>
    <xf numFmtId="164" fontId="3" fillId="2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horizontal="right" vertical="center"/>
    </xf>
    <xf numFmtId="3" fontId="3" fillId="3" borderId="2" xfId="2" applyNumberFormat="1" applyFont="1" applyFill="1" applyBorder="1" applyAlignment="1">
      <alignment horizontal="center" vertical="center"/>
    </xf>
    <xf numFmtId="164" fontId="3" fillId="3" borderId="1" xfId="2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horizontal="right"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3" fillId="3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2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6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47" customWidth="1"/>
    <col min="7" max="16384" width="11.42578125" style="1"/>
  </cols>
  <sheetData>
    <row r="5" spans="2:6" ht="51.75" customHeight="1" x14ac:dyDescent="0.25">
      <c r="B5" s="57" t="s">
        <v>21</v>
      </c>
      <c r="C5" s="57"/>
      <c r="D5" s="57"/>
      <c r="E5" s="57"/>
      <c r="F5" s="57"/>
    </row>
    <row r="7" spans="2:6" x14ac:dyDescent="0.25">
      <c r="F7" s="56" t="s">
        <v>18</v>
      </c>
    </row>
    <row r="8" spans="2:6" ht="38.25" x14ac:dyDescent="0.25">
      <c r="B8" s="41" t="s">
        <v>3</v>
      </c>
      <c r="C8" s="42" t="s">
        <v>0</v>
      </c>
      <c r="D8" s="42" t="s">
        <v>1</v>
      </c>
      <c r="E8" s="43" t="s">
        <v>20</v>
      </c>
      <c r="F8" s="44" t="s">
        <v>4</v>
      </c>
    </row>
    <row r="9" spans="2:6" x14ac:dyDescent="0.25">
      <c r="B9" s="35" t="s">
        <v>10</v>
      </c>
      <c r="C9" s="36">
        <f>SUM(C10:C21)</f>
        <v>2819150926</v>
      </c>
      <c r="D9" s="36">
        <f>SUM(D10:D21)</f>
        <v>2922001280</v>
      </c>
      <c r="E9" s="36">
        <f>SUM(E10:E21)</f>
        <v>1079707505.0100007</v>
      </c>
      <c r="F9" s="48">
        <f t="shared" ref="F9:F82" si="0">IF(E9=0,"%",E9/D9)</f>
        <v>0.36950959344206746</v>
      </c>
    </row>
    <row r="10" spans="2:6" x14ac:dyDescent="0.25">
      <c r="B10" s="8" t="s">
        <v>27</v>
      </c>
      <c r="C10" s="20">
        <v>177798375</v>
      </c>
      <c r="D10" s="20">
        <v>171749456</v>
      </c>
      <c r="E10" s="20">
        <v>63055109.989999995</v>
      </c>
      <c r="F10" s="49">
        <f t="shared" si="0"/>
        <v>0.36713426323749165</v>
      </c>
    </row>
    <row r="11" spans="2:6" x14ac:dyDescent="0.25">
      <c r="B11" s="9" t="s">
        <v>28</v>
      </c>
      <c r="C11" s="21">
        <v>245747129</v>
      </c>
      <c r="D11" s="21">
        <v>258378638</v>
      </c>
      <c r="E11" s="21">
        <v>97379945.759999886</v>
      </c>
      <c r="F11" s="50">
        <f t="shared" si="0"/>
        <v>0.3768885327122124</v>
      </c>
    </row>
    <row r="12" spans="2:6" x14ac:dyDescent="0.25">
      <c r="B12" s="9" t="s">
        <v>29</v>
      </c>
      <c r="C12" s="21">
        <v>62890365</v>
      </c>
      <c r="D12" s="21">
        <v>65138260</v>
      </c>
      <c r="E12" s="21">
        <v>29757388.70000001</v>
      </c>
      <c r="F12" s="50">
        <f t="shared" si="0"/>
        <v>0.45683425839130504</v>
      </c>
    </row>
    <row r="13" spans="2:6" x14ac:dyDescent="0.25">
      <c r="B13" s="9" t="s">
        <v>30</v>
      </c>
      <c r="C13" s="21">
        <v>42696850</v>
      </c>
      <c r="D13" s="21">
        <v>42771411</v>
      </c>
      <c r="E13" s="21">
        <v>18251963.91</v>
      </c>
      <c r="F13" s="50">
        <f t="shared" si="0"/>
        <v>0.42673279845736212</v>
      </c>
    </row>
    <row r="14" spans="2:6" x14ac:dyDescent="0.25">
      <c r="B14" s="9" t="s">
        <v>31</v>
      </c>
      <c r="C14" s="21">
        <v>97110238</v>
      </c>
      <c r="D14" s="21">
        <v>100983985</v>
      </c>
      <c r="E14" s="21">
        <v>49466141.259999983</v>
      </c>
      <c r="F14" s="50">
        <f t="shared" si="0"/>
        <v>0.48984144624516435</v>
      </c>
    </row>
    <row r="15" spans="2:6" x14ac:dyDescent="0.25">
      <c r="B15" s="9" t="s">
        <v>32</v>
      </c>
      <c r="C15" s="21">
        <v>57397911</v>
      </c>
      <c r="D15" s="21">
        <v>58626151</v>
      </c>
      <c r="E15" s="21">
        <v>22375605.039999992</v>
      </c>
      <c r="F15" s="50">
        <f t="shared" si="0"/>
        <v>0.38166594017062438</v>
      </c>
    </row>
    <row r="16" spans="2:6" x14ac:dyDescent="0.25">
      <c r="B16" s="9" t="s">
        <v>33</v>
      </c>
      <c r="C16" s="21">
        <v>6859128</v>
      </c>
      <c r="D16" s="21">
        <v>7054990</v>
      </c>
      <c r="E16" s="21">
        <v>2704486.5300000003</v>
      </c>
      <c r="F16" s="50">
        <f t="shared" si="0"/>
        <v>0.38334377936751152</v>
      </c>
    </row>
    <row r="17" spans="2:6" x14ac:dyDescent="0.25">
      <c r="B17" s="9" t="s">
        <v>34</v>
      </c>
      <c r="C17" s="21">
        <v>230405005</v>
      </c>
      <c r="D17" s="21">
        <v>242454376</v>
      </c>
      <c r="E17" s="21">
        <v>95495404.38000007</v>
      </c>
      <c r="F17" s="50">
        <f t="shared" si="0"/>
        <v>0.39386958468425443</v>
      </c>
    </row>
    <row r="18" spans="2:6" x14ac:dyDescent="0.25">
      <c r="B18" s="9" t="s">
        <v>35</v>
      </c>
      <c r="C18" s="21">
        <v>29706835</v>
      </c>
      <c r="D18" s="21">
        <v>30514472</v>
      </c>
      <c r="E18" s="21">
        <v>11233747.180000002</v>
      </c>
      <c r="F18" s="50">
        <f t="shared" si="0"/>
        <v>0.36814489793564187</v>
      </c>
    </row>
    <row r="19" spans="2:6" x14ac:dyDescent="0.25">
      <c r="B19" s="9" t="s">
        <v>36</v>
      </c>
      <c r="C19" s="21">
        <v>30178389</v>
      </c>
      <c r="D19" s="21">
        <v>32307747</v>
      </c>
      <c r="E19" s="21">
        <v>14106566.729999997</v>
      </c>
      <c r="F19" s="50">
        <f t="shared" si="0"/>
        <v>0.43663108820308627</v>
      </c>
    </row>
    <row r="20" spans="2:6" x14ac:dyDescent="0.25">
      <c r="B20" s="9" t="s">
        <v>37</v>
      </c>
      <c r="C20" s="21">
        <v>1150951063</v>
      </c>
      <c r="D20" s="21">
        <v>1086372312</v>
      </c>
      <c r="E20" s="21">
        <v>341307564.22000068</v>
      </c>
      <c r="F20" s="50">
        <f t="shared" si="0"/>
        <v>0.31417181793933707</v>
      </c>
    </row>
    <row r="21" spans="2:6" x14ac:dyDescent="0.25">
      <c r="B21" s="9" t="s">
        <v>38</v>
      </c>
      <c r="C21" s="21">
        <v>687409638</v>
      </c>
      <c r="D21" s="21">
        <v>825649482</v>
      </c>
      <c r="E21" s="21">
        <v>334573581.31000012</v>
      </c>
      <c r="F21" s="50">
        <f t="shared" si="0"/>
        <v>0.40522472139091115</v>
      </c>
    </row>
    <row r="22" spans="2:6" x14ac:dyDescent="0.25">
      <c r="B22" s="35" t="s">
        <v>9</v>
      </c>
      <c r="C22" s="36">
        <f>SUM(C23:C27)</f>
        <v>174795319</v>
      </c>
      <c r="D22" s="36">
        <f>SUM(D23:D27)</f>
        <v>178108989</v>
      </c>
      <c r="E22" s="36">
        <f>SUM(E23:E27)</f>
        <v>69448997.939999998</v>
      </c>
      <c r="F22" s="48">
        <f t="shared" si="0"/>
        <v>0.38992416008829289</v>
      </c>
    </row>
    <row r="23" spans="2:6" x14ac:dyDescent="0.25">
      <c r="B23" s="9" t="s">
        <v>28</v>
      </c>
      <c r="C23" s="21">
        <v>0</v>
      </c>
      <c r="D23" s="21">
        <v>0</v>
      </c>
      <c r="E23" s="21">
        <v>0</v>
      </c>
      <c r="F23" s="50" t="str">
        <f t="shared" si="0"/>
        <v>%</v>
      </c>
    </row>
    <row r="24" spans="2:6" x14ac:dyDescent="0.25">
      <c r="B24" s="9" t="s">
        <v>34</v>
      </c>
      <c r="C24" s="21">
        <v>0</v>
      </c>
      <c r="D24" s="21">
        <v>3000</v>
      </c>
      <c r="E24" s="21">
        <v>3000</v>
      </c>
      <c r="F24" s="50">
        <f t="shared" si="0"/>
        <v>1</v>
      </c>
    </row>
    <row r="25" spans="2:6" x14ac:dyDescent="0.25">
      <c r="B25" s="9" t="s">
        <v>35</v>
      </c>
      <c r="C25" s="21">
        <v>0</v>
      </c>
      <c r="D25" s="21">
        <v>9000</v>
      </c>
      <c r="E25" s="21">
        <v>9000</v>
      </c>
      <c r="F25" s="50">
        <f t="shared" si="0"/>
        <v>1</v>
      </c>
    </row>
    <row r="26" spans="2:6" x14ac:dyDescent="0.25">
      <c r="B26" s="9" t="s">
        <v>37</v>
      </c>
      <c r="C26" s="21">
        <v>9891037</v>
      </c>
      <c r="D26" s="21">
        <v>9209862</v>
      </c>
      <c r="E26" s="21">
        <v>2912724.02</v>
      </c>
      <c r="F26" s="50">
        <f t="shared" si="0"/>
        <v>0.3162614184664222</v>
      </c>
    </row>
    <row r="27" spans="2:6" x14ac:dyDescent="0.25">
      <c r="B27" s="9" t="s">
        <v>38</v>
      </c>
      <c r="C27" s="21">
        <v>164904282</v>
      </c>
      <c r="D27" s="21">
        <v>168887127</v>
      </c>
      <c r="E27" s="21">
        <v>66524273.920000002</v>
      </c>
      <c r="F27" s="50">
        <f t="shared" si="0"/>
        <v>0.39389783639341558</v>
      </c>
    </row>
    <row r="28" spans="2:6" x14ac:dyDescent="0.25">
      <c r="B28" s="35" t="s">
        <v>8</v>
      </c>
      <c r="C28" s="36">
        <f>SUM(C29:C42)</f>
        <v>3455775068</v>
      </c>
      <c r="D28" s="36">
        <f t="shared" ref="D28:E28" si="1">SUM(D29:D42)</f>
        <v>5495771256</v>
      </c>
      <c r="E28" s="36">
        <f t="shared" si="1"/>
        <v>2429652518.5299978</v>
      </c>
      <c r="F28" s="48">
        <f t="shared" si="0"/>
        <v>0.44209491358968561</v>
      </c>
    </row>
    <row r="29" spans="2:6" x14ac:dyDescent="0.25">
      <c r="B29" s="8" t="s">
        <v>27</v>
      </c>
      <c r="C29" s="20">
        <v>115946528</v>
      </c>
      <c r="D29" s="20">
        <v>144902520</v>
      </c>
      <c r="E29" s="20">
        <v>34943996.07</v>
      </c>
      <c r="F29" s="49">
        <f t="shared" si="0"/>
        <v>0.24115519916423814</v>
      </c>
    </row>
    <row r="30" spans="2:6" x14ac:dyDescent="0.25">
      <c r="B30" s="9" t="s">
        <v>28</v>
      </c>
      <c r="C30" s="21">
        <v>94621552</v>
      </c>
      <c r="D30" s="21">
        <v>157918461</v>
      </c>
      <c r="E30" s="21">
        <v>41004009.039999984</v>
      </c>
      <c r="F30" s="50">
        <f t="shared" si="0"/>
        <v>0.25965304360457253</v>
      </c>
    </row>
    <row r="31" spans="2:6" x14ac:dyDescent="0.25">
      <c r="B31" s="9" t="s">
        <v>29</v>
      </c>
      <c r="C31" s="21">
        <v>148593309</v>
      </c>
      <c r="D31" s="21">
        <v>165740709</v>
      </c>
      <c r="E31" s="21">
        <v>30591988.379999992</v>
      </c>
      <c r="F31" s="50">
        <f t="shared" si="0"/>
        <v>0.18457739540621845</v>
      </c>
    </row>
    <row r="32" spans="2:6" x14ac:dyDescent="0.25">
      <c r="B32" s="9" t="s">
        <v>30</v>
      </c>
      <c r="C32" s="21">
        <v>30316003</v>
      </c>
      <c r="D32" s="21">
        <v>46181916</v>
      </c>
      <c r="E32" s="21">
        <v>15252339.83</v>
      </c>
      <c r="F32" s="50">
        <f t="shared" si="0"/>
        <v>0.33026650150244957</v>
      </c>
    </row>
    <row r="33" spans="2:6" x14ac:dyDescent="0.25">
      <c r="B33" s="9" t="s">
        <v>31</v>
      </c>
      <c r="C33" s="21">
        <v>42728587</v>
      </c>
      <c r="D33" s="21">
        <v>60080992</v>
      </c>
      <c r="E33" s="21">
        <v>16399441.719999993</v>
      </c>
      <c r="F33" s="50">
        <f t="shared" si="0"/>
        <v>0.27295557503444673</v>
      </c>
    </row>
    <row r="34" spans="2:6" x14ac:dyDescent="0.25">
      <c r="B34" s="9" t="s">
        <v>32</v>
      </c>
      <c r="C34" s="21">
        <v>66035171</v>
      </c>
      <c r="D34" s="21">
        <v>77684356</v>
      </c>
      <c r="E34" s="21">
        <v>14349563.099999996</v>
      </c>
      <c r="F34" s="50">
        <f t="shared" si="0"/>
        <v>0.18471625226577146</v>
      </c>
    </row>
    <row r="35" spans="2:6" x14ac:dyDescent="0.25">
      <c r="B35" s="9" t="s">
        <v>33</v>
      </c>
      <c r="C35" s="21">
        <v>29820868</v>
      </c>
      <c r="D35" s="21">
        <v>28089015</v>
      </c>
      <c r="E35" s="21">
        <v>7108156.5899999989</v>
      </c>
      <c r="F35" s="50">
        <f t="shared" si="0"/>
        <v>0.25305823611116302</v>
      </c>
    </row>
    <row r="36" spans="2:6" x14ac:dyDescent="0.25">
      <c r="B36" s="9" t="s">
        <v>34</v>
      </c>
      <c r="C36" s="21">
        <v>57717333</v>
      </c>
      <c r="D36" s="21">
        <v>93894102</v>
      </c>
      <c r="E36" s="21">
        <v>31748233.120000012</v>
      </c>
      <c r="F36" s="50">
        <f t="shared" si="0"/>
        <v>0.33812808732118244</v>
      </c>
    </row>
    <row r="37" spans="2:6" x14ac:dyDescent="0.25">
      <c r="B37" s="9" t="s">
        <v>35</v>
      </c>
      <c r="C37" s="21">
        <v>16181164</v>
      </c>
      <c r="D37" s="21">
        <v>16134903</v>
      </c>
      <c r="E37" s="21">
        <v>6273426.3900000025</v>
      </c>
      <c r="F37" s="50">
        <f t="shared" si="0"/>
        <v>0.38881091445049298</v>
      </c>
    </row>
    <row r="38" spans="2:6" x14ac:dyDescent="0.25">
      <c r="B38" s="9" t="s">
        <v>36</v>
      </c>
      <c r="C38" s="21">
        <v>91407430</v>
      </c>
      <c r="D38" s="21">
        <v>92360819</v>
      </c>
      <c r="E38" s="21">
        <v>22267146.91</v>
      </c>
      <c r="F38" s="50">
        <f t="shared" si="0"/>
        <v>0.24108866888674949</v>
      </c>
    </row>
    <row r="39" spans="2:6" x14ac:dyDescent="0.25">
      <c r="B39" s="9" t="s">
        <v>39</v>
      </c>
      <c r="C39" s="21">
        <v>0</v>
      </c>
      <c r="D39" s="21">
        <v>14947</v>
      </c>
      <c r="E39" s="21">
        <v>14811.75</v>
      </c>
      <c r="F39" s="50">
        <f t="shared" si="0"/>
        <v>0.99095136147721952</v>
      </c>
    </row>
    <row r="40" spans="2:6" x14ac:dyDescent="0.25">
      <c r="B40" s="9" t="s">
        <v>40</v>
      </c>
      <c r="C40" s="21">
        <v>3326300</v>
      </c>
      <c r="D40" s="21">
        <v>3459329</v>
      </c>
      <c r="E40" s="21">
        <v>1119278.27</v>
      </c>
      <c r="F40" s="50">
        <f t="shared" si="0"/>
        <v>0.3235535764305737</v>
      </c>
    </row>
    <row r="41" spans="2:6" x14ac:dyDescent="0.25">
      <c r="B41" s="9" t="s">
        <v>37</v>
      </c>
      <c r="C41" s="21">
        <v>612785850</v>
      </c>
      <c r="D41" s="21">
        <v>602690805</v>
      </c>
      <c r="E41" s="21">
        <v>235108091.08999994</v>
      </c>
      <c r="F41" s="50">
        <f t="shared" si="0"/>
        <v>0.39009735861160177</v>
      </c>
    </row>
    <row r="42" spans="2:6" x14ac:dyDescent="0.25">
      <c r="B42" s="10" t="s">
        <v>38</v>
      </c>
      <c r="C42" s="22">
        <v>2146294973</v>
      </c>
      <c r="D42" s="22">
        <v>4006618382</v>
      </c>
      <c r="E42" s="22">
        <v>1973472036.2699978</v>
      </c>
      <c r="F42" s="51">
        <f t="shared" si="0"/>
        <v>0.4925530330355275</v>
      </c>
    </row>
    <row r="43" spans="2:6" x14ac:dyDescent="0.25">
      <c r="B43" s="35" t="s">
        <v>7</v>
      </c>
      <c r="C43" s="36">
        <f>SUM(C44:C54)</f>
        <v>810120548</v>
      </c>
      <c r="D43" s="36">
        <f>SUM(D44:D54)</f>
        <v>662714589</v>
      </c>
      <c r="E43" s="36">
        <f>SUM(E44:E54)</f>
        <v>94439558.189999998</v>
      </c>
      <c r="F43" s="48">
        <f t="shared" si="0"/>
        <v>0.14250411830001225</v>
      </c>
    </row>
    <row r="44" spans="2:6" x14ac:dyDescent="0.25">
      <c r="B44" s="9" t="s">
        <v>27</v>
      </c>
      <c r="C44" s="21">
        <v>248355568</v>
      </c>
      <c r="D44" s="21">
        <v>242793040</v>
      </c>
      <c r="E44" s="21">
        <v>2053875.75</v>
      </c>
      <c r="F44" s="50">
        <f t="shared" si="0"/>
        <v>8.4593683163240591E-3</v>
      </c>
    </row>
    <row r="45" spans="2:6" x14ac:dyDescent="0.25">
      <c r="B45" s="9" t="s">
        <v>28</v>
      </c>
      <c r="C45" s="21">
        <v>3159210</v>
      </c>
      <c r="D45" s="21">
        <v>16320502</v>
      </c>
      <c r="E45" s="21">
        <v>15865386.800000001</v>
      </c>
      <c r="F45" s="50">
        <f t="shared" ref="F45:F51" si="2">IF(E45=0,"%",E45/D45)</f>
        <v>0.97211389698674711</v>
      </c>
    </row>
    <row r="46" spans="2:6" x14ac:dyDescent="0.25">
      <c r="B46" s="9" t="s">
        <v>29</v>
      </c>
      <c r="C46" s="21">
        <v>0</v>
      </c>
      <c r="D46" s="21">
        <v>5811440</v>
      </c>
      <c r="E46" s="21">
        <v>5999.55</v>
      </c>
      <c r="F46" s="50">
        <f t="shared" si="2"/>
        <v>1.0323689137287833E-3</v>
      </c>
    </row>
    <row r="47" spans="2:6" x14ac:dyDescent="0.25">
      <c r="B47" s="9" t="s">
        <v>30</v>
      </c>
      <c r="C47" s="21">
        <v>24548966</v>
      </c>
      <c r="D47" s="21">
        <v>12451340</v>
      </c>
      <c r="E47" s="21">
        <v>117531.56</v>
      </c>
      <c r="F47" s="50">
        <f t="shared" si="2"/>
        <v>9.4392699902179199E-3</v>
      </c>
    </row>
    <row r="48" spans="2:6" x14ac:dyDescent="0.25">
      <c r="B48" s="9" t="s">
        <v>32</v>
      </c>
      <c r="C48" s="21">
        <v>21778706</v>
      </c>
      <c r="D48" s="21">
        <v>19080706</v>
      </c>
      <c r="E48" s="21">
        <v>4349265.37</v>
      </c>
      <c r="F48" s="50">
        <f t="shared" si="2"/>
        <v>0.22794048448731405</v>
      </c>
    </row>
    <row r="49" spans="2:6" x14ac:dyDescent="0.25">
      <c r="B49" s="9" t="s">
        <v>36</v>
      </c>
      <c r="C49" s="21">
        <v>73806518</v>
      </c>
      <c r="D49" s="21">
        <v>2962655</v>
      </c>
      <c r="E49" s="21">
        <v>0</v>
      </c>
      <c r="F49" s="50" t="str">
        <f t="shared" si="2"/>
        <v>%</v>
      </c>
    </row>
    <row r="50" spans="2:6" x14ac:dyDescent="0.25">
      <c r="B50" s="9" t="s">
        <v>37</v>
      </c>
      <c r="C50" s="21">
        <v>0</v>
      </c>
      <c r="D50" s="21">
        <v>900000</v>
      </c>
      <c r="E50" s="21">
        <v>0</v>
      </c>
      <c r="F50" s="50" t="str">
        <f t="shared" si="2"/>
        <v>%</v>
      </c>
    </row>
    <row r="51" spans="2:6" x14ac:dyDescent="0.25">
      <c r="B51" s="9" t="s">
        <v>38</v>
      </c>
      <c r="C51" s="21">
        <v>438471580</v>
      </c>
      <c r="D51" s="21">
        <v>362394906</v>
      </c>
      <c r="E51" s="21">
        <v>72047499.159999996</v>
      </c>
      <c r="F51" s="50">
        <f t="shared" si="2"/>
        <v>0.19880935953332632</v>
      </c>
    </row>
    <row r="52" spans="2:6" hidden="1" x14ac:dyDescent="0.25">
      <c r="B52" s="9"/>
      <c r="C52" s="21"/>
      <c r="D52" s="21"/>
      <c r="E52" s="21"/>
      <c r="F52" s="50" t="str">
        <f t="shared" si="0"/>
        <v>%</v>
      </c>
    </row>
    <row r="53" spans="2:6" hidden="1" x14ac:dyDescent="0.25">
      <c r="B53" s="9"/>
      <c r="C53" s="21"/>
      <c r="D53" s="21"/>
      <c r="E53" s="21"/>
      <c r="F53" s="50" t="str">
        <f t="shared" si="0"/>
        <v>%</v>
      </c>
    </row>
    <row r="54" spans="2:6" hidden="1" x14ac:dyDescent="0.25">
      <c r="B54" s="9"/>
      <c r="C54" s="21"/>
      <c r="D54" s="21"/>
      <c r="E54" s="21"/>
      <c r="F54" s="50" t="str">
        <f t="shared" si="0"/>
        <v>%</v>
      </c>
    </row>
    <row r="55" spans="2:6" x14ac:dyDescent="0.25">
      <c r="B55" s="35" t="s">
        <v>6</v>
      </c>
      <c r="C55" s="36">
        <f>+SUM(C56:C65)</f>
        <v>81805636</v>
      </c>
      <c r="D55" s="36">
        <f t="shared" ref="D55:E55" si="3">+SUM(D56:D65)</f>
        <v>213774435</v>
      </c>
      <c r="E55" s="36">
        <f t="shared" si="3"/>
        <v>83091423.090000004</v>
      </c>
      <c r="F55" s="48">
        <f t="shared" si="0"/>
        <v>0.38868737082617011</v>
      </c>
    </row>
    <row r="56" spans="2:6" x14ac:dyDescent="0.25">
      <c r="B56" s="8" t="s">
        <v>27</v>
      </c>
      <c r="C56" s="20">
        <v>23552081</v>
      </c>
      <c r="D56" s="20">
        <v>25309276</v>
      </c>
      <c r="E56" s="20">
        <v>23402695</v>
      </c>
      <c r="F56" s="49">
        <f t="shared" si="0"/>
        <v>0.92466868669020796</v>
      </c>
    </row>
    <row r="57" spans="2:6" x14ac:dyDescent="0.25">
      <c r="B57" s="9" t="s">
        <v>28</v>
      </c>
      <c r="C57" s="21">
        <v>0</v>
      </c>
      <c r="D57" s="21">
        <v>3982371</v>
      </c>
      <c r="E57" s="21">
        <v>2140913</v>
      </c>
      <c r="F57" s="50">
        <f t="shared" si="0"/>
        <v>0.53759757692088461</v>
      </c>
    </row>
    <row r="58" spans="2:6" x14ac:dyDescent="0.25">
      <c r="B58" s="9" t="s">
        <v>29</v>
      </c>
      <c r="C58" s="21">
        <v>37846882</v>
      </c>
      <c r="D58" s="21">
        <v>13114596</v>
      </c>
      <c r="E58" s="21">
        <v>1701564</v>
      </c>
      <c r="F58" s="50">
        <f t="shared" si="0"/>
        <v>0.12974581908584909</v>
      </c>
    </row>
    <row r="59" spans="2:6" x14ac:dyDescent="0.25">
      <c r="B59" s="9" t="s">
        <v>30</v>
      </c>
      <c r="C59" s="21">
        <v>128000</v>
      </c>
      <c r="D59" s="21">
        <v>5412784</v>
      </c>
      <c r="E59" s="21">
        <v>2470855</v>
      </c>
      <c r="F59" s="50">
        <f t="shared" ref="F59" si="4">IF(E59=0,"%",E59/D59)</f>
        <v>0.45648505464101286</v>
      </c>
    </row>
    <row r="60" spans="2:6" x14ac:dyDescent="0.25">
      <c r="B60" s="9" t="s">
        <v>32</v>
      </c>
      <c r="C60" s="21">
        <v>2665</v>
      </c>
      <c r="D60" s="21">
        <v>2300665</v>
      </c>
      <c r="E60" s="21">
        <v>2089885</v>
      </c>
      <c r="F60" s="50">
        <f t="shared" si="0"/>
        <v>0.90838301099899377</v>
      </c>
    </row>
    <row r="61" spans="2:6" x14ac:dyDescent="0.25">
      <c r="B61" s="9" t="s">
        <v>36</v>
      </c>
      <c r="C61" s="21">
        <v>0</v>
      </c>
      <c r="D61" s="21">
        <v>4147</v>
      </c>
      <c r="E61" s="21">
        <v>4146.47</v>
      </c>
      <c r="F61" s="50">
        <f t="shared" si="0"/>
        <v>0.9998721967687485</v>
      </c>
    </row>
    <row r="62" spans="2:6" x14ac:dyDescent="0.25">
      <c r="B62" s="9" t="s">
        <v>37</v>
      </c>
      <c r="C62" s="21">
        <v>2462479</v>
      </c>
      <c r="D62" s="21">
        <v>4392355</v>
      </c>
      <c r="E62" s="21">
        <v>3508689.7500000005</v>
      </c>
      <c r="F62" s="50">
        <f t="shared" si="0"/>
        <v>0.79881743392781335</v>
      </c>
    </row>
    <row r="63" spans="2:6" x14ac:dyDescent="0.25">
      <c r="B63" s="9" t="s">
        <v>38</v>
      </c>
      <c r="C63" s="21">
        <v>17813529</v>
      </c>
      <c r="D63" s="21">
        <v>159258241</v>
      </c>
      <c r="E63" s="21">
        <v>47772674.870000005</v>
      </c>
      <c r="F63" s="50">
        <f t="shared" si="0"/>
        <v>0.29996987640972378</v>
      </c>
    </row>
    <row r="64" spans="2:6" hidden="1" x14ac:dyDescent="0.25">
      <c r="B64" s="9"/>
      <c r="C64" s="21"/>
      <c r="D64" s="21"/>
      <c r="E64" s="21"/>
      <c r="F64" s="50" t="str">
        <f t="shared" si="0"/>
        <v>%</v>
      </c>
    </row>
    <row r="65" spans="2:6" hidden="1" x14ac:dyDescent="0.25">
      <c r="B65" s="9"/>
      <c r="C65" s="21"/>
      <c r="D65" s="21"/>
      <c r="E65" s="21"/>
      <c r="F65" s="50" t="str">
        <f t="shared" si="0"/>
        <v>%</v>
      </c>
    </row>
    <row r="66" spans="2:6" hidden="1" x14ac:dyDescent="0.25">
      <c r="B66" s="35" t="s">
        <v>19</v>
      </c>
      <c r="C66" s="36">
        <f>+C67</f>
        <v>0</v>
      </c>
      <c r="D66" s="36">
        <f t="shared" ref="D66:E66" si="5">+D67</f>
        <v>0</v>
      </c>
      <c r="E66" s="36">
        <f t="shared" si="5"/>
        <v>0</v>
      </c>
      <c r="F66" s="48" t="str">
        <f t="shared" ref="F66:F67" si="6">IF(E66=0,"%",E66/D66)</f>
        <v>%</v>
      </c>
    </row>
    <row r="67" spans="2:6" hidden="1" x14ac:dyDescent="0.25">
      <c r="B67" s="9"/>
      <c r="C67" s="20"/>
      <c r="D67" s="20"/>
      <c r="E67" s="20"/>
      <c r="F67" s="49" t="str">
        <f t="shared" si="6"/>
        <v>%</v>
      </c>
    </row>
    <row r="68" spans="2:6" x14ac:dyDescent="0.25">
      <c r="B68" s="35" t="s">
        <v>5</v>
      </c>
      <c r="C68" s="36">
        <f>SUM(C69:C81)</f>
        <v>765900308</v>
      </c>
      <c r="D68" s="36">
        <f>SUM(D69:D81)</f>
        <v>1096355556</v>
      </c>
      <c r="E68" s="36">
        <f>SUM(E69:E81)</f>
        <v>199320288.05000001</v>
      </c>
      <c r="F68" s="48">
        <f t="shared" si="0"/>
        <v>0.18180259766932763</v>
      </c>
    </row>
    <row r="69" spans="2:6" x14ac:dyDescent="0.25">
      <c r="B69" s="8" t="s">
        <v>27</v>
      </c>
      <c r="C69" s="20">
        <v>2475337</v>
      </c>
      <c r="D69" s="20">
        <v>3394288</v>
      </c>
      <c r="E69" s="20">
        <v>51341.880000000005</v>
      </c>
      <c r="F69" s="49">
        <f t="shared" si="0"/>
        <v>1.5125964561640027E-2</v>
      </c>
    </row>
    <row r="70" spans="2:6" x14ac:dyDescent="0.25">
      <c r="B70" s="9" t="s">
        <v>28</v>
      </c>
      <c r="C70" s="21">
        <v>50715755</v>
      </c>
      <c r="D70" s="21">
        <v>48714279</v>
      </c>
      <c r="E70" s="21">
        <v>22208491.770000003</v>
      </c>
      <c r="F70" s="50">
        <f t="shared" si="0"/>
        <v>0.45589285576822358</v>
      </c>
    </row>
    <row r="71" spans="2:6" x14ac:dyDescent="0.25">
      <c r="B71" s="9" t="s">
        <v>29</v>
      </c>
      <c r="C71" s="21">
        <v>0</v>
      </c>
      <c r="D71" s="21">
        <v>1436482</v>
      </c>
      <c r="E71" s="21">
        <v>49845.8</v>
      </c>
      <c r="F71" s="50">
        <f t="shared" si="0"/>
        <v>3.4699912703396216E-2</v>
      </c>
    </row>
    <row r="72" spans="2:6" x14ac:dyDescent="0.25">
      <c r="B72" s="9" t="s">
        <v>30</v>
      </c>
      <c r="C72" s="21">
        <v>0</v>
      </c>
      <c r="D72" s="21">
        <v>20000</v>
      </c>
      <c r="E72" s="21">
        <v>0</v>
      </c>
      <c r="F72" s="50" t="str">
        <f t="shared" si="0"/>
        <v>%</v>
      </c>
    </row>
    <row r="73" spans="2:6" x14ac:dyDescent="0.25">
      <c r="B73" s="9" t="s">
        <v>31</v>
      </c>
      <c r="C73" s="21">
        <v>0</v>
      </c>
      <c r="D73" s="21">
        <v>4015710</v>
      </c>
      <c r="E73" s="21">
        <v>996974</v>
      </c>
      <c r="F73" s="50">
        <f t="shared" si="0"/>
        <v>0.24826842575783609</v>
      </c>
    </row>
    <row r="74" spans="2:6" x14ac:dyDescent="0.25">
      <c r="B74" s="9" t="s">
        <v>32</v>
      </c>
      <c r="C74" s="21">
        <v>0</v>
      </c>
      <c r="D74" s="21">
        <v>1166717</v>
      </c>
      <c r="E74" s="21">
        <v>199595.36</v>
      </c>
      <c r="F74" s="50">
        <f t="shared" si="0"/>
        <v>0.17107435650633357</v>
      </c>
    </row>
    <row r="75" spans="2:6" x14ac:dyDescent="0.25">
      <c r="B75" s="9" t="s">
        <v>33</v>
      </c>
      <c r="C75" s="21">
        <v>0</v>
      </c>
      <c r="D75" s="21">
        <v>469548</v>
      </c>
      <c r="E75" s="21">
        <v>199131.41</v>
      </c>
      <c r="F75" s="50">
        <f t="shared" si="0"/>
        <v>0.42409170095496096</v>
      </c>
    </row>
    <row r="76" spans="2:6" x14ac:dyDescent="0.25">
      <c r="B76" s="9" t="s">
        <v>34</v>
      </c>
      <c r="C76" s="21">
        <v>3477541</v>
      </c>
      <c r="D76" s="21">
        <v>7774045</v>
      </c>
      <c r="E76" s="21">
        <v>235353.4</v>
      </c>
      <c r="F76" s="50">
        <f t="shared" si="0"/>
        <v>3.0274252335817452E-2</v>
      </c>
    </row>
    <row r="77" spans="2:6" x14ac:dyDescent="0.25">
      <c r="B77" s="9" t="s">
        <v>35</v>
      </c>
      <c r="C77" s="21">
        <v>0</v>
      </c>
      <c r="D77" s="21">
        <v>80884</v>
      </c>
      <c r="E77" s="21">
        <v>3047.6</v>
      </c>
      <c r="F77" s="50">
        <f t="shared" si="0"/>
        <v>3.7678650907472432E-2</v>
      </c>
    </row>
    <row r="78" spans="2:6" x14ac:dyDescent="0.25">
      <c r="B78" s="9" t="s">
        <v>36</v>
      </c>
      <c r="C78" s="21">
        <v>0</v>
      </c>
      <c r="D78" s="21">
        <v>547791</v>
      </c>
      <c r="E78" s="21">
        <v>65053</v>
      </c>
      <c r="F78" s="50">
        <f t="shared" si="0"/>
        <v>0.1187551456668693</v>
      </c>
    </row>
    <row r="79" spans="2:6" x14ac:dyDescent="0.25">
      <c r="B79" s="9" t="s">
        <v>39</v>
      </c>
      <c r="C79" s="21">
        <v>0</v>
      </c>
      <c r="D79" s="21">
        <v>11057</v>
      </c>
      <c r="E79" s="21">
        <v>6750</v>
      </c>
      <c r="F79" s="50">
        <f t="shared" si="0"/>
        <v>0.61047300352717737</v>
      </c>
    </row>
    <row r="80" spans="2:6" x14ac:dyDescent="0.25">
      <c r="B80" s="9" t="s">
        <v>37</v>
      </c>
      <c r="C80" s="21">
        <v>0</v>
      </c>
      <c r="D80" s="21">
        <v>7653476</v>
      </c>
      <c r="E80" s="21">
        <v>2657174.83</v>
      </c>
      <c r="F80" s="50">
        <f t="shared" si="0"/>
        <v>0.34718536126591371</v>
      </c>
    </row>
    <row r="81" spans="2:6" x14ac:dyDescent="0.25">
      <c r="B81" s="9" t="s">
        <v>38</v>
      </c>
      <c r="C81" s="21">
        <v>709231675</v>
      </c>
      <c r="D81" s="21">
        <v>1021071279</v>
      </c>
      <c r="E81" s="21">
        <v>172647529</v>
      </c>
      <c r="F81" s="50">
        <f t="shared" si="0"/>
        <v>0.16908469815063715</v>
      </c>
    </row>
    <row r="82" spans="2:6" x14ac:dyDescent="0.25">
      <c r="B82" s="38" t="s">
        <v>2</v>
      </c>
      <c r="C82" s="39">
        <f>+C68+C66+C55+C43+C28+C22+C9</f>
        <v>8107547805</v>
      </c>
      <c r="D82" s="39">
        <f>+D68+D66+D55+D43+D28+D22+D9</f>
        <v>10568726105</v>
      </c>
      <c r="E82" s="39">
        <f>+E68+E66+E55+E43+E28+E22+E9</f>
        <v>3955660290.8099985</v>
      </c>
      <c r="F82" s="52">
        <f t="shared" si="0"/>
        <v>0.37427976196096135</v>
      </c>
    </row>
    <row r="83" spans="2:6" x14ac:dyDescent="0.2">
      <c r="B83" s="27" t="s">
        <v>26</v>
      </c>
      <c r="C83" s="11"/>
      <c r="D83" s="11"/>
      <c r="E83" s="11"/>
    </row>
    <row r="84" spans="2:6" x14ac:dyDescent="0.25">
      <c r="C84" s="11"/>
      <c r="D84" s="11"/>
      <c r="E84" s="11"/>
      <c r="F84" s="53"/>
    </row>
    <row r="85" spans="2:6" x14ac:dyDescent="0.25">
      <c r="C85" s="11"/>
      <c r="D85" s="11"/>
      <c r="E85" s="11"/>
    </row>
    <row r="86" spans="2:6" x14ac:dyDescent="0.25">
      <c r="D86" s="11"/>
      <c r="E86" s="1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7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57" t="s">
        <v>22</v>
      </c>
      <c r="C5" s="57"/>
      <c r="D5" s="57"/>
      <c r="E5" s="57"/>
      <c r="F5" s="57"/>
    </row>
    <row r="7" spans="2:6" x14ac:dyDescent="0.25">
      <c r="E7" s="55"/>
      <c r="F7" s="56" t="s">
        <v>18</v>
      </c>
    </row>
    <row r="8" spans="2:6" ht="38.25" x14ac:dyDescent="0.25">
      <c r="B8" s="41" t="s">
        <v>3</v>
      </c>
      <c r="C8" s="41" t="s">
        <v>0</v>
      </c>
      <c r="D8" s="41" t="s">
        <v>1</v>
      </c>
      <c r="E8" s="43" t="s">
        <v>20</v>
      </c>
      <c r="F8" s="43" t="s">
        <v>4</v>
      </c>
    </row>
    <row r="9" spans="2:6" x14ac:dyDescent="0.25">
      <c r="B9" s="35" t="s">
        <v>16</v>
      </c>
      <c r="C9" s="36">
        <f>SUM(C10:C21)</f>
        <v>2818083194</v>
      </c>
      <c r="D9" s="36">
        <f>SUM(D10:D21)</f>
        <v>2864537898</v>
      </c>
      <c r="E9" s="36">
        <f>SUM(E10:E21)</f>
        <v>1038315624.3500006</v>
      </c>
      <c r="F9" s="37">
        <f t="shared" ref="F9:F86" si="0">IF(E9=0,"%",E9/D9)</f>
        <v>0.3624722944231058</v>
      </c>
    </row>
    <row r="10" spans="2:6" x14ac:dyDescent="0.25">
      <c r="B10" s="3" t="s">
        <v>27</v>
      </c>
      <c r="C10" s="17">
        <v>177798375</v>
      </c>
      <c r="D10" s="17">
        <v>171749456</v>
      </c>
      <c r="E10" s="17">
        <v>63055109.989999987</v>
      </c>
      <c r="F10" s="23">
        <f t="shared" si="0"/>
        <v>0.36713426323749165</v>
      </c>
    </row>
    <row r="11" spans="2:6" x14ac:dyDescent="0.25">
      <c r="B11" s="5" t="s">
        <v>28</v>
      </c>
      <c r="C11" s="18">
        <v>245690226</v>
      </c>
      <c r="D11" s="18">
        <v>258321735</v>
      </c>
      <c r="E11" s="18">
        <v>97379945.75999999</v>
      </c>
      <c r="F11" s="13">
        <f t="shared" si="0"/>
        <v>0.37697155355510442</v>
      </c>
    </row>
    <row r="12" spans="2:6" x14ac:dyDescent="0.25">
      <c r="B12" s="5" t="s">
        <v>29</v>
      </c>
      <c r="C12" s="18">
        <v>62890365</v>
      </c>
      <c r="D12" s="18">
        <v>65138260</v>
      </c>
      <c r="E12" s="18">
        <v>29757388.70000001</v>
      </c>
      <c r="F12" s="13">
        <f t="shared" si="0"/>
        <v>0.45683425839130504</v>
      </c>
    </row>
    <row r="13" spans="2:6" x14ac:dyDescent="0.25">
      <c r="B13" s="5" t="s">
        <v>30</v>
      </c>
      <c r="C13" s="18">
        <v>42696850</v>
      </c>
      <c r="D13" s="18">
        <v>42771411</v>
      </c>
      <c r="E13" s="18">
        <v>18251963.910000004</v>
      </c>
      <c r="F13" s="13">
        <f t="shared" si="0"/>
        <v>0.42673279845736217</v>
      </c>
    </row>
    <row r="14" spans="2:6" x14ac:dyDescent="0.25">
      <c r="B14" s="5" t="s">
        <v>31</v>
      </c>
      <c r="C14" s="18">
        <v>97110238</v>
      </c>
      <c r="D14" s="18">
        <v>100983985</v>
      </c>
      <c r="E14" s="18">
        <v>49466141.260000005</v>
      </c>
      <c r="F14" s="13">
        <f t="shared" si="0"/>
        <v>0.48984144624516457</v>
      </c>
    </row>
    <row r="15" spans="2:6" x14ac:dyDescent="0.25">
      <c r="B15" s="5" t="s">
        <v>32</v>
      </c>
      <c r="C15" s="18">
        <v>57397911</v>
      </c>
      <c r="D15" s="18">
        <v>58626151</v>
      </c>
      <c r="E15" s="18">
        <v>22375605.040000007</v>
      </c>
      <c r="F15" s="13">
        <f t="shared" si="0"/>
        <v>0.38166594017062466</v>
      </c>
    </row>
    <row r="16" spans="2:6" x14ac:dyDescent="0.25">
      <c r="B16" s="5" t="s">
        <v>33</v>
      </c>
      <c r="C16" s="18">
        <v>6859128</v>
      </c>
      <c r="D16" s="18">
        <v>7054990</v>
      </c>
      <c r="E16" s="18">
        <v>2704486.53</v>
      </c>
      <c r="F16" s="13">
        <f t="shared" si="0"/>
        <v>0.38334377936751146</v>
      </c>
    </row>
    <row r="17" spans="2:6" x14ac:dyDescent="0.25">
      <c r="B17" s="5" t="s">
        <v>34</v>
      </c>
      <c r="C17" s="18">
        <v>229823977</v>
      </c>
      <c r="D17" s="18">
        <v>241873348</v>
      </c>
      <c r="E17" s="18">
        <v>95476514.380000055</v>
      </c>
      <c r="F17" s="13">
        <f t="shared" si="0"/>
        <v>0.3947376392210028</v>
      </c>
    </row>
    <row r="18" spans="2:6" x14ac:dyDescent="0.25">
      <c r="B18" s="5" t="s">
        <v>35</v>
      </c>
      <c r="C18" s="18">
        <v>29706835</v>
      </c>
      <c r="D18" s="18">
        <v>30514472</v>
      </c>
      <c r="E18" s="18">
        <v>11233747.180000003</v>
      </c>
      <c r="F18" s="13">
        <f t="shared" si="0"/>
        <v>0.36814489793564192</v>
      </c>
    </row>
    <row r="19" spans="2:6" x14ac:dyDescent="0.25">
      <c r="B19" s="5" t="s">
        <v>36</v>
      </c>
      <c r="C19" s="18">
        <v>30178389</v>
      </c>
      <c r="D19" s="18">
        <v>32307747</v>
      </c>
      <c r="E19" s="18">
        <v>14106566.729999995</v>
      </c>
      <c r="F19" s="13">
        <f t="shared" si="0"/>
        <v>0.43663108820308622</v>
      </c>
    </row>
    <row r="20" spans="2:6" x14ac:dyDescent="0.25">
      <c r="B20" s="5" t="s">
        <v>37</v>
      </c>
      <c r="C20" s="18">
        <v>1150881063</v>
      </c>
      <c r="D20" s="18">
        <v>1086372312</v>
      </c>
      <c r="E20" s="18">
        <v>341307564.22000068</v>
      </c>
      <c r="F20" s="13">
        <f t="shared" si="0"/>
        <v>0.31417181793933707</v>
      </c>
    </row>
    <row r="21" spans="2:6" x14ac:dyDescent="0.25">
      <c r="B21" s="5" t="s">
        <v>38</v>
      </c>
      <c r="C21" s="18">
        <v>687049837</v>
      </c>
      <c r="D21" s="18">
        <v>768824031</v>
      </c>
      <c r="E21" s="18">
        <v>293200590.64999992</v>
      </c>
      <c r="F21" s="13">
        <f t="shared" si="0"/>
        <v>0.38136241692216294</v>
      </c>
    </row>
    <row r="22" spans="2:6" x14ac:dyDescent="0.25">
      <c r="B22" s="35" t="s">
        <v>15</v>
      </c>
      <c r="C22" s="36">
        <f>SUM(C23:C31)</f>
        <v>174795319</v>
      </c>
      <c r="D22" s="36">
        <f>SUM(D23:D31)</f>
        <v>178108989</v>
      </c>
      <c r="E22" s="36">
        <f>SUM(E23:E31)</f>
        <v>69448997.939999998</v>
      </c>
      <c r="F22" s="37">
        <f t="shared" si="0"/>
        <v>0.38992416008829289</v>
      </c>
    </row>
    <row r="23" spans="2:6" x14ac:dyDescent="0.25">
      <c r="B23" s="5" t="s">
        <v>28</v>
      </c>
      <c r="C23" s="18">
        <v>0</v>
      </c>
      <c r="D23" s="18">
        <v>0</v>
      </c>
      <c r="E23" s="18">
        <v>0</v>
      </c>
      <c r="F23" s="13" t="str">
        <f t="shared" si="0"/>
        <v>%</v>
      </c>
    </row>
    <row r="24" spans="2:6" x14ac:dyDescent="0.25">
      <c r="B24" s="5" t="s">
        <v>34</v>
      </c>
      <c r="C24" s="18">
        <v>0</v>
      </c>
      <c r="D24" s="18">
        <v>3000</v>
      </c>
      <c r="E24" s="18">
        <v>3000</v>
      </c>
      <c r="F24" s="13">
        <f t="shared" si="0"/>
        <v>1</v>
      </c>
    </row>
    <row r="25" spans="2:6" x14ac:dyDescent="0.25">
      <c r="B25" s="5" t="s">
        <v>35</v>
      </c>
      <c r="C25" s="18">
        <v>0</v>
      </c>
      <c r="D25" s="18">
        <v>9000</v>
      </c>
      <c r="E25" s="18">
        <v>9000</v>
      </c>
      <c r="F25" s="13">
        <f t="shared" si="0"/>
        <v>1</v>
      </c>
    </row>
    <row r="26" spans="2:6" x14ac:dyDescent="0.25">
      <c r="B26" s="5" t="s">
        <v>37</v>
      </c>
      <c r="C26" s="18">
        <v>9891037</v>
      </c>
      <c r="D26" s="18">
        <v>9209862</v>
      </c>
      <c r="E26" s="18">
        <v>2912724.0199999996</v>
      </c>
      <c r="F26" s="13">
        <f t="shared" si="0"/>
        <v>0.31626141846642214</v>
      </c>
    </row>
    <row r="27" spans="2:6" x14ac:dyDescent="0.25">
      <c r="B27" s="5" t="s">
        <v>38</v>
      </c>
      <c r="C27" s="18">
        <v>164904282</v>
      </c>
      <c r="D27" s="18">
        <v>168887127</v>
      </c>
      <c r="E27" s="18">
        <v>66524273.920000002</v>
      </c>
      <c r="F27" s="13">
        <f t="shared" si="0"/>
        <v>0.39389783639341558</v>
      </c>
    </row>
    <row r="28" spans="2:6" hidden="1" x14ac:dyDescent="0.25">
      <c r="B28" s="5"/>
      <c r="C28" s="18"/>
      <c r="D28" s="18"/>
      <c r="E28" s="18"/>
      <c r="F28" s="13" t="str">
        <f t="shared" si="0"/>
        <v>%</v>
      </c>
    </row>
    <row r="29" spans="2:6" hidden="1" x14ac:dyDescent="0.25">
      <c r="B29" s="5"/>
      <c r="C29" s="18"/>
      <c r="D29" s="18"/>
      <c r="E29" s="18"/>
      <c r="F29" s="13" t="str">
        <f t="shared" si="0"/>
        <v>%</v>
      </c>
    </row>
    <row r="30" spans="2:6" hidden="1" x14ac:dyDescent="0.25">
      <c r="B30" s="5"/>
      <c r="C30" s="18"/>
      <c r="D30" s="18"/>
      <c r="E30" s="18"/>
      <c r="F30" s="13" t="str">
        <f t="shared" si="0"/>
        <v>%</v>
      </c>
    </row>
    <row r="31" spans="2:6" hidden="1" x14ac:dyDescent="0.25">
      <c r="B31" s="5"/>
      <c r="C31" s="18"/>
      <c r="D31" s="18"/>
      <c r="E31" s="18"/>
      <c r="F31" s="13" t="str">
        <f t="shared" si="0"/>
        <v>%</v>
      </c>
    </row>
    <row r="32" spans="2:6" x14ac:dyDescent="0.25">
      <c r="B32" s="35" t="s">
        <v>14</v>
      </c>
      <c r="C32" s="36">
        <f>SUM(C33:C45)</f>
        <v>2506218564</v>
      </c>
      <c r="D32" s="36">
        <f t="shared" ref="D32:E32" si="1">SUM(D33:D45)</f>
        <v>2903643260</v>
      </c>
      <c r="E32" s="36">
        <f t="shared" si="1"/>
        <v>1114280856.1500008</v>
      </c>
      <c r="F32" s="37">
        <f t="shared" si="0"/>
        <v>0.38375267082568565</v>
      </c>
    </row>
    <row r="33" spans="2:6" x14ac:dyDescent="0.25">
      <c r="B33" s="28" t="s">
        <v>27</v>
      </c>
      <c r="C33" s="4">
        <v>115646242</v>
      </c>
      <c r="D33" s="4">
        <v>104751508</v>
      </c>
      <c r="E33" s="4">
        <v>29326542.690000016</v>
      </c>
      <c r="F33" s="23">
        <f t="shared" si="0"/>
        <v>0.27996296425632378</v>
      </c>
    </row>
    <row r="34" spans="2:6" x14ac:dyDescent="0.25">
      <c r="B34" s="29" t="s">
        <v>28</v>
      </c>
      <c r="C34" s="30">
        <v>93364498</v>
      </c>
      <c r="D34" s="30">
        <v>88883998</v>
      </c>
      <c r="E34" s="30">
        <v>25729464.009999983</v>
      </c>
      <c r="F34" s="13">
        <f t="shared" si="0"/>
        <v>0.28947239760749716</v>
      </c>
    </row>
    <row r="35" spans="2:6" x14ac:dyDescent="0.25">
      <c r="B35" s="29" t="s">
        <v>29</v>
      </c>
      <c r="C35" s="30">
        <v>148561701</v>
      </c>
      <c r="D35" s="30">
        <v>162538592</v>
      </c>
      <c r="E35" s="30">
        <v>30243355.289999988</v>
      </c>
      <c r="F35" s="13">
        <f t="shared" si="0"/>
        <v>0.18606876630258978</v>
      </c>
    </row>
    <row r="36" spans="2:6" x14ac:dyDescent="0.25">
      <c r="B36" s="29" t="s">
        <v>30</v>
      </c>
      <c r="C36" s="30">
        <v>30315003</v>
      </c>
      <c r="D36" s="30">
        <v>45415283</v>
      </c>
      <c r="E36" s="30">
        <v>14954940.67</v>
      </c>
      <c r="F36" s="13">
        <f t="shared" si="0"/>
        <v>0.32929312958371304</v>
      </c>
    </row>
    <row r="37" spans="2:6" x14ac:dyDescent="0.25">
      <c r="B37" s="29" t="s">
        <v>31</v>
      </c>
      <c r="C37" s="30">
        <v>42016474</v>
      </c>
      <c r="D37" s="30">
        <v>39664007</v>
      </c>
      <c r="E37" s="30">
        <v>12296401.719999995</v>
      </c>
      <c r="F37" s="13">
        <f t="shared" si="0"/>
        <v>0.31001410724841783</v>
      </c>
    </row>
    <row r="38" spans="2:6" x14ac:dyDescent="0.25">
      <c r="B38" s="29" t="s">
        <v>32</v>
      </c>
      <c r="C38" s="30">
        <v>65824492</v>
      </c>
      <c r="D38" s="30">
        <v>60785623</v>
      </c>
      <c r="E38" s="30">
        <v>9942423.1700000018</v>
      </c>
      <c r="F38" s="13">
        <f t="shared" si="0"/>
        <v>0.16356537416750672</v>
      </c>
    </row>
    <row r="39" spans="2:6" x14ac:dyDescent="0.25">
      <c r="B39" s="29" t="s">
        <v>33</v>
      </c>
      <c r="C39" s="30">
        <v>29820868</v>
      </c>
      <c r="D39" s="30">
        <v>28089015</v>
      </c>
      <c r="E39" s="30">
        <v>7108156.589999998</v>
      </c>
      <c r="F39" s="13">
        <f t="shared" si="0"/>
        <v>0.25305823611116296</v>
      </c>
    </row>
    <row r="40" spans="2:6" x14ac:dyDescent="0.25">
      <c r="B40" s="29" t="s">
        <v>34</v>
      </c>
      <c r="C40" s="30">
        <v>57453333</v>
      </c>
      <c r="D40" s="30">
        <v>61364014</v>
      </c>
      <c r="E40" s="30">
        <v>21080044.050000001</v>
      </c>
      <c r="F40" s="13">
        <f t="shared" si="0"/>
        <v>0.34352452970237574</v>
      </c>
    </row>
    <row r="41" spans="2:6" x14ac:dyDescent="0.25">
      <c r="B41" s="29" t="s">
        <v>35</v>
      </c>
      <c r="C41" s="30">
        <v>16181164</v>
      </c>
      <c r="D41" s="30">
        <v>15790243</v>
      </c>
      <c r="E41" s="30">
        <v>6198228.3900000025</v>
      </c>
      <c r="F41" s="13">
        <f t="shared" si="0"/>
        <v>0.39253533906982957</v>
      </c>
    </row>
    <row r="42" spans="2:6" x14ac:dyDescent="0.25">
      <c r="B42" s="29" t="s">
        <v>36</v>
      </c>
      <c r="C42" s="30">
        <v>91266513</v>
      </c>
      <c r="D42" s="30">
        <v>90495969</v>
      </c>
      <c r="E42" s="30">
        <v>21969523.579999994</v>
      </c>
      <c r="F42" s="13">
        <f t="shared" si="0"/>
        <v>0.24276797986438484</v>
      </c>
    </row>
    <row r="43" spans="2:6" x14ac:dyDescent="0.25">
      <c r="B43" s="29" t="s">
        <v>40</v>
      </c>
      <c r="C43" s="30">
        <v>3326300</v>
      </c>
      <c r="D43" s="30">
        <v>3459329</v>
      </c>
      <c r="E43" s="30">
        <v>1119278.27</v>
      </c>
      <c r="F43" s="13">
        <f t="shared" si="0"/>
        <v>0.3235535764305737</v>
      </c>
    </row>
    <row r="44" spans="2:6" x14ac:dyDescent="0.25">
      <c r="B44" s="29" t="s">
        <v>37</v>
      </c>
      <c r="C44" s="30">
        <v>502503358</v>
      </c>
      <c r="D44" s="30">
        <v>498676122</v>
      </c>
      <c r="E44" s="30">
        <v>226133925.25999987</v>
      </c>
      <c r="F44" s="13">
        <f t="shared" si="0"/>
        <v>0.45346852452662628</v>
      </c>
    </row>
    <row r="45" spans="2:6" x14ac:dyDescent="0.25">
      <c r="B45" s="31" t="s">
        <v>38</v>
      </c>
      <c r="C45" s="7">
        <v>1309938618</v>
      </c>
      <c r="D45" s="7">
        <v>1703729557</v>
      </c>
      <c r="E45" s="7">
        <v>708178572.46000087</v>
      </c>
      <c r="F45" s="24">
        <f t="shared" si="0"/>
        <v>0.41566372406369007</v>
      </c>
    </row>
    <row r="46" spans="2:6" x14ac:dyDescent="0.25">
      <c r="B46" s="35" t="s">
        <v>13</v>
      </c>
      <c r="C46" s="36">
        <f>SUM(C47:C57)</f>
        <v>810120548</v>
      </c>
      <c r="D46" s="36">
        <f>SUM(D47:D57)</f>
        <v>658097953</v>
      </c>
      <c r="E46" s="36">
        <f>SUM(E47:E57)</f>
        <v>90095699.030000001</v>
      </c>
      <c r="F46" s="37">
        <f t="shared" si="0"/>
        <v>0.13690317470110716</v>
      </c>
    </row>
    <row r="47" spans="2:6" x14ac:dyDescent="0.25">
      <c r="B47" s="5" t="s">
        <v>27</v>
      </c>
      <c r="C47" s="18">
        <v>248355568</v>
      </c>
      <c r="D47" s="18">
        <v>242793040</v>
      </c>
      <c r="E47" s="18">
        <v>2053875.75</v>
      </c>
      <c r="F47" s="13">
        <f t="shared" si="0"/>
        <v>8.4593683163240591E-3</v>
      </c>
    </row>
    <row r="48" spans="2:6" x14ac:dyDescent="0.25">
      <c r="B48" s="5" t="s">
        <v>28</v>
      </c>
      <c r="C48" s="18">
        <v>3159210</v>
      </c>
      <c r="D48" s="18">
        <v>16320502</v>
      </c>
      <c r="E48" s="18">
        <v>15865386.800000001</v>
      </c>
      <c r="F48" s="13">
        <f t="shared" si="0"/>
        <v>0.97211389698674711</v>
      </c>
    </row>
    <row r="49" spans="2:6" x14ac:dyDescent="0.25">
      <c r="B49" s="5" t="s">
        <v>29</v>
      </c>
      <c r="C49" s="18">
        <v>0</v>
      </c>
      <c r="D49" s="18">
        <v>5811440</v>
      </c>
      <c r="E49" s="18">
        <v>5999.55</v>
      </c>
      <c r="F49" s="13">
        <f t="shared" si="0"/>
        <v>1.0323689137287833E-3</v>
      </c>
    </row>
    <row r="50" spans="2:6" x14ac:dyDescent="0.25">
      <c r="B50" s="5" t="s">
        <v>30</v>
      </c>
      <c r="C50" s="18">
        <v>24548966</v>
      </c>
      <c r="D50" s="18">
        <v>12451340</v>
      </c>
      <c r="E50" s="18">
        <v>117531.56</v>
      </c>
      <c r="F50" s="13">
        <f t="shared" si="0"/>
        <v>9.4392699902179199E-3</v>
      </c>
    </row>
    <row r="51" spans="2:6" x14ac:dyDescent="0.25">
      <c r="B51" s="5" t="s">
        <v>32</v>
      </c>
      <c r="C51" s="18">
        <v>21778706</v>
      </c>
      <c r="D51" s="18">
        <v>19080706</v>
      </c>
      <c r="E51" s="18">
        <v>4349265.37</v>
      </c>
      <c r="F51" s="13">
        <f t="shared" si="0"/>
        <v>0.22794048448731405</v>
      </c>
    </row>
    <row r="52" spans="2:6" x14ac:dyDescent="0.25">
      <c r="B52" s="5" t="s">
        <v>36</v>
      </c>
      <c r="C52" s="18">
        <v>73806518</v>
      </c>
      <c r="D52" s="18">
        <v>2962655</v>
      </c>
      <c r="E52" s="18">
        <v>0</v>
      </c>
      <c r="F52" s="13" t="str">
        <f t="shared" si="0"/>
        <v>%</v>
      </c>
    </row>
    <row r="53" spans="2:6" x14ac:dyDescent="0.25">
      <c r="B53" s="5" t="s">
        <v>37</v>
      </c>
      <c r="C53" s="18">
        <v>0</v>
      </c>
      <c r="D53" s="18">
        <v>900000</v>
      </c>
      <c r="E53" s="18">
        <v>0</v>
      </c>
      <c r="F53" s="13" t="str">
        <f t="shared" si="0"/>
        <v>%</v>
      </c>
    </row>
    <row r="54" spans="2:6" x14ac:dyDescent="0.25">
      <c r="B54" s="5" t="s">
        <v>38</v>
      </c>
      <c r="C54" s="18">
        <v>438471580</v>
      </c>
      <c r="D54" s="18">
        <v>357778270</v>
      </c>
      <c r="E54" s="18">
        <v>67703640</v>
      </c>
      <c r="F54" s="13">
        <f t="shared" si="0"/>
        <v>0.18923351605451053</v>
      </c>
    </row>
    <row r="55" spans="2:6" hidden="1" x14ac:dyDescent="0.25">
      <c r="B55" s="5"/>
      <c r="C55" s="18"/>
      <c r="D55" s="18"/>
      <c r="E55" s="18"/>
      <c r="F55" s="13" t="str">
        <f t="shared" si="0"/>
        <v>%</v>
      </c>
    </row>
    <row r="56" spans="2:6" hidden="1" x14ac:dyDescent="0.25">
      <c r="B56" s="5"/>
      <c r="C56" s="18"/>
      <c r="D56" s="18"/>
      <c r="E56" s="18"/>
      <c r="F56" s="13" t="str">
        <f t="shared" si="0"/>
        <v>%</v>
      </c>
    </row>
    <row r="57" spans="2:6" hidden="1" x14ac:dyDescent="0.25">
      <c r="B57" s="5"/>
      <c r="C57" s="18"/>
      <c r="D57" s="18"/>
      <c r="E57" s="18"/>
      <c r="F57" s="13" t="str">
        <f t="shared" si="0"/>
        <v>%</v>
      </c>
    </row>
    <row r="58" spans="2:6" x14ac:dyDescent="0.25">
      <c r="B58" s="35" t="s">
        <v>12</v>
      </c>
      <c r="C58" s="36">
        <f>+SUM(C59:C68)</f>
        <v>81805636</v>
      </c>
      <c r="D58" s="36">
        <f t="shared" ref="D58:E58" si="2">+SUM(D59:D68)</f>
        <v>173641760</v>
      </c>
      <c r="E58" s="36">
        <f t="shared" si="2"/>
        <v>60306841.060000002</v>
      </c>
      <c r="F58" s="37">
        <f t="shared" si="0"/>
        <v>0.34730609192166678</v>
      </c>
    </row>
    <row r="59" spans="2:6" x14ac:dyDescent="0.25">
      <c r="B59" s="3" t="s">
        <v>27</v>
      </c>
      <c r="C59" s="17">
        <v>23552081</v>
      </c>
      <c r="D59" s="17">
        <v>25309276</v>
      </c>
      <c r="E59" s="17">
        <v>23402695</v>
      </c>
      <c r="F59" s="23">
        <f t="shared" si="0"/>
        <v>0.92466868669020796</v>
      </c>
    </row>
    <row r="60" spans="2:6" x14ac:dyDescent="0.25">
      <c r="B60" s="5" t="s">
        <v>28</v>
      </c>
      <c r="C60" s="18">
        <v>0</v>
      </c>
      <c r="D60" s="18">
        <v>3982371</v>
      </c>
      <c r="E60" s="18">
        <v>2140913</v>
      </c>
      <c r="F60" s="13">
        <f t="shared" si="0"/>
        <v>0.53759757692088461</v>
      </c>
    </row>
    <row r="61" spans="2:6" x14ac:dyDescent="0.25">
      <c r="B61" s="5" t="s">
        <v>29</v>
      </c>
      <c r="C61" s="18">
        <v>37846882</v>
      </c>
      <c r="D61" s="18">
        <v>12914596</v>
      </c>
      <c r="E61" s="18">
        <v>1630757</v>
      </c>
      <c r="F61" s="13">
        <f t="shared" si="0"/>
        <v>0.12627239752602404</v>
      </c>
    </row>
    <row r="62" spans="2:6" x14ac:dyDescent="0.25">
      <c r="B62" s="5" t="s">
        <v>30</v>
      </c>
      <c r="C62" s="18">
        <v>128000</v>
      </c>
      <c r="D62" s="18">
        <v>5412784</v>
      </c>
      <c r="E62" s="18">
        <v>2470855</v>
      </c>
      <c r="F62" s="13">
        <f t="shared" ref="F62" si="3">IF(E62=0,"%",E62/D62)</f>
        <v>0.45648505464101286</v>
      </c>
    </row>
    <row r="63" spans="2:6" x14ac:dyDescent="0.25">
      <c r="B63" s="5" t="s">
        <v>32</v>
      </c>
      <c r="C63" s="18">
        <v>2665</v>
      </c>
      <c r="D63" s="18">
        <v>2300665</v>
      </c>
      <c r="E63" s="18">
        <v>2089885</v>
      </c>
      <c r="F63" s="13">
        <f t="shared" si="0"/>
        <v>0.90838301099899377</v>
      </c>
    </row>
    <row r="64" spans="2:6" x14ac:dyDescent="0.25">
      <c r="B64" s="5" t="s">
        <v>36</v>
      </c>
      <c r="C64" s="18">
        <v>0</v>
      </c>
      <c r="D64" s="18">
        <v>4147</v>
      </c>
      <c r="E64" s="18">
        <v>4146.47</v>
      </c>
      <c r="F64" s="13">
        <f t="shared" si="0"/>
        <v>0.9998721967687485</v>
      </c>
    </row>
    <row r="65" spans="2:6" x14ac:dyDescent="0.25">
      <c r="B65" s="5" t="s">
        <v>37</v>
      </c>
      <c r="C65" s="18">
        <v>2462479</v>
      </c>
      <c r="D65" s="18">
        <v>3151125</v>
      </c>
      <c r="E65" s="18">
        <v>2380148.7200000002</v>
      </c>
      <c r="F65" s="13">
        <f t="shared" si="0"/>
        <v>0.75533300646594481</v>
      </c>
    </row>
    <row r="66" spans="2:6" x14ac:dyDescent="0.25">
      <c r="B66" s="5" t="s">
        <v>38</v>
      </c>
      <c r="C66" s="18">
        <v>17813529</v>
      </c>
      <c r="D66" s="18">
        <v>120566796</v>
      </c>
      <c r="E66" s="18">
        <v>26187440.870000001</v>
      </c>
      <c r="F66" s="13">
        <f t="shared" ref="F66:F67" si="4">IF(E66=0,"%",E66/D66)</f>
        <v>0.21720276011979286</v>
      </c>
    </row>
    <row r="67" spans="2:6" hidden="1" x14ac:dyDescent="0.25">
      <c r="B67" s="5"/>
      <c r="C67" s="18"/>
      <c r="D67" s="18"/>
      <c r="E67" s="18"/>
      <c r="F67" s="13" t="str">
        <f t="shared" si="4"/>
        <v>%</v>
      </c>
    </row>
    <row r="68" spans="2:6" ht="16.5" hidden="1" customHeight="1" x14ac:dyDescent="0.25">
      <c r="B68" s="5"/>
      <c r="C68" s="18"/>
      <c r="D68" s="18"/>
      <c r="E68" s="18"/>
      <c r="F68" s="13" t="str">
        <f t="shared" si="0"/>
        <v>%</v>
      </c>
    </row>
    <row r="69" spans="2:6" hidden="1" x14ac:dyDescent="0.25">
      <c r="B69" s="35" t="s">
        <v>19</v>
      </c>
      <c r="C69" s="36">
        <f>+C70</f>
        <v>0</v>
      </c>
      <c r="D69" s="36">
        <f t="shared" ref="D69:E69" si="5">+D70</f>
        <v>0</v>
      </c>
      <c r="E69" s="36">
        <f t="shared" si="5"/>
        <v>0</v>
      </c>
      <c r="F69" s="48" t="str">
        <f t="shared" si="0"/>
        <v>%</v>
      </c>
    </row>
    <row r="70" spans="2:6" hidden="1" x14ac:dyDescent="0.25">
      <c r="B70" s="9"/>
      <c r="C70" s="20"/>
      <c r="D70" s="20"/>
      <c r="E70" s="20"/>
      <c r="F70" s="49" t="str">
        <f t="shared" si="0"/>
        <v>%</v>
      </c>
    </row>
    <row r="71" spans="2:6" x14ac:dyDescent="0.25">
      <c r="B71" s="35" t="s">
        <v>11</v>
      </c>
      <c r="C71" s="36">
        <f>+SUM(C72:C85)</f>
        <v>5390724</v>
      </c>
      <c r="D71" s="36">
        <f>+SUM(D72:D85)</f>
        <v>267272383</v>
      </c>
      <c r="E71" s="36">
        <f>+SUM(E72:E85)</f>
        <v>18258112.399999999</v>
      </c>
      <c r="F71" s="37">
        <f t="shared" si="0"/>
        <v>6.8312753435509271E-2</v>
      </c>
    </row>
    <row r="72" spans="2:6" x14ac:dyDescent="0.25">
      <c r="B72" s="3" t="s">
        <v>27</v>
      </c>
      <c r="C72" s="17">
        <v>2475337</v>
      </c>
      <c r="D72" s="17">
        <v>698511</v>
      </c>
      <c r="E72" s="17">
        <v>16340</v>
      </c>
      <c r="F72" s="23">
        <f t="shared" si="0"/>
        <v>2.3392616580125439E-2</v>
      </c>
    </row>
    <row r="73" spans="2:6" x14ac:dyDescent="0.25">
      <c r="B73" s="5" t="s">
        <v>28</v>
      </c>
      <c r="C73" s="18">
        <v>0</v>
      </c>
      <c r="D73" s="18">
        <v>200605</v>
      </c>
      <c r="E73" s="18">
        <v>68214.7</v>
      </c>
      <c r="F73" s="13">
        <f t="shared" si="0"/>
        <v>0.34004486428553626</v>
      </c>
    </row>
    <row r="74" spans="2:6" x14ac:dyDescent="0.25">
      <c r="B74" s="5" t="s">
        <v>29</v>
      </c>
      <c r="C74" s="18">
        <v>0</v>
      </c>
      <c r="D74" s="18">
        <v>1036458</v>
      </c>
      <c r="E74" s="18">
        <v>49845.8</v>
      </c>
      <c r="F74" s="13">
        <f t="shared" si="0"/>
        <v>4.8092445617670954E-2</v>
      </c>
    </row>
    <row r="75" spans="2:6" x14ac:dyDescent="0.25">
      <c r="B75" s="5" t="s">
        <v>31</v>
      </c>
      <c r="C75" s="18">
        <v>0</v>
      </c>
      <c r="D75" s="18">
        <v>102972</v>
      </c>
      <c r="E75" s="18">
        <v>13095</v>
      </c>
      <c r="F75" s="13">
        <f t="shared" si="0"/>
        <v>0.12717049294953969</v>
      </c>
    </row>
    <row r="76" spans="2:6" x14ac:dyDescent="0.25">
      <c r="B76" s="5" t="s">
        <v>32</v>
      </c>
      <c r="C76" s="18">
        <v>0</v>
      </c>
      <c r="D76" s="18">
        <v>261416</v>
      </c>
      <c r="E76" s="18">
        <v>1595.36</v>
      </c>
      <c r="F76" s="13">
        <f t="shared" si="0"/>
        <v>6.1027634115738893E-3</v>
      </c>
    </row>
    <row r="77" spans="2:6" x14ac:dyDescent="0.25">
      <c r="B77" s="5" t="s">
        <v>33</v>
      </c>
      <c r="C77" s="18">
        <v>0</v>
      </c>
      <c r="D77" s="18">
        <v>469548</v>
      </c>
      <c r="E77" s="18">
        <v>199131.41</v>
      </c>
      <c r="F77" s="13">
        <f t="shared" si="0"/>
        <v>0.42409170095496096</v>
      </c>
    </row>
    <row r="78" spans="2:6" x14ac:dyDescent="0.25">
      <c r="B78" s="5" t="s">
        <v>34</v>
      </c>
      <c r="C78" s="18">
        <v>0</v>
      </c>
      <c r="D78" s="18">
        <v>857162</v>
      </c>
      <c r="E78" s="18">
        <v>135671.4</v>
      </c>
      <c r="F78" s="13">
        <f t="shared" si="0"/>
        <v>0.15827976508524641</v>
      </c>
    </row>
    <row r="79" spans="2:6" x14ac:dyDescent="0.25">
      <c r="B79" s="5" t="s">
        <v>35</v>
      </c>
      <c r="C79" s="18">
        <v>0</v>
      </c>
      <c r="D79" s="18">
        <v>73809</v>
      </c>
      <c r="E79" s="18">
        <v>0</v>
      </c>
      <c r="F79" s="13" t="str">
        <f t="shared" si="0"/>
        <v>%</v>
      </c>
    </row>
    <row r="80" spans="2:6" x14ac:dyDescent="0.25">
      <c r="B80" s="5" t="s">
        <v>36</v>
      </c>
      <c r="C80" s="18">
        <v>0</v>
      </c>
      <c r="D80" s="18">
        <v>322791</v>
      </c>
      <c r="E80" s="18">
        <v>65053</v>
      </c>
      <c r="F80" s="13">
        <f t="shared" si="0"/>
        <v>0.2015328804086855</v>
      </c>
    </row>
    <row r="81" spans="2:6" x14ac:dyDescent="0.25">
      <c r="B81" s="5" t="s">
        <v>37</v>
      </c>
      <c r="C81" s="18">
        <v>0</v>
      </c>
      <c r="D81" s="18">
        <v>3419316</v>
      </c>
      <c r="E81" s="18">
        <v>1193269.6599999999</v>
      </c>
      <c r="F81" s="13">
        <f t="shared" si="0"/>
        <v>0.3489790531205656</v>
      </c>
    </row>
    <row r="82" spans="2:6" x14ac:dyDescent="0.25">
      <c r="B82" s="5" t="s">
        <v>38</v>
      </c>
      <c r="C82" s="18">
        <v>2915387</v>
      </c>
      <c r="D82" s="18">
        <v>259829795</v>
      </c>
      <c r="E82" s="18">
        <v>16515896.069999997</v>
      </c>
      <c r="F82" s="13">
        <f t="shared" si="0"/>
        <v>6.3564288575911773E-2</v>
      </c>
    </row>
    <row r="83" spans="2:6" hidden="1" x14ac:dyDescent="0.25">
      <c r="B83" s="5"/>
      <c r="C83" s="18"/>
      <c r="D83" s="18"/>
      <c r="E83" s="18"/>
      <c r="F83" s="13" t="str">
        <f t="shared" si="0"/>
        <v>%</v>
      </c>
    </row>
    <row r="84" spans="2:6" hidden="1" x14ac:dyDescent="0.25">
      <c r="B84" s="5"/>
      <c r="C84" s="18"/>
      <c r="D84" s="18"/>
      <c r="E84" s="18"/>
      <c r="F84" s="13" t="str">
        <f t="shared" si="0"/>
        <v>%</v>
      </c>
    </row>
    <row r="85" spans="2:6" hidden="1" x14ac:dyDescent="0.25">
      <c r="B85" s="5"/>
      <c r="C85" s="18"/>
      <c r="D85" s="18"/>
      <c r="E85" s="18"/>
      <c r="F85" s="13" t="str">
        <f t="shared" si="0"/>
        <v>%</v>
      </c>
    </row>
    <row r="86" spans="2:6" x14ac:dyDescent="0.25">
      <c r="B86" s="38" t="s">
        <v>2</v>
      </c>
      <c r="C86" s="39">
        <f>+C71+C69+C58+C46+C32+C22+C9</f>
        <v>6396413985</v>
      </c>
      <c r="D86" s="39">
        <f t="shared" ref="D86:E86" si="6">+D71+D69+D58+D46+D32+D22+D9</f>
        <v>7045302243</v>
      </c>
      <c r="E86" s="39">
        <f t="shared" si="6"/>
        <v>2390706130.9300013</v>
      </c>
      <c r="F86" s="40">
        <f t="shared" si="0"/>
        <v>0.33933336689782684</v>
      </c>
    </row>
    <row r="87" spans="2:6" x14ac:dyDescent="0.2">
      <c r="B87" s="27" t="s">
        <v>26</v>
      </c>
      <c r="C87" s="2"/>
      <c r="D87" s="2"/>
      <c r="E87" s="2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8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57" t="s">
        <v>23</v>
      </c>
      <c r="C5" s="57"/>
      <c r="D5" s="57"/>
      <c r="E5" s="57"/>
      <c r="F5" s="57"/>
    </row>
    <row r="7" spans="2:6" x14ac:dyDescent="0.25">
      <c r="E7" s="54"/>
      <c r="F7" s="56" t="s">
        <v>18</v>
      </c>
    </row>
    <row r="8" spans="2:6" ht="38.25" x14ac:dyDescent="0.25">
      <c r="B8" s="41" t="s">
        <v>3</v>
      </c>
      <c r="C8" s="41" t="s">
        <v>0</v>
      </c>
      <c r="D8" s="41" t="s">
        <v>1</v>
      </c>
      <c r="E8" s="43" t="s">
        <v>20</v>
      </c>
      <c r="F8" s="43" t="s">
        <v>4</v>
      </c>
    </row>
    <row r="9" spans="2:6" x14ac:dyDescent="0.25">
      <c r="B9" s="35" t="s">
        <v>16</v>
      </c>
      <c r="C9" s="36">
        <f>SUM(C10:C13)</f>
        <v>1067732</v>
      </c>
      <c r="D9" s="36">
        <f>SUM(D10:D13)</f>
        <v>1067732</v>
      </c>
      <c r="E9" s="36">
        <f>SUM(E10:E13)</f>
        <v>62738</v>
      </c>
      <c r="F9" s="37">
        <f>IF(D9=0,"%",E9/D9)</f>
        <v>5.8758190257480344E-2</v>
      </c>
    </row>
    <row r="10" spans="2:6" x14ac:dyDescent="0.25">
      <c r="B10" s="5" t="s">
        <v>28</v>
      </c>
      <c r="C10" s="18">
        <v>56903</v>
      </c>
      <c r="D10" s="18">
        <v>56903</v>
      </c>
      <c r="E10" s="18">
        <v>0</v>
      </c>
      <c r="F10" s="25">
        <f t="shared" ref="F10:F47" si="0">IF(D10=0,"%",E10/D10)</f>
        <v>0</v>
      </c>
    </row>
    <row r="11" spans="2:6" x14ac:dyDescent="0.25">
      <c r="B11" s="5" t="s">
        <v>34</v>
      </c>
      <c r="C11" s="18">
        <v>581028</v>
      </c>
      <c r="D11" s="18">
        <v>581028</v>
      </c>
      <c r="E11" s="18">
        <v>18890</v>
      </c>
      <c r="F11" s="25">
        <f t="shared" si="0"/>
        <v>3.2511341966307991E-2</v>
      </c>
    </row>
    <row r="12" spans="2:6" x14ac:dyDescent="0.25">
      <c r="B12" s="5" t="s">
        <v>37</v>
      </c>
      <c r="C12" s="18">
        <v>70000</v>
      </c>
      <c r="D12" s="18">
        <v>0</v>
      </c>
      <c r="E12" s="18">
        <v>0</v>
      </c>
      <c r="F12" s="25" t="str">
        <f t="shared" si="0"/>
        <v>%</v>
      </c>
    </row>
    <row r="13" spans="2:6" x14ac:dyDescent="0.25">
      <c r="B13" s="5" t="s">
        <v>38</v>
      </c>
      <c r="C13" s="18">
        <v>359801</v>
      </c>
      <c r="D13" s="18">
        <v>429801</v>
      </c>
      <c r="E13" s="18">
        <v>43848</v>
      </c>
      <c r="F13" s="25">
        <f t="shared" si="0"/>
        <v>0.10201930660933781</v>
      </c>
    </row>
    <row r="14" spans="2:6" hidden="1" x14ac:dyDescent="0.25">
      <c r="B14" s="35" t="s">
        <v>15</v>
      </c>
      <c r="C14" s="36">
        <f>SUM(C15:C15)</f>
        <v>0</v>
      </c>
      <c r="D14" s="36">
        <f>SUM(D15:D15)</f>
        <v>0</v>
      </c>
      <c r="E14" s="36">
        <f>SUM(E15:E15)</f>
        <v>0</v>
      </c>
      <c r="F14" s="37" t="str">
        <f t="shared" si="0"/>
        <v>%</v>
      </c>
    </row>
    <row r="15" spans="2:6" hidden="1" x14ac:dyDescent="0.25">
      <c r="B15" s="12"/>
      <c r="C15" s="17"/>
      <c r="D15" s="17"/>
      <c r="E15" s="17"/>
      <c r="F15" s="14" t="str">
        <f t="shared" si="0"/>
        <v>%</v>
      </c>
    </row>
    <row r="16" spans="2:6" x14ac:dyDescent="0.25">
      <c r="B16" s="35" t="s">
        <v>14</v>
      </c>
      <c r="C16" s="36">
        <f>+SUM(C17:C28)</f>
        <v>261439962</v>
      </c>
      <c r="D16" s="36">
        <f>+SUM(D17:D28)</f>
        <v>239766895</v>
      </c>
      <c r="E16" s="36">
        <f>+SUM(E17:E28)</f>
        <v>29266837.749999989</v>
      </c>
      <c r="F16" s="37">
        <f t="shared" si="0"/>
        <v>0.12206371421709401</v>
      </c>
    </row>
    <row r="17" spans="2:6" x14ac:dyDescent="0.25">
      <c r="B17" s="3" t="s">
        <v>27</v>
      </c>
      <c r="C17" s="17">
        <v>250286</v>
      </c>
      <c r="D17" s="17">
        <v>231347</v>
      </c>
      <c r="E17" s="17">
        <v>0</v>
      </c>
      <c r="F17" s="14">
        <f t="shared" si="0"/>
        <v>0</v>
      </c>
    </row>
    <row r="18" spans="2:6" x14ac:dyDescent="0.25">
      <c r="B18" s="5" t="s">
        <v>28</v>
      </c>
      <c r="C18" s="18">
        <v>90968</v>
      </c>
      <c r="D18" s="18">
        <v>112842</v>
      </c>
      <c r="E18" s="18">
        <v>0</v>
      </c>
      <c r="F18" s="25">
        <f t="shared" si="0"/>
        <v>0</v>
      </c>
    </row>
    <row r="19" spans="2:6" x14ac:dyDescent="0.25">
      <c r="B19" s="5" t="s">
        <v>29</v>
      </c>
      <c r="C19" s="18">
        <v>26608</v>
      </c>
      <c r="D19" s="18">
        <v>174421</v>
      </c>
      <c r="E19" s="18">
        <v>14871.42</v>
      </c>
      <c r="F19" s="25">
        <f t="shared" si="0"/>
        <v>8.5261637073517527E-2</v>
      </c>
    </row>
    <row r="20" spans="2:6" x14ac:dyDescent="0.25">
      <c r="B20" s="5" t="s">
        <v>30</v>
      </c>
      <c r="C20" s="18">
        <v>1000</v>
      </c>
      <c r="D20" s="18">
        <v>300637</v>
      </c>
      <c r="E20" s="18">
        <v>280000</v>
      </c>
      <c r="F20" s="25">
        <f t="shared" si="0"/>
        <v>0.93135575461436881</v>
      </c>
    </row>
    <row r="21" spans="2:6" x14ac:dyDescent="0.25">
      <c r="B21" s="5" t="s">
        <v>31</v>
      </c>
      <c r="C21" s="18">
        <v>24500</v>
      </c>
      <c r="D21" s="18">
        <v>32465</v>
      </c>
      <c r="E21" s="18">
        <v>0</v>
      </c>
      <c r="F21" s="25">
        <f t="shared" si="0"/>
        <v>0</v>
      </c>
    </row>
    <row r="22" spans="2:6" x14ac:dyDescent="0.25">
      <c r="B22" s="5" t="s">
        <v>32</v>
      </c>
      <c r="C22" s="18">
        <v>58008</v>
      </c>
      <c r="D22" s="18">
        <v>883941</v>
      </c>
      <c r="E22" s="18">
        <v>0</v>
      </c>
      <c r="F22" s="25">
        <f t="shared" si="0"/>
        <v>0</v>
      </c>
    </row>
    <row r="23" spans="2:6" x14ac:dyDescent="0.25">
      <c r="B23" s="5" t="s">
        <v>33</v>
      </c>
      <c r="C23" s="18">
        <v>0</v>
      </c>
      <c r="D23" s="18">
        <v>0</v>
      </c>
      <c r="E23" s="18">
        <v>0</v>
      </c>
      <c r="F23" s="25" t="str">
        <f t="shared" si="0"/>
        <v>%</v>
      </c>
    </row>
    <row r="24" spans="2:6" x14ac:dyDescent="0.25">
      <c r="B24" s="5" t="s">
        <v>34</v>
      </c>
      <c r="C24" s="18">
        <v>264000</v>
      </c>
      <c r="D24" s="18">
        <v>282285</v>
      </c>
      <c r="E24" s="18">
        <v>16042.82</v>
      </c>
      <c r="F24" s="25">
        <f t="shared" si="0"/>
        <v>5.6831996032378623E-2</v>
      </c>
    </row>
    <row r="25" spans="2:6" x14ac:dyDescent="0.25">
      <c r="B25" s="5" t="s">
        <v>35</v>
      </c>
      <c r="C25" s="18">
        <v>0</v>
      </c>
      <c r="D25" s="18">
        <v>2003</v>
      </c>
      <c r="E25" s="18">
        <v>0</v>
      </c>
      <c r="F25" s="25">
        <f t="shared" si="0"/>
        <v>0</v>
      </c>
    </row>
    <row r="26" spans="2:6" x14ac:dyDescent="0.25">
      <c r="B26" s="5" t="s">
        <v>36</v>
      </c>
      <c r="C26" s="18">
        <v>0</v>
      </c>
      <c r="D26" s="18">
        <v>2998</v>
      </c>
      <c r="E26" s="18">
        <v>0</v>
      </c>
      <c r="F26" s="25">
        <f t="shared" si="0"/>
        <v>0</v>
      </c>
    </row>
    <row r="27" spans="2:6" x14ac:dyDescent="0.25">
      <c r="B27" s="5" t="s">
        <v>37</v>
      </c>
      <c r="C27" s="18">
        <v>105471654</v>
      </c>
      <c r="D27" s="18">
        <v>99493645</v>
      </c>
      <c r="E27" s="18">
        <v>8855365.8299999963</v>
      </c>
      <c r="F27" s="25">
        <f t="shared" si="0"/>
        <v>8.9004336206598894E-2</v>
      </c>
    </row>
    <row r="28" spans="2:6" x14ac:dyDescent="0.25">
      <c r="B28" s="5" t="s">
        <v>38</v>
      </c>
      <c r="C28" s="18">
        <v>155252938</v>
      </c>
      <c r="D28" s="18">
        <v>138250311</v>
      </c>
      <c r="E28" s="18">
        <v>20100557.679999992</v>
      </c>
      <c r="F28" s="25">
        <f t="shared" si="0"/>
        <v>0.14539249521109571</v>
      </c>
    </row>
    <row r="29" spans="2:6" hidden="1" x14ac:dyDescent="0.25">
      <c r="B29" s="35" t="s">
        <v>13</v>
      </c>
      <c r="C29" s="36">
        <f>+SUM(C30:C33)</f>
        <v>0</v>
      </c>
      <c r="D29" s="36">
        <f t="shared" ref="D29:E29" si="1">+SUM(D30:D33)</f>
        <v>0</v>
      </c>
      <c r="E29" s="36">
        <f t="shared" si="1"/>
        <v>0</v>
      </c>
      <c r="F29" s="37" t="str">
        <f t="shared" ref="F29:F33" si="2">IF(D29=0,"%",E29/D29)</f>
        <v>%</v>
      </c>
    </row>
    <row r="30" spans="2:6" hidden="1" x14ac:dyDescent="0.25">
      <c r="B30" s="5"/>
      <c r="C30" s="18">
        <v>0</v>
      </c>
      <c r="D30" s="18">
        <v>0</v>
      </c>
      <c r="E30" s="18">
        <v>0</v>
      </c>
      <c r="F30" s="25" t="str">
        <f t="shared" si="2"/>
        <v>%</v>
      </c>
    </row>
    <row r="31" spans="2:6" hidden="1" x14ac:dyDescent="0.25">
      <c r="B31" s="5"/>
      <c r="C31" s="18"/>
      <c r="D31" s="18"/>
      <c r="E31" s="18"/>
      <c r="F31" s="25"/>
    </row>
    <row r="32" spans="2:6" hidden="1" x14ac:dyDescent="0.25">
      <c r="B32" s="5"/>
      <c r="C32" s="18"/>
      <c r="D32" s="18"/>
      <c r="E32" s="18"/>
      <c r="F32" s="25" t="str">
        <f t="shared" si="2"/>
        <v>%</v>
      </c>
    </row>
    <row r="33" spans="2:6" hidden="1" x14ac:dyDescent="0.25">
      <c r="B33" s="6"/>
      <c r="C33" s="19"/>
      <c r="D33" s="19"/>
      <c r="E33" s="19"/>
      <c r="F33" s="26" t="str">
        <f t="shared" si="2"/>
        <v>%</v>
      </c>
    </row>
    <row r="34" spans="2:6" x14ac:dyDescent="0.25">
      <c r="B34" s="35" t="s">
        <v>12</v>
      </c>
      <c r="C34" s="36">
        <f>+SUM(C35:C37)</f>
        <v>0</v>
      </c>
      <c r="D34" s="36">
        <f>+SUM(D35:D37)</f>
        <v>5233422</v>
      </c>
      <c r="E34" s="36">
        <f>+SUM(E35:E37)</f>
        <v>4626144.03</v>
      </c>
      <c r="F34" s="37">
        <f t="shared" si="0"/>
        <v>0.88396158956797299</v>
      </c>
    </row>
    <row r="35" spans="2:6" x14ac:dyDescent="0.25">
      <c r="B35" s="3" t="s">
        <v>29</v>
      </c>
      <c r="C35" s="17">
        <v>0</v>
      </c>
      <c r="D35" s="17">
        <v>200000</v>
      </c>
      <c r="E35" s="17">
        <v>70807</v>
      </c>
      <c r="F35" s="14">
        <f t="shared" si="0"/>
        <v>0.35403499999999999</v>
      </c>
    </row>
    <row r="36" spans="2:6" x14ac:dyDescent="0.25">
      <c r="B36" s="32" t="s">
        <v>37</v>
      </c>
      <c r="C36" s="33">
        <v>0</v>
      </c>
      <c r="D36" s="33">
        <v>1241230</v>
      </c>
      <c r="E36" s="33">
        <v>1128541.03</v>
      </c>
      <c r="F36" s="34">
        <f t="shared" si="0"/>
        <v>0.90921185437026175</v>
      </c>
    </row>
    <row r="37" spans="2:6" x14ac:dyDescent="0.25">
      <c r="B37" s="32" t="s">
        <v>38</v>
      </c>
      <c r="C37" s="33">
        <v>0</v>
      </c>
      <c r="D37" s="33">
        <v>3792192</v>
      </c>
      <c r="E37" s="33">
        <v>3426796</v>
      </c>
      <c r="F37" s="34">
        <f t="shared" si="0"/>
        <v>0.90364517408401257</v>
      </c>
    </row>
    <row r="38" spans="2:6" x14ac:dyDescent="0.25">
      <c r="B38" s="35" t="s">
        <v>11</v>
      </c>
      <c r="C38" s="36">
        <f>+SUM(C39:C46)</f>
        <v>0</v>
      </c>
      <c r="D38" s="36">
        <f>+SUM(D39:D46)</f>
        <v>8447306</v>
      </c>
      <c r="E38" s="36">
        <f>+SUM(E39:E46)</f>
        <v>3926738.9200000004</v>
      </c>
      <c r="F38" s="37">
        <f t="shared" si="0"/>
        <v>0.46485103298021885</v>
      </c>
    </row>
    <row r="39" spans="2:6" x14ac:dyDescent="0.25">
      <c r="B39" s="5" t="s">
        <v>35</v>
      </c>
      <c r="C39" s="18">
        <v>0</v>
      </c>
      <c r="D39" s="18">
        <v>7075</v>
      </c>
      <c r="E39" s="18">
        <v>3047.6</v>
      </c>
      <c r="F39" s="25">
        <f t="shared" si="0"/>
        <v>0.430756183745583</v>
      </c>
    </row>
    <row r="40" spans="2:6" x14ac:dyDescent="0.25">
      <c r="B40" s="5" t="s">
        <v>37</v>
      </c>
      <c r="C40" s="18">
        <v>0</v>
      </c>
      <c r="D40" s="18">
        <v>4234160</v>
      </c>
      <c r="E40" s="18">
        <v>1463905.17</v>
      </c>
      <c r="F40" s="25">
        <f t="shared" si="0"/>
        <v>0.34573685689723582</v>
      </c>
    </row>
    <row r="41" spans="2:6" x14ac:dyDescent="0.25">
      <c r="B41" s="5" t="s">
        <v>38</v>
      </c>
      <c r="C41" s="18">
        <v>0</v>
      </c>
      <c r="D41" s="18">
        <v>4206071</v>
      </c>
      <c r="E41" s="18">
        <v>2459786.1500000004</v>
      </c>
      <c r="F41" s="25">
        <f t="shared" ref="F41:F43" si="3">IF(D41=0,"%",E41/D41)</f>
        <v>0.58481802851164433</v>
      </c>
    </row>
    <row r="42" spans="2:6" hidden="1" x14ac:dyDescent="0.25">
      <c r="B42" s="5"/>
      <c r="C42" s="18"/>
      <c r="D42" s="18"/>
      <c r="E42" s="18"/>
      <c r="F42" s="25" t="str">
        <f t="shared" si="3"/>
        <v>%</v>
      </c>
    </row>
    <row r="43" spans="2:6" hidden="1" x14ac:dyDescent="0.25">
      <c r="B43" s="5"/>
      <c r="C43" s="18"/>
      <c r="D43" s="18"/>
      <c r="E43" s="18"/>
      <c r="F43" s="25" t="str">
        <f t="shared" si="3"/>
        <v>%</v>
      </c>
    </row>
    <row r="44" spans="2:6" hidden="1" x14ac:dyDescent="0.25">
      <c r="B44" s="5"/>
      <c r="C44" s="18"/>
      <c r="D44" s="18"/>
      <c r="E44" s="18"/>
      <c r="F44" s="25" t="str">
        <f t="shared" si="0"/>
        <v>%</v>
      </c>
    </row>
    <row r="45" spans="2:6" hidden="1" x14ac:dyDescent="0.25">
      <c r="B45" s="5"/>
      <c r="C45" s="18"/>
      <c r="D45" s="18"/>
      <c r="E45" s="18"/>
      <c r="F45" s="25" t="str">
        <f t="shared" si="0"/>
        <v>%</v>
      </c>
    </row>
    <row r="46" spans="2:6" hidden="1" x14ac:dyDescent="0.25">
      <c r="B46" s="5"/>
      <c r="C46" s="18"/>
      <c r="D46" s="18"/>
      <c r="E46" s="18"/>
      <c r="F46" s="25" t="str">
        <f t="shared" si="0"/>
        <v>%</v>
      </c>
    </row>
    <row r="47" spans="2:6" x14ac:dyDescent="0.25">
      <c r="B47" s="38" t="s">
        <v>2</v>
      </c>
      <c r="C47" s="39">
        <f>+C38+C34+C29+C16+C14+C9</f>
        <v>262507694</v>
      </c>
      <c r="D47" s="39">
        <f t="shared" ref="D47:E47" si="4">+D38+D34+D29+D16+D14+D9</f>
        <v>254515355</v>
      </c>
      <c r="E47" s="39">
        <f t="shared" si="4"/>
        <v>37882458.699999988</v>
      </c>
      <c r="F47" s="40">
        <f t="shared" si="0"/>
        <v>0.1488415451397814</v>
      </c>
    </row>
    <row r="48" spans="2:6" x14ac:dyDescent="0.25">
      <c r="B48" s="27" t="s">
        <v>26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22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57" t="s">
        <v>24</v>
      </c>
      <c r="C5" s="57"/>
      <c r="D5" s="57"/>
      <c r="E5" s="57"/>
      <c r="F5" s="57"/>
    </row>
    <row r="7" spans="2:6" x14ac:dyDescent="0.25">
      <c r="E7" s="54"/>
      <c r="F7" s="56" t="s">
        <v>18</v>
      </c>
    </row>
    <row r="8" spans="2:6" ht="38.25" x14ac:dyDescent="0.25">
      <c r="B8" s="41" t="s">
        <v>3</v>
      </c>
      <c r="C8" s="41" t="s">
        <v>0</v>
      </c>
      <c r="D8" s="41" t="s">
        <v>1</v>
      </c>
      <c r="E8" s="43" t="s">
        <v>20</v>
      </c>
      <c r="F8" s="43" t="s">
        <v>4</v>
      </c>
    </row>
    <row r="9" spans="2:6" x14ac:dyDescent="0.25">
      <c r="B9" s="35" t="s">
        <v>16</v>
      </c>
      <c r="C9" s="36">
        <f>+C10</f>
        <v>0</v>
      </c>
      <c r="D9" s="36">
        <f t="shared" ref="D9:E9" si="0">+D10</f>
        <v>56394000</v>
      </c>
      <c r="E9" s="36">
        <f t="shared" si="0"/>
        <v>41329142.659999989</v>
      </c>
      <c r="F9" s="37">
        <f t="shared" ref="F9:F14" si="1">IF(E9=0,"%",E9/D9)</f>
        <v>0.73286418165053002</v>
      </c>
    </row>
    <row r="10" spans="2:6" x14ac:dyDescent="0.25">
      <c r="B10" s="3" t="s">
        <v>38</v>
      </c>
      <c r="C10" s="17">
        <v>0</v>
      </c>
      <c r="D10" s="17">
        <v>56394000</v>
      </c>
      <c r="E10" s="17">
        <v>41329142.659999989</v>
      </c>
      <c r="F10" s="14">
        <f t="shared" si="1"/>
        <v>0.73286418165053002</v>
      </c>
    </row>
    <row r="11" spans="2:6" x14ac:dyDescent="0.25">
      <c r="B11" s="35" t="s">
        <v>14</v>
      </c>
      <c r="C11" s="36">
        <f>++C12</f>
        <v>651708774</v>
      </c>
      <c r="D11" s="36">
        <f t="shared" ref="D11:E11" si="2">++D12</f>
        <v>1877392428</v>
      </c>
      <c r="E11" s="36">
        <f t="shared" si="2"/>
        <v>1158761696.7600002</v>
      </c>
      <c r="F11" s="37">
        <f t="shared" si="1"/>
        <v>0.61721869092357939</v>
      </c>
    </row>
    <row r="12" spans="2:6" x14ac:dyDescent="0.25">
      <c r="B12" s="3" t="s">
        <v>38</v>
      </c>
      <c r="C12" s="17">
        <v>651708774</v>
      </c>
      <c r="D12" s="17">
        <v>1877392428</v>
      </c>
      <c r="E12" s="17">
        <v>1158761696.7600002</v>
      </c>
      <c r="F12" s="14">
        <f t="shared" si="1"/>
        <v>0.61721869092357939</v>
      </c>
    </row>
    <row r="13" spans="2:6" x14ac:dyDescent="0.25">
      <c r="B13" s="35" t="s">
        <v>7</v>
      </c>
      <c r="C13" s="36">
        <f>++C14</f>
        <v>0</v>
      </c>
      <c r="D13" s="36">
        <f t="shared" ref="D13:E15" si="3">++D14</f>
        <v>4616636</v>
      </c>
      <c r="E13" s="36">
        <f t="shared" si="3"/>
        <v>4343859.16</v>
      </c>
      <c r="F13" s="37">
        <f t="shared" si="1"/>
        <v>0.94091437141676326</v>
      </c>
    </row>
    <row r="14" spans="2:6" x14ac:dyDescent="0.25">
      <c r="B14" s="3" t="s">
        <v>38</v>
      </c>
      <c r="C14" s="17">
        <v>0</v>
      </c>
      <c r="D14" s="17">
        <v>4616636</v>
      </c>
      <c r="E14" s="17">
        <v>4343859.16</v>
      </c>
      <c r="F14" s="14">
        <f t="shared" si="1"/>
        <v>0.94091437141676326</v>
      </c>
    </row>
    <row r="15" spans="2:6" x14ac:dyDescent="0.25">
      <c r="B15" s="35" t="s">
        <v>12</v>
      </c>
      <c r="C15" s="36">
        <f>++C16</f>
        <v>0</v>
      </c>
      <c r="D15" s="36">
        <f t="shared" si="3"/>
        <v>34894003</v>
      </c>
      <c r="E15" s="36">
        <f t="shared" si="3"/>
        <v>18158438</v>
      </c>
      <c r="F15" s="37">
        <f t="shared" ref="F15:F16" si="4">IF(E15=0,"%",E15/D15)</f>
        <v>0.52038850343424337</v>
      </c>
    </row>
    <row r="16" spans="2:6" x14ac:dyDescent="0.25">
      <c r="B16" s="3" t="s">
        <v>38</v>
      </c>
      <c r="C16" s="17">
        <v>0</v>
      </c>
      <c r="D16" s="17">
        <v>34894003</v>
      </c>
      <c r="E16" s="17">
        <v>18158438</v>
      </c>
      <c r="F16" s="14">
        <f t="shared" si="4"/>
        <v>0.52038850343424337</v>
      </c>
    </row>
    <row r="17" spans="2:6" x14ac:dyDescent="0.25">
      <c r="B17" s="35" t="s">
        <v>11</v>
      </c>
      <c r="C17" s="36">
        <f>SUM(C18:C20)</f>
        <v>760509584</v>
      </c>
      <c r="D17" s="36">
        <f t="shared" ref="D17:E17" si="5">SUM(D18:D20)</f>
        <v>792110579</v>
      </c>
      <c r="E17" s="36">
        <f t="shared" si="5"/>
        <v>172812859.75999999</v>
      </c>
      <c r="F17" s="37">
        <f t="shared" ref="F17:F20" si="6">IF(E17=0,"%",E17/D17)</f>
        <v>0.21816759470397123</v>
      </c>
    </row>
    <row r="18" spans="2:6" x14ac:dyDescent="0.25">
      <c r="B18" s="3" t="s">
        <v>28</v>
      </c>
      <c r="C18" s="17">
        <v>50715755</v>
      </c>
      <c r="D18" s="17">
        <v>46295675</v>
      </c>
      <c r="E18" s="17">
        <v>21710567.07</v>
      </c>
      <c r="F18" s="14">
        <f t="shared" si="6"/>
        <v>0.46895454208195475</v>
      </c>
    </row>
    <row r="19" spans="2:6" x14ac:dyDescent="0.25">
      <c r="B19" s="5" t="s">
        <v>34</v>
      </c>
      <c r="C19" s="18">
        <v>3477541</v>
      </c>
      <c r="D19" s="18">
        <v>3477541</v>
      </c>
      <c r="E19" s="18">
        <v>72996</v>
      </c>
      <c r="F19" s="25">
        <f t="shared" si="6"/>
        <v>2.0990694286566282E-2</v>
      </c>
    </row>
    <row r="20" spans="2:6" x14ac:dyDescent="0.25">
      <c r="B20" s="6" t="s">
        <v>38</v>
      </c>
      <c r="C20" s="19">
        <v>706316288</v>
      </c>
      <c r="D20" s="19">
        <v>742337363</v>
      </c>
      <c r="E20" s="19">
        <v>151029296.69</v>
      </c>
      <c r="F20" s="26">
        <f t="shared" si="6"/>
        <v>0.20345102404605761</v>
      </c>
    </row>
    <row r="21" spans="2:6" x14ac:dyDescent="0.25">
      <c r="B21" s="38" t="s">
        <v>2</v>
      </c>
      <c r="C21" s="39">
        <f>+C17+C15+C13+C11+C9</f>
        <v>1412218358</v>
      </c>
      <c r="D21" s="39">
        <f t="shared" ref="D21:E21" si="7">+D17+D15+D13+D11+D9</f>
        <v>2765407646</v>
      </c>
      <c r="E21" s="39">
        <f t="shared" si="7"/>
        <v>1395405996.3400004</v>
      </c>
      <c r="F21" s="40">
        <f t="shared" ref="F21" si="8">IF(D21=0,"%",E21/D21)</f>
        <v>0.5045932372243106</v>
      </c>
    </row>
    <row r="22" spans="2:6" x14ac:dyDescent="0.25">
      <c r="B22" s="27" t="s">
        <v>26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0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57" t="s">
        <v>25</v>
      </c>
      <c r="C5" s="57"/>
      <c r="D5" s="57"/>
      <c r="E5" s="57"/>
      <c r="F5" s="57"/>
    </row>
    <row r="7" spans="2:6" x14ac:dyDescent="0.25">
      <c r="E7" s="54"/>
      <c r="F7" s="56" t="s">
        <v>18</v>
      </c>
    </row>
    <row r="8" spans="2:6" ht="38.25" x14ac:dyDescent="0.25">
      <c r="B8" s="41" t="s">
        <v>3</v>
      </c>
      <c r="C8" s="41" t="s">
        <v>0</v>
      </c>
      <c r="D8" s="41" t="s">
        <v>1</v>
      </c>
      <c r="E8" s="43" t="s">
        <v>20</v>
      </c>
      <c r="F8" s="43" t="s">
        <v>4</v>
      </c>
    </row>
    <row r="9" spans="2:6" x14ac:dyDescent="0.25">
      <c r="B9" s="35" t="s">
        <v>16</v>
      </c>
      <c r="C9" s="36">
        <f>+C10</f>
        <v>0</v>
      </c>
      <c r="D9" s="36">
        <f t="shared" ref="D9:E9" si="0">+D10</f>
        <v>1650</v>
      </c>
      <c r="E9" s="36">
        <f t="shared" si="0"/>
        <v>0</v>
      </c>
      <c r="F9" s="37" t="str">
        <f t="shared" ref="F9:F39" si="1">IF(E9=0,"%",E9/D9)</f>
        <v>%</v>
      </c>
    </row>
    <row r="10" spans="2:6" x14ac:dyDescent="0.25">
      <c r="B10" s="16" t="s">
        <v>38</v>
      </c>
      <c r="C10" s="17">
        <v>0</v>
      </c>
      <c r="D10" s="17">
        <v>1650</v>
      </c>
      <c r="E10" s="17">
        <v>0</v>
      </c>
      <c r="F10" s="14" t="str">
        <f t="shared" si="1"/>
        <v>%</v>
      </c>
    </row>
    <row r="11" spans="2:6" x14ac:dyDescent="0.25">
      <c r="B11" s="35" t="s">
        <v>14</v>
      </c>
      <c r="C11" s="36">
        <f>+SUM(C12:C24)</f>
        <v>36407768</v>
      </c>
      <c r="D11" s="36">
        <f>+SUM(D12:D24)</f>
        <v>473970413</v>
      </c>
      <c r="E11" s="36">
        <f>+SUM(E12:E24)</f>
        <v>127326927.87000003</v>
      </c>
      <c r="F11" s="37">
        <f t="shared" ref="F11:F12" si="2">IF(E11=0,"%",E11/D11)</f>
        <v>0.26863897909593787</v>
      </c>
    </row>
    <row r="12" spans="2:6" x14ac:dyDescent="0.25">
      <c r="B12" s="16" t="s">
        <v>27</v>
      </c>
      <c r="C12" s="17">
        <v>50000</v>
      </c>
      <c r="D12" s="17">
        <v>39190089</v>
      </c>
      <c r="E12" s="17">
        <v>5617453.3799999999</v>
      </c>
      <c r="F12" s="14">
        <f t="shared" si="2"/>
        <v>0.14333862268085179</v>
      </c>
    </row>
    <row r="13" spans="2:6" x14ac:dyDescent="0.25">
      <c r="B13" s="15" t="s">
        <v>28</v>
      </c>
      <c r="C13" s="18">
        <v>1166086</v>
      </c>
      <c r="D13" s="18">
        <v>68652937</v>
      </c>
      <c r="E13" s="18">
        <v>15258345.029999997</v>
      </c>
      <c r="F13" s="25">
        <f t="shared" si="1"/>
        <v>0.22225334700538737</v>
      </c>
    </row>
    <row r="14" spans="2:6" x14ac:dyDescent="0.25">
      <c r="B14" s="15" t="s">
        <v>29</v>
      </c>
      <c r="C14" s="18">
        <v>5000</v>
      </c>
      <c r="D14" s="18">
        <v>3027696</v>
      </c>
      <c r="E14" s="18">
        <v>333761.67</v>
      </c>
      <c r="F14" s="25">
        <f t="shared" si="1"/>
        <v>0.11023618949854938</v>
      </c>
    </row>
    <row r="15" spans="2:6" x14ac:dyDescent="0.25">
      <c r="B15" s="15" t="s">
        <v>30</v>
      </c>
      <c r="C15" s="18">
        <v>0</v>
      </c>
      <c r="D15" s="18">
        <v>465996</v>
      </c>
      <c r="E15" s="18">
        <v>17399.16</v>
      </c>
      <c r="F15" s="25">
        <f t="shared" si="1"/>
        <v>3.7337573713079081E-2</v>
      </c>
    </row>
    <row r="16" spans="2:6" x14ac:dyDescent="0.25">
      <c r="B16" s="15" t="s">
        <v>31</v>
      </c>
      <c r="C16" s="18">
        <v>687613</v>
      </c>
      <c r="D16" s="18">
        <v>20384520</v>
      </c>
      <c r="E16" s="18">
        <v>4103040</v>
      </c>
      <c r="F16" s="25">
        <f t="shared" si="1"/>
        <v>0.20128214939571792</v>
      </c>
    </row>
    <row r="17" spans="2:6" x14ac:dyDescent="0.25">
      <c r="B17" s="15" t="s">
        <v>32</v>
      </c>
      <c r="C17" s="18">
        <v>152671</v>
      </c>
      <c r="D17" s="18">
        <v>16014792</v>
      </c>
      <c r="E17" s="18">
        <v>4407139.93</v>
      </c>
      <c r="F17" s="25">
        <f t="shared" si="1"/>
        <v>0.27519183077744624</v>
      </c>
    </row>
    <row r="18" spans="2:6" x14ac:dyDescent="0.25">
      <c r="B18" s="15" t="s">
        <v>33</v>
      </c>
      <c r="C18" s="18">
        <v>0</v>
      </c>
      <c r="D18" s="18">
        <v>0</v>
      </c>
      <c r="E18" s="18">
        <v>0</v>
      </c>
      <c r="F18" s="25" t="str">
        <f t="shared" si="1"/>
        <v>%</v>
      </c>
    </row>
    <row r="19" spans="2:6" x14ac:dyDescent="0.25">
      <c r="B19" s="15" t="s">
        <v>34</v>
      </c>
      <c r="C19" s="18">
        <v>0</v>
      </c>
      <c r="D19" s="18">
        <v>32247803</v>
      </c>
      <c r="E19" s="18">
        <v>10652146.249999998</v>
      </c>
      <c r="F19" s="25">
        <f t="shared" si="1"/>
        <v>0.33032161136682703</v>
      </c>
    </row>
    <row r="20" spans="2:6" x14ac:dyDescent="0.25">
      <c r="B20" s="15" t="s">
        <v>35</v>
      </c>
      <c r="C20" s="18">
        <v>0</v>
      </c>
      <c r="D20" s="18">
        <v>342657</v>
      </c>
      <c r="E20" s="18">
        <v>75198</v>
      </c>
      <c r="F20" s="25">
        <f t="shared" si="1"/>
        <v>0.21945560721070925</v>
      </c>
    </row>
    <row r="21" spans="2:6" x14ac:dyDescent="0.25">
      <c r="B21" s="15" t="s">
        <v>36</v>
      </c>
      <c r="C21" s="18">
        <v>140917</v>
      </c>
      <c r="D21" s="18">
        <v>1861852</v>
      </c>
      <c r="E21" s="18">
        <v>297623.33</v>
      </c>
      <c r="F21" s="25">
        <f t="shared" si="1"/>
        <v>0.15985337717498491</v>
      </c>
    </row>
    <row r="22" spans="2:6" x14ac:dyDescent="0.25">
      <c r="B22" s="15" t="s">
        <v>39</v>
      </c>
      <c r="C22" s="18">
        <v>0</v>
      </c>
      <c r="D22" s="18">
        <v>14947</v>
      </c>
      <c r="E22" s="18">
        <v>14811.75</v>
      </c>
      <c r="F22" s="25">
        <f t="shared" si="1"/>
        <v>0.99095136147721952</v>
      </c>
    </row>
    <row r="23" spans="2:6" x14ac:dyDescent="0.25">
      <c r="B23" s="15" t="s">
        <v>37</v>
      </c>
      <c r="C23" s="18">
        <v>4810838</v>
      </c>
      <c r="D23" s="18">
        <v>4521038</v>
      </c>
      <c r="E23" s="18">
        <v>118800</v>
      </c>
      <c r="F23" s="25">
        <f t="shared" si="1"/>
        <v>2.6277151397533043E-2</v>
      </c>
    </row>
    <row r="24" spans="2:6" x14ac:dyDescent="0.25">
      <c r="B24" s="15" t="s">
        <v>38</v>
      </c>
      <c r="C24" s="18">
        <v>29394643</v>
      </c>
      <c r="D24" s="18">
        <v>287246086</v>
      </c>
      <c r="E24" s="18">
        <v>86431209.370000035</v>
      </c>
      <c r="F24" s="25">
        <f t="shared" si="1"/>
        <v>0.30089603856255864</v>
      </c>
    </row>
    <row r="25" spans="2:6" x14ac:dyDescent="0.25">
      <c r="B25" s="35" t="s">
        <v>12</v>
      </c>
      <c r="C25" s="36">
        <f>+C26</f>
        <v>0</v>
      </c>
      <c r="D25" s="36">
        <f t="shared" ref="D25:E25" si="3">+D26</f>
        <v>5250</v>
      </c>
      <c r="E25" s="36">
        <f t="shared" si="3"/>
        <v>0</v>
      </c>
      <c r="F25" s="37" t="str">
        <f t="shared" si="1"/>
        <v>%</v>
      </c>
    </row>
    <row r="26" spans="2:6" x14ac:dyDescent="0.25">
      <c r="B26" s="15" t="s">
        <v>38</v>
      </c>
      <c r="C26" s="18">
        <v>0</v>
      </c>
      <c r="D26" s="18">
        <v>5250</v>
      </c>
      <c r="E26" s="18">
        <v>0</v>
      </c>
      <c r="F26" s="25" t="str">
        <f t="shared" si="1"/>
        <v>%</v>
      </c>
    </row>
    <row r="27" spans="2:6" x14ac:dyDescent="0.25">
      <c r="B27" s="35" t="s">
        <v>11</v>
      </c>
      <c r="C27" s="36">
        <f>+SUM(C28:C38)</f>
        <v>0</v>
      </c>
      <c r="D27" s="36">
        <f>+SUM(D28:D38)</f>
        <v>28262504</v>
      </c>
      <c r="E27" s="36">
        <f>+SUM(E28:E38)</f>
        <v>4322576.97</v>
      </c>
      <c r="F27" s="37">
        <f t="shared" si="1"/>
        <v>0.15294387822112293</v>
      </c>
    </row>
    <row r="28" spans="2:6" x14ac:dyDescent="0.25">
      <c r="B28" s="16" t="s">
        <v>27</v>
      </c>
      <c r="C28" s="17">
        <v>0</v>
      </c>
      <c r="D28" s="17">
        <v>2636697</v>
      </c>
      <c r="E28" s="17">
        <v>35001.880000000005</v>
      </c>
      <c r="F28" s="14">
        <f t="shared" si="1"/>
        <v>1.3274896584628422E-2</v>
      </c>
    </row>
    <row r="29" spans="2:6" x14ac:dyDescent="0.25">
      <c r="B29" s="15" t="s">
        <v>28</v>
      </c>
      <c r="C29" s="18">
        <v>0</v>
      </c>
      <c r="D29" s="18">
        <v>2014295</v>
      </c>
      <c r="E29" s="18">
        <v>429710</v>
      </c>
      <c r="F29" s="25">
        <f>IF(E29=0,"%",E29/D29)</f>
        <v>0.21333022223656417</v>
      </c>
    </row>
    <row r="30" spans="2:6" x14ac:dyDescent="0.25">
      <c r="B30" s="15" t="s">
        <v>29</v>
      </c>
      <c r="C30" s="18">
        <v>0</v>
      </c>
      <c r="D30" s="18">
        <v>400024</v>
      </c>
      <c r="E30" s="18">
        <v>0</v>
      </c>
      <c r="F30" s="25" t="str">
        <f t="shared" ref="F30" si="4">IF(E30=0,"%",E30/D30)</f>
        <v>%</v>
      </c>
    </row>
    <row r="31" spans="2:6" x14ac:dyDescent="0.25">
      <c r="B31" s="15" t="s">
        <v>30</v>
      </c>
      <c r="C31" s="18">
        <v>0</v>
      </c>
      <c r="D31" s="18">
        <v>20000</v>
      </c>
      <c r="E31" s="18">
        <v>0</v>
      </c>
      <c r="F31" s="25" t="str">
        <f t="shared" si="1"/>
        <v>%</v>
      </c>
    </row>
    <row r="32" spans="2:6" x14ac:dyDescent="0.25">
      <c r="B32" s="15" t="s">
        <v>31</v>
      </c>
      <c r="C32" s="18">
        <v>0</v>
      </c>
      <c r="D32" s="18">
        <v>3912738</v>
      </c>
      <c r="E32" s="18">
        <v>983879</v>
      </c>
      <c r="F32" s="25">
        <f t="shared" si="1"/>
        <v>0.25145537472736484</v>
      </c>
    </row>
    <row r="33" spans="2:6" x14ac:dyDescent="0.25">
      <c r="B33" s="15" t="s">
        <v>32</v>
      </c>
      <c r="C33" s="18">
        <v>0</v>
      </c>
      <c r="D33" s="18">
        <v>905301</v>
      </c>
      <c r="E33" s="18">
        <v>198000</v>
      </c>
      <c r="F33" s="25">
        <f t="shared" si="1"/>
        <v>0.2187117875712056</v>
      </c>
    </row>
    <row r="34" spans="2:6" x14ac:dyDescent="0.25">
      <c r="B34" s="15" t="s">
        <v>34</v>
      </c>
      <c r="C34" s="18">
        <v>0</v>
      </c>
      <c r="D34" s="18">
        <v>3439342</v>
      </c>
      <c r="E34" s="18">
        <v>26686</v>
      </c>
      <c r="F34" s="25">
        <f t="shared" si="1"/>
        <v>7.7590422819248566E-3</v>
      </c>
    </row>
    <row r="35" spans="2:6" x14ac:dyDescent="0.25">
      <c r="B35" s="15" t="s">
        <v>36</v>
      </c>
      <c r="C35" s="18">
        <v>0</v>
      </c>
      <c r="D35" s="18">
        <v>225000</v>
      </c>
      <c r="E35" s="18">
        <v>0</v>
      </c>
      <c r="F35" s="25" t="str">
        <f t="shared" si="1"/>
        <v>%</v>
      </c>
    </row>
    <row r="36" spans="2:6" x14ac:dyDescent="0.25">
      <c r="B36" s="15" t="s">
        <v>39</v>
      </c>
      <c r="C36" s="18">
        <v>0</v>
      </c>
      <c r="D36" s="18">
        <v>11057</v>
      </c>
      <c r="E36" s="18">
        <v>6750</v>
      </c>
      <c r="F36" s="25">
        <f t="shared" si="1"/>
        <v>0.61047300352717737</v>
      </c>
    </row>
    <row r="37" spans="2:6" x14ac:dyDescent="0.25">
      <c r="B37" s="15" t="s">
        <v>37</v>
      </c>
      <c r="C37" s="18">
        <v>0</v>
      </c>
      <c r="D37" s="18">
        <v>0</v>
      </c>
      <c r="E37" s="18">
        <v>0</v>
      </c>
      <c r="F37" s="25" t="str">
        <f t="shared" si="1"/>
        <v>%</v>
      </c>
    </row>
    <row r="38" spans="2:6" x14ac:dyDescent="0.25">
      <c r="B38" s="15" t="s">
        <v>38</v>
      </c>
      <c r="C38" s="18">
        <v>0</v>
      </c>
      <c r="D38" s="18">
        <v>14698050</v>
      </c>
      <c r="E38" s="18">
        <v>2642550.09</v>
      </c>
      <c r="F38" s="25">
        <f t="shared" si="1"/>
        <v>0.17978916182758936</v>
      </c>
    </row>
    <row r="39" spans="2:6" x14ac:dyDescent="0.25">
      <c r="B39" s="38" t="s">
        <v>2</v>
      </c>
      <c r="C39" s="39">
        <f>+C27+C25+C11+C9</f>
        <v>36407768</v>
      </c>
      <c r="D39" s="39">
        <f>+D27+D25+D11+D9</f>
        <v>502239817</v>
      </c>
      <c r="E39" s="39">
        <f>+E27+E25+E11+E9</f>
        <v>131649504.84000003</v>
      </c>
      <c r="F39" s="40">
        <f t="shared" si="1"/>
        <v>0.26212478657382121</v>
      </c>
    </row>
    <row r="40" spans="2:6" x14ac:dyDescent="0.25">
      <c r="B40" s="27" t="s">
        <v>26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/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58" t="s">
        <v>41</v>
      </c>
      <c r="C5" s="58"/>
      <c r="D5" s="58"/>
      <c r="E5" s="58"/>
      <c r="F5" s="58"/>
    </row>
    <row r="8" spans="2:6" ht="38.25" x14ac:dyDescent="0.25">
      <c r="B8" s="41" t="s">
        <v>3</v>
      </c>
      <c r="C8" s="41" t="s">
        <v>0</v>
      </c>
      <c r="D8" s="41" t="s">
        <v>1</v>
      </c>
      <c r="E8" s="43" t="s">
        <v>20</v>
      </c>
      <c r="F8" s="43" t="s">
        <v>4</v>
      </c>
    </row>
    <row r="9" spans="2:6" x14ac:dyDescent="0.25">
      <c r="B9" s="35" t="s">
        <v>17</v>
      </c>
      <c r="C9" s="36">
        <f>SUM(C10:C11)</f>
        <v>0</v>
      </c>
      <c r="D9" s="36">
        <f t="shared" ref="D9:E9" si="0">SUM(D10:D11)</f>
        <v>998260</v>
      </c>
      <c r="E9" s="36">
        <f t="shared" si="0"/>
        <v>16200</v>
      </c>
      <c r="F9" s="37">
        <f t="shared" ref="F9:F15" si="1">IF(E9=0,"%",E9/D9)</f>
        <v>1.6228237132610741E-2</v>
      </c>
    </row>
    <row r="10" spans="2:6" x14ac:dyDescent="0.25">
      <c r="B10" s="15" t="s">
        <v>27</v>
      </c>
      <c r="C10" s="18">
        <v>0</v>
      </c>
      <c r="D10" s="18">
        <v>729576</v>
      </c>
      <c r="E10" s="18">
        <v>0</v>
      </c>
      <c r="F10" s="25" t="str">
        <f t="shared" si="1"/>
        <v>%</v>
      </c>
    </row>
    <row r="11" spans="2:6" x14ac:dyDescent="0.25">
      <c r="B11" s="45" t="s">
        <v>28</v>
      </c>
      <c r="C11" s="19">
        <v>0</v>
      </c>
      <c r="D11" s="19">
        <v>268684</v>
      </c>
      <c r="E11" s="19">
        <v>16200</v>
      </c>
      <c r="F11" s="26">
        <f t="shared" si="1"/>
        <v>6.0293876821842757E-2</v>
      </c>
    </row>
    <row r="12" spans="2:6" x14ac:dyDescent="0.25">
      <c r="B12" s="35" t="s">
        <v>11</v>
      </c>
      <c r="C12" s="36">
        <f>SUM(C13:C14)</f>
        <v>0</v>
      </c>
      <c r="D12" s="36">
        <f t="shared" ref="D12:E12" si="2">SUM(D13:D14)</f>
        <v>262784</v>
      </c>
      <c r="E12" s="36">
        <f t="shared" si="2"/>
        <v>0</v>
      </c>
      <c r="F12" s="46" t="str">
        <f t="shared" si="1"/>
        <v>%</v>
      </c>
    </row>
    <row r="13" spans="2:6" x14ac:dyDescent="0.25">
      <c r="B13" s="15" t="s">
        <v>27</v>
      </c>
      <c r="C13" s="18">
        <v>0</v>
      </c>
      <c r="D13" s="18">
        <v>59080</v>
      </c>
      <c r="E13" s="18">
        <v>0</v>
      </c>
      <c r="F13" s="25" t="str">
        <f t="shared" si="1"/>
        <v>%</v>
      </c>
    </row>
    <row r="14" spans="2:6" x14ac:dyDescent="0.25">
      <c r="B14" s="45" t="s">
        <v>28</v>
      </c>
      <c r="C14" s="19">
        <v>0</v>
      </c>
      <c r="D14" s="19">
        <v>203704</v>
      </c>
      <c r="E14" s="19">
        <v>0</v>
      </c>
      <c r="F14" s="26" t="str">
        <f t="shared" si="1"/>
        <v>%</v>
      </c>
    </row>
    <row r="15" spans="2:6" x14ac:dyDescent="0.25">
      <c r="B15" s="38" t="s">
        <v>2</v>
      </c>
      <c r="C15" s="39">
        <f>+C12+C9</f>
        <v>0</v>
      </c>
      <c r="D15" s="39">
        <f t="shared" ref="D15:E15" si="3">+D12+D9</f>
        <v>1261044</v>
      </c>
      <c r="E15" s="39">
        <f t="shared" si="3"/>
        <v>16200</v>
      </c>
      <c r="F15" s="40">
        <f t="shared" si="1"/>
        <v>1.2846498615432926E-2</v>
      </c>
    </row>
    <row r="16" spans="2:6" x14ac:dyDescent="0.25">
      <c r="B16" s="27" t="s">
        <v>26</v>
      </c>
    </row>
  </sheetData>
  <mergeCells count="1">
    <mergeCell ref="B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TODA FUENTE</vt:lpstr>
      <vt:lpstr>RO</vt:lpstr>
      <vt:lpstr>RDR</vt:lpstr>
      <vt:lpstr>ROCC</vt:lpstr>
      <vt:lpstr>DYT</vt:lpstr>
      <vt:lpstr>RD</vt:lpstr>
      <vt:lpstr>RDR!Área_de_impresión</vt:lpstr>
      <vt:lpstr>RO!Área_de_impresión</vt:lpstr>
      <vt:lpstr>ROCC!Área_de_impresión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2021-07-07T16:31:33Z</dcterms:modified>
</cp:coreProperties>
</file>