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5.- Informacion Portal MINSA - Transparencia\PpR - Pliego MINSA 2021\6. Junio - 2021\"/>
    </mc:Choice>
  </mc:AlternateContent>
  <bookViews>
    <workbookView xWindow="0" yWindow="0" windowWidth="28800" windowHeight="12300"/>
  </bookViews>
  <sheets>
    <sheet name="TODA FUENTE" sheetId="1" r:id="rId1"/>
    <sheet name="RO" sheetId="2" r:id="rId2"/>
    <sheet name="RDR" sheetId="3" r:id="rId3"/>
    <sheet name="ROCC" sheetId="8" r:id="rId4"/>
    <sheet name="DYT" sheetId="5" r:id="rId5"/>
    <sheet name="RD" sheetId="7" r:id="rId6"/>
  </sheets>
  <definedNames>
    <definedName name="_xlnm.Print_Area" localSheetId="2">RDR!$B$5:$F$47</definedName>
    <definedName name="_xlnm.Print_Area" localSheetId="1">RO!$B$5:$F$86</definedName>
    <definedName name="_xlnm.Print_Area" localSheetId="3">ROCC!$B$5:$F$22</definedName>
    <definedName name="_xlnm.Print_Area" localSheetId="0">'TODA FUENTE'!$B$5:$F$83</definedName>
  </definedNames>
  <calcPr calcId="152511"/>
</workbook>
</file>

<file path=xl/calcChain.xml><?xml version="1.0" encoding="utf-8"?>
<calcChain xmlns="http://schemas.openxmlformats.org/spreadsheetml/2006/main">
  <c r="F26" i="2" l="1"/>
  <c r="F25" i="2"/>
  <c r="F24" i="2"/>
  <c r="F32" i="5"/>
  <c r="F31" i="5"/>
  <c r="F30" i="5"/>
  <c r="F29" i="5"/>
  <c r="F21" i="5"/>
  <c r="F20" i="5"/>
  <c r="F19" i="5"/>
  <c r="F18" i="5"/>
  <c r="C24" i="5"/>
  <c r="D24" i="5"/>
  <c r="E24" i="5"/>
  <c r="E17" i="8"/>
  <c r="E21" i="8" s="1"/>
  <c r="D17" i="8"/>
  <c r="D21" i="8" s="1"/>
  <c r="C17" i="8"/>
  <c r="C21" i="8" s="1"/>
  <c r="F20" i="8"/>
  <c r="F19" i="8"/>
  <c r="F14" i="8"/>
  <c r="E13" i="8"/>
  <c r="D13" i="8"/>
  <c r="C13" i="8"/>
  <c r="F12" i="8"/>
  <c r="E11" i="8"/>
  <c r="F11" i="8" s="1"/>
  <c r="D11" i="8"/>
  <c r="C11" i="8"/>
  <c r="F35" i="3"/>
  <c r="F37" i="1"/>
  <c r="F26" i="1"/>
  <c r="F25" i="1"/>
  <c r="F24" i="1"/>
  <c r="F13" i="8" l="1"/>
  <c r="E15" i="8" l="1"/>
  <c r="D15" i="8"/>
  <c r="E9" i="8"/>
  <c r="D9" i="8"/>
  <c r="C9" i="8"/>
  <c r="C15" i="8"/>
  <c r="F18" i="8"/>
  <c r="F17" i="8"/>
  <c r="F16" i="8"/>
  <c r="F77" i="2"/>
  <c r="F76" i="2"/>
  <c r="F75" i="2"/>
  <c r="F74" i="2"/>
  <c r="F77" i="1"/>
  <c r="F76" i="1"/>
  <c r="F21" i="8" l="1"/>
  <c r="F15" i="8"/>
  <c r="C70" i="2"/>
  <c r="F75" i="1" l="1"/>
  <c r="F16" i="5" l="1"/>
  <c r="F11" i="3" l="1"/>
  <c r="F50" i="2"/>
  <c r="F49" i="2"/>
  <c r="F48" i="2"/>
  <c r="F47" i="2"/>
  <c r="F35" i="2"/>
  <c r="C45" i="2"/>
  <c r="D45" i="2"/>
  <c r="E45" i="2"/>
  <c r="F51" i="1"/>
  <c r="F50" i="1"/>
  <c r="F49" i="1"/>
  <c r="F48" i="1"/>
  <c r="F47" i="1"/>
  <c r="F46" i="1"/>
  <c r="F35" i="1"/>
  <c r="C43" i="1"/>
  <c r="D43" i="1"/>
  <c r="E43" i="1"/>
  <c r="F14" i="7" l="1"/>
  <c r="F13" i="7"/>
  <c r="E12" i="7"/>
  <c r="F12" i="7" s="1"/>
  <c r="D12" i="7"/>
  <c r="C12" i="7"/>
  <c r="C33" i="3"/>
  <c r="D33" i="3"/>
  <c r="E33" i="3"/>
  <c r="F69" i="2"/>
  <c r="E68" i="2"/>
  <c r="F68" i="2" s="1"/>
  <c r="D68" i="2"/>
  <c r="C68" i="2"/>
  <c r="E66" i="1"/>
  <c r="F66" i="1" s="1"/>
  <c r="D66" i="1"/>
  <c r="C66" i="1"/>
  <c r="F67" i="1"/>
  <c r="F31" i="3" l="1"/>
  <c r="F27" i="1"/>
  <c r="F23" i="1"/>
  <c r="F34" i="5" l="1"/>
  <c r="F28" i="5"/>
  <c r="F25" i="5"/>
  <c r="F24" i="5"/>
  <c r="C31" i="2"/>
  <c r="D31" i="2"/>
  <c r="E31" i="2"/>
  <c r="C28" i="1"/>
  <c r="D28" i="1"/>
  <c r="E28" i="1"/>
  <c r="E11" i="5" l="1"/>
  <c r="D11" i="5"/>
  <c r="C11" i="5"/>
  <c r="E9" i="5"/>
  <c r="D9" i="5"/>
  <c r="C9" i="5"/>
  <c r="E57" i="2"/>
  <c r="D57" i="2"/>
  <c r="C57" i="2"/>
  <c r="E55" i="1"/>
  <c r="D55" i="1"/>
  <c r="C55" i="1"/>
  <c r="F62" i="1"/>
  <c r="F61" i="1"/>
  <c r="F60" i="1"/>
  <c r="C68" i="1"/>
  <c r="D68" i="1"/>
  <c r="E68" i="1"/>
  <c r="F15" i="5" l="1"/>
  <c r="F14" i="5"/>
  <c r="F13" i="5"/>
  <c r="F12" i="5"/>
  <c r="F11" i="5"/>
  <c r="F41" i="3"/>
  <c r="F32" i="3" l="1"/>
  <c r="E28" i="3"/>
  <c r="D28" i="3"/>
  <c r="C28" i="3"/>
  <c r="F42" i="3" l="1"/>
  <c r="E9" i="7" l="1"/>
  <c r="D9" i="7"/>
  <c r="C9" i="7"/>
  <c r="F40" i="3"/>
  <c r="F29" i="3"/>
  <c r="F45" i="3"/>
  <c r="F44" i="3"/>
  <c r="F43" i="3"/>
  <c r="F39" i="3"/>
  <c r="F38" i="3"/>
  <c r="F36" i="3"/>
  <c r="F34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3" i="5" l="1"/>
  <c r="F61" i="2"/>
  <c r="F52" i="2"/>
  <c r="F51" i="2"/>
  <c r="F46" i="2"/>
  <c r="F59" i="1"/>
  <c r="F45" i="1"/>
  <c r="F81" i="2" l="1"/>
  <c r="F74" i="1"/>
  <c r="F54" i="1"/>
  <c r="F53" i="1"/>
  <c r="F52" i="1"/>
  <c r="F28" i="3" l="1"/>
  <c r="F33" i="3"/>
  <c r="F66" i="2"/>
  <c r="F65" i="2"/>
  <c r="D70" i="2"/>
  <c r="E70" i="2"/>
  <c r="F11" i="7"/>
  <c r="F10" i="7"/>
  <c r="F67" i="2" l="1"/>
  <c r="F65" i="1"/>
  <c r="F64" i="1"/>
  <c r="F63" i="2" l="1"/>
  <c r="F62" i="2"/>
  <c r="F60" i="2"/>
  <c r="F58" i="1"/>
  <c r="F23" i="2" l="1"/>
  <c r="F56" i="2" l="1"/>
  <c r="F55" i="2"/>
  <c r="F54" i="2"/>
  <c r="F53" i="2"/>
  <c r="F44" i="1"/>
  <c r="C26" i="5" l="1"/>
  <c r="C37" i="5" s="1"/>
  <c r="D26" i="5"/>
  <c r="D37" i="5" s="1"/>
  <c r="E26" i="5"/>
  <c r="E37" i="5" s="1"/>
  <c r="F36" i="5" l="1"/>
  <c r="F10" i="8" l="1"/>
  <c r="F35" i="5" l="1"/>
  <c r="F27" i="5"/>
  <c r="F23" i="5"/>
  <c r="F22" i="5"/>
  <c r="F17" i="5"/>
  <c r="F10" i="5"/>
  <c r="F84" i="2"/>
  <c r="F83" i="2"/>
  <c r="F82" i="2"/>
  <c r="F80" i="2"/>
  <c r="F79" i="2"/>
  <c r="F78" i="2"/>
  <c r="F73" i="2"/>
  <c r="F72" i="2"/>
  <c r="F71" i="2"/>
  <c r="F64" i="2"/>
  <c r="F59" i="2"/>
  <c r="F58" i="2"/>
  <c r="F44" i="2"/>
  <c r="F43" i="2"/>
  <c r="F42" i="2"/>
  <c r="F41" i="2"/>
  <c r="F40" i="2"/>
  <c r="F39" i="2"/>
  <c r="F38" i="2"/>
  <c r="F37" i="2"/>
  <c r="F36" i="2"/>
  <c r="F34" i="2"/>
  <c r="F33" i="2"/>
  <c r="F32" i="2"/>
  <c r="F21" i="2"/>
  <c r="F20" i="2"/>
  <c r="F19" i="2"/>
  <c r="F18" i="2"/>
  <c r="F17" i="2"/>
  <c r="F16" i="2"/>
  <c r="F15" i="2"/>
  <c r="F14" i="2"/>
  <c r="F13" i="2"/>
  <c r="F12" i="2"/>
  <c r="F11" i="2"/>
  <c r="F10" i="2"/>
  <c r="F81" i="1"/>
  <c r="F80" i="1"/>
  <c r="F79" i="1"/>
  <c r="F78" i="1"/>
  <c r="F73" i="1"/>
  <c r="F72" i="1"/>
  <c r="F71" i="1"/>
  <c r="F70" i="1"/>
  <c r="F69" i="1"/>
  <c r="F63" i="1"/>
  <c r="F57" i="1"/>
  <c r="F56" i="1"/>
  <c r="F42" i="1"/>
  <c r="F41" i="1"/>
  <c r="F40" i="1"/>
  <c r="F39" i="1"/>
  <c r="F38" i="1"/>
  <c r="F36" i="1"/>
  <c r="F34" i="1"/>
  <c r="F33" i="1"/>
  <c r="F32" i="1"/>
  <c r="F31" i="1"/>
  <c r="F30" i="1"/>
  <c r="F29" i="1"/>
  <c r="F21" i="1"/>
  <c r="F20" i="1"/>
  <c r="F19" i="1"/>
  <c r="F18" i="1"/>
  <c r="F17" i="1"/>
  <c r="F16" i="1"/>
  <c r="F15" i="1"/>
  <c r="F14" i="1"/>
  <c r="F13" i="1"/>
  <c r="F12" i="1"/>
  <c r="F11" i="1"/>
  <c r="F10" i="1"/>
  <c r="F68" i="1" l="1"/>
  <c r="F70" i="2"/>
  <c r="E9" i="3"/>
  <c r="D9" i="3"/>
  <c r="C9" i="3"/>
  <c r="C22" i="1"/>
  <c r="D22" i="1"/>
  <c r="E22" i="1"/>
  <c r="F9" i="3" l="1"/>
  <c r="F9" i="5"/>
  <c r="F43" i="1"/>
  <c r="F22" i="1"/>
  <c r="F9" i="8"/>
  <c r="F26" i="5"/>
  <c r="F37" i="5"/>
  <c r="F45" i="2"/>
  <c r="E14" i="3"/>
  <c r="D14" i="3"/>
  <c r="C14" i="3"/>
  <c r="F14" i="3" l="1"/>
  <c r="E15" i="7"/>
  <c r="D15" i="7"/>
  <c r="F15" i="7" l="1"/>
  <c r="F9" i="7"/>
  <c r="E37" i="3"/>
  <c r="D37" i="3"/>
  <c r="C37" i="3"/>
  <c r="E16" i="3"/>
  <c r="D16" i="3"/>
  <c r="C16" i="3"/>
  <c r="E22" i="2"/>
  <c r="D22" i="2"/>
  <c r="C22" i="2"/>
  <c r="E9" i="2"/>
  <c r="D9" i="2"/>
  <c r="C9" i="2"/>
  <c r="E9" i="1"/>
  <c r="E82" i="1" s="1"/>
  <c r="D9" i="1"/>
  <c r="D82" i="1" s="1"/>
  <c r="C9" i="1"/>
  <c r="C82" i="1" s="1"/>
  <c r="C85" i="2" l="1"/>
  <c r="D85" i="2"/>
  <c r="E85" i="2"/>
  <c r="F82" i="1"/>
  <c r="C46" i="3"/>
  <c r="D46" i="3"/>
  <c r="E46" i="3"/>
  <c r="F16" i="3"/>
  <c r="F37" i="3"/>
  <c r="F31" i="2"/>
  <c r="F22" i="2"/>
  <c r="F28" i="1"/>
  <c r="F57" i="2"/>
  <c r="F55" i="1"/>
  <c r="F9" i="2"/>
  <c r="F9" i="1"/>
  <c r="F46" i="3" l="1"/>
  <c r="F85" i="2"/>
  <c r="C15" i="7" l="1"/>
</calcChain>
</file>

<file path=xl/sharedStrings.xml><?xml version="1.0" encoding="utf-8"?>
<sst xmlns="http://schemas.openxmlformats.org/spreadsheetml/2006/main" count="257" uniqueCount="43">
  <si>
    <t>PIA</t>
  </si>
  <si>
    <t>PIM</t>
  </si>
  <si>
    <t>TOTAL</t>
  </si>
  <si>
    <t>GENERICAS DE GASTOS / PROGRAMAS PRESUPUESTALES</t>
  </si>
  <si>
    <t>%
DE EJECUCION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</si>
  <si>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</si>
  <si>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</si>
  <si>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</si>
  <si>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</si>
  <si>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</si>
  <si>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</si>
  <si>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</si>
  <si>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</si>
  <si>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</si>
  <si>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</si>
  <si>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</si>
  <si>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</si>
  <si>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</si>
  <si>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</si>
  <si>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</si>
  <si>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9002: ASIGNACIONES PRESUPUESTARIAS QUE NO RESULTAN EN PRODUCTOS</t>
  </si>
  <si>
    <t>DEVENGADO
AL 30.06.21</t>
  </si>
  <si>
    <t>EJECUCION DE LOS PROGRAMAS PRESUPUESTALES AL MES DE JUNIO
DEL AÑO FISCAL 2021 DEL PLIEGO 011 MINSA - TODA FUENTE</t>
  </si>
  <si>
    <t>EJECUCION DE LOS PROGRAMAS PRESUPUESTALES AL MES DE JUNIO
DEL AÑO FISCAL 2021 DEL PLIEGO 011 MINSA - RECURSOS ORDINARIOS</t>
  </si>
  <si>
    <t>EJECUCION DE LOS PROGRAMAS PRESUPUESTALES AL MES DE JUNIO
DEL AÑO FISCAL 2021 DEL PLIEGO 011 MINSA - RECURSOS DIRECTAMENTE RECAUDADOS</t>
  </si>
  <si>
    <t>EJECUCION DE LOS PROGRAMAS PRESUPUESTALES AL MES DE JUNIO
DEL AÑO FISCAL 2021 DEL PLIEGO 011 MINSA - ROOC</t>
  </si>
  <si>
    <t>EJECUCION DE LOS PROGRAMAS PRESUPUESTALES AL MES DE JUNIO
DEL AÑO FISCAL 2021 DEL PLIEGO 011 MINSA - DONACIONES Y TRANSFERENCIAS</t>
  </si>
  <si>
    <t>Fuente: SIAF, Consulta Amigable y Base de Datos al 30 de Junio del 2021</t>
  </si>
  <si>
    <t>EJECUCION DE LOS PROGRAMAS PRESUPUESTALES AL MES DE JUNIO
DEL AÑO FISCAL 2021 DEL PLIEGO 011 MINSA - RECURSOS DETERMINADOS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</si>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</sst>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4" fillId="0" borderId="0" xfId="3" applyAlignment="1">
      <alignment vertical="center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2" borderId="1" xfId="2" applyNumberFormat="1" applyFont="1" applyFill="1" applyBorder="1" applyAlignment="1">
      <alignment horizontal="left" vertical="center"/>
    </xf>
    <xf numFmtId="164" fontId="3" fillId="2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3" fontId="3" fillId="3" borderId="2" xfId="2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horizontal="right"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3" fillId="3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4" fillId="0" borderId="8" xfId="3" applyNumberFormat="1" applyBorder="1" applyAlignment="1">
      <alignment horizontal="left" vertical="center" indent="3"/>
    </xf>
    <xf numFmtId="3" fontId="4" fillId="0" borderId="9" xfId="3" applyNumberFormat="1" applyBorder="1" applyAlignment="1">
      <alignment horizontal="left" vertical="center" indent="3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6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47" customWidth="1"/>
    <col min="7" max="16384" width="11.42578125" style="1"/>
  </cols>
  <sheetData>
    <row r="5" spans="2:6" ht="51.75" customHeight="1" x14ac:dyDescent="0.25">
      <c r="B5" s="57" t="s">
        <v>22</v>
      </c>
      <c r="C5" s="57"/>
      <c r="D5" s="57"/>
      <c r="E5" s="57"/>
      <c r="F5" s="57"/>
    </row>
    <row r="7" spans="2:6" x14ac:dyDescent="0.25">
      <c r="F7" s="56" t="s">
        <v>18</v>
      </c>
    </row>
    <row r="8" spans="2:6" ht="38.25" x14ac:dyDescent="0.25">
      <c r="B8" s="41" t="s">
        <v>3</v>
      </c>
      <c r="C8" s="42" t="s">
        <v>0</v>
      </c>
      <c r="D8" s="42" t="s">
        <v>1</v>
      </c>
      <c r="E8" s="43" t="s">
        <v>21</v>
      </c>
      <c r="F8" s="44" t="s">
        <v>4</v>
      </c>
    </row>
    <row r="9" spans="2:6" x14ac:dyDescent="0.25">
      <c r="B9" s="35" t="s">
        <v>10</v>
      </c>
      <c r="C9" s="36">
        <f>SUM(C10:C21)</f>
        <v>2819150926</v>
      </c>
      <c r="D9" s="36">
        <f>SUM(D10:D21)</f>
        <v>2922001280</v>
      </c>
      <c r="E9" s="36">
        <f>SUM(E10:E21)</f>
        <v>1310337144.1300006</v>
      </c>
      <c r="F9" s="48">
        <f t="shared" ref="F9:F82" si="0">IF(E9=0,"%",E9/D9)</f>
        <v>0.4484382512419709</v>
      </c>
    </row>
    <row r="10" spans="2:6" x14ac:dyDescent="0.25">
      <c r="B10" s="8" t="s">
        <v>29</v>
      </c>
      <c r="C10" s="20">
        <v>177798375</v>
      </c>
      <c r="D10" s="20">
        <v>171749456</v>
      </c>
      <c r="E10" s="20">
        <v>74567652.499999955</v>
      </c>
      <c r="F10" s="49">
        <f t="shared" si="0"/>
        <v>0.43416529074770377</v>
      </c>
    </row>
    <row r="11" spans="2:6" x14ac:dyDescent="0.25">
      <c r="B11" s="9" t="s">
        <v>30</v>
      </c>
      <c r="C11" s="21">
        <v>245747129</v>
      </c>
      <c r="D11" s="21">
        <v>258378638</v>
      </c>
      <c r="E11" s="21">
        <v>119552195.17000003</v>
      </c>
      <c r="F11" s="50">
        <f t="shared" si="0"/>
        <v>0.46270154566725458</v>
      </c>
    </row>
    <row r="12" spans="2:6" x14ac:dyDescent="0.25">
      <c r="B12" s="9" t="s">
        <v>31</v>
      </c>
      <c r="C12" s="21">
        <v>62890365</v>
      </c>
      <c r="D12" s="21">
        <v>65138260</v>
      </c>
      <c r="E12" s="21">
        <v>34441639.18000003</v>
      </c>
      <c r="F12" s="50">
        <f t="shared" si="0"/>
        <v>0.52874668712366635</v>
      </c>
    </row>
    <row r="13" spans="2:6" x14ac:dyDescent="0.25">
      <c r="B13" s="9" t="s">
        <v>32</v>
      </c>
      <c r="C13" s="21">
        <v>42696850</v>
      </c>
      <c r="D13" s="21">
        <v>42771411</v>
      </c>
      <c r="E13" s="21">
        <v>21325336.670000002</v>
      </c>
      <c r="F13" s="50">
        <f t="shared" si="0"/>
        <v>0.49858857052903871</v>
      </c>
    </row>
    <row r="14" spans="2:6" x14ac:dyDescent="0.25">
      <c r="B14" s="9" t="s">
        <v>33</v>
      </c>
      <c r="C14" s="21">
        <v>97110238</v>
      </c>
      <c r="D14" s="21">
        <v>100983985</v>
      </c>
      <c r="E14" s="21">
        <v>58371000.200000018</v>
      </c>
      <c r="F14" s="50">
        <f t="shared" si="0"/>
        <v>0.57802234879124659</v>
      </c>
    </row>
    <row r="15" spans="2:6" x14ac:dyDescent="0.25">
      <c r="B15" s="9" t="s">
        <v>34</v>
      </c>
      <c r="C15" s="21">
        <v>57397911</v>
      </c>
      <c r="D15" s="21">
        <v>58626151</v>
      </c>
      <c r="E15" s="21">
        <v>27148307.469999988</v>
      </c>
      <c r="F15" s="50">
        <f t="shared" si="0"/>
        <v>0.46307504427503671</v>
      </c>
    </row>
    <row r="16" spans="2:6" x14ac:dyDescent="0.25">
      <c r="B16" s="9" t="s">
        <v>35</v>
      </c>
      <c r="C16" s="21">
        <v>6859128</v>
      </c>
      <c r="D16" s="21">
        <v>7054990</v>
      </c>
      <c r="E16" s="21">
        <v>3227449.64</v>
      </c>
      <c r="F16" s="50">
        <f t="shared" si="0"/>
        <v>0.45747047692484327</v>
      </c>
    </row>
    <row r="17" spans="2:6" x14ac:dyDescent="0.25">
      <c r="B17" s="9" t="s">
        <v>36</v>
      </c>
      <c r="C17" s="21">
        <v>230405005</v>
      </c>
      <c r="D17" s="21">
        <v>242454376</v>
      </c>
      <c r="E17" s="21">
        <v>115455511.79000002</v>
      </c>
      <c r="F17" s="50">
        <f t="shared" si="0"/>
        <v>0.47619479464458098</v>
      </c>
    </row>
    <row r="18" spans="2:6" x14ac:dyDescent="0.25">
      <c r="B18" s="9" t="s">
        <v>37</v>
      </c>
      <c r="C18" s="21">
        <v>29706835</v>
      </c>
      <c r="D18" s="21">
        <v>30514472</v>
      </c>
      <c r="E18" s="21">
        <v>13367427.770000001</v>
      </c>
      <c r="F18" s="50">
        <f t="shared" si="0"/>
        <v>0.43806846043411801</v>
      </c>
    </row>
    <row r="19" spans="2:6" x14ac:dyDescent="0.25">
      <c r="B19" s="9" t="s">
        <v>38</v>
      </c>
      <c r="C19" s="21">
        <v>30178389</v>
      </c>
      <c r="D19" s="21">
        <v>32307747</v>
      </c>
      <c r="E19" s="21">
        <v>16249504.260000004</v>
      </c>
      <c r="F19" s="50">
        <f t="shared" si="0"/>
        <v>0.50295999470343766</v>
      </c>
    </row>
    <row r="20" spans="2:6" x14ac:dyDescent="0.25">
      <c r="B20" s="9" t="s">
        <v>39</v>
      </c>
      <c r="C20" s="21">
        <v>1150951063</v>
      </c>
      <c r="D20" s="21">
        <v>1086372312</v>
      </c>
      <c r="E20" s="21">
        <v>399599786.45000017</v>
      </c>
      <c r="F20" s="50">
        <f t="shared" si="0"/>
        <v>0.36782950194518593</v>
      </c>
    </row>
    <row r="21" spans="2:6" x14ac:dyDescent="0.25">
      <c r="B21" s="9" t="s">
        <v>40</v>
      </c>
      <c r="C21" s="21">
        <v>687409638</v>
      </c>
      <c r="D21" s="21">
        <v>825649482</v>
      </c>
      <c r="E21" s="21">
        <v>427031333.03000057</v>
      </c>
      <c r="F21" s="50">
        <f t="shared" si="0"/>
        <v>0.51720656566705214</v>
      </c>
    </row>
    <row r="22" spans="2:6" x14ac:dyDescent="0.25">
      <c r="B22" s="35" t="s">
        <v>9</v>
      </c>
      <c r="C22" s="36">
        <f>SUM(C23:C27)</f>
        <v>174795319</v>
      </c>
      <c r="D22" s="36">
        <f>SUM(D23:D27)</f>
        <v>178108989</v>
      </c>
      <c r="E22" s="36">
        <f>SUM(E23:E27)</f>
        <v>82191595.909999996</v>
      </c>
      <c r="F22" s="48">
        <f t="shared" si="0"/>
        <v>0.46146798301123365</v>
      </c>
    </row>
    <row r="23" spans="2:6" x14ac:dyDescent="0.25">
      <c r="B23" s="9" t="s">
        <v>30</v>
      </c>
      <c r="C23" s="21">
        <v>0</v>
      </c>
      <c r="D23" s="21">
        <v>0</v>
      </c>
      <c r="E23" s="21">
        <v>0</v>
      </c>
      <c r="F23" s="50" t="str">
        <f t="shared" si="0"/>
        <v>%</v>
      </c>
    </row>
    <row r="24" spans="2:6" x14ac:dyDescent="0.25">
      <c r="B24" s="9" t="s">
        <v>36</v>
      </c>
      <c r="C24" s="21">
        <v>0</v>
      </c>
      <c r="D24" s="21">
        <v>3000</v>
      </c>
      <c r="E24" s="21">
        <v>3000</v>
      </c>
      <c r="F24" s="50">
        <f t="shared" si="0"/>
        <v>1</v>
      </c>
    </row>
    <row r="25" spans="2:6" x14ac:dyDescent="0.25">
      <c r="B25" s="9" t="s">
        <v>37</v>
      </c>
      <c r="C25" s="21">
        <v>0</v>
      </c>
      <c r="D25" s="21">
        <v>9000</v>
      </c>
      <c r="E25" s="21">
        <v>9000</v>
      </c>
      <c r="F25" s="50">
        <f t="shared" si="0"/>
        <v>1</v>
      </c>
    </row>
    <row r="26" spans="2:6" x14ac:dyDescent="0.25">
      <c r="B26" s="9" t="s">
        <v>39</v>
      </c>
      <c r="C26" s="21">
        <v>9891037</v>
      </c>
      <c r="D26" s="21">
        <v>9209862</v>
      </c>
      <c r="E26" s="21">
        <v>3550904.5700000003</v>
      </c>
      <c r="F26" s="50">
        <f t="shared" si="0"/>
        <v>0.38555459028593481</v>
      </c>
    </row>
    <row r="27" spans="2:6" x14ac:dyDescent="0.25">
      <c r="B27" s="9" t="s">
        <v>40</v>
      </c>
      <c r="C27" s="21">
        <v>164904282</v>
      </c>
      <c r="D27" s="21">
        <v>168887127</v>
      </c>
      <c r="E27" s="21">
        <v>78628691.340000004</v>
      </c>
      <c r="F27" s="50">
        <f t="shared" si="0"/>
        <v>0.46556947670736326</v>
      </c>
    </row>
    <row r="28" spans="2:6" x14ac:dyDescent="0.25">
      <c r="B28" s="35" t="s">
        <v>8</v>
      </c>
      <c r="C28" s="36">
        <f>SUM(C29:C42)</f>
        <v>3455775068</v>
      </c>
      <c r="D28" s="36">
        <f t="shared" ref="D28:E28" si="1">SUM(D29:D42)</f>
        <v>5495771256</v>
      </c>
      <c r="E28" s="36">
        <f t="shared" si="1"/>
        <v>2968562592.5500045</v>
      </c>
      <c r="F28" s="48">
        <f t="shared" si="0"/>
        <v>0.54015395733748572</v>
      </c>
    </row>
    <row r="29" spans="2:6" x14ac:dyDescent="0.25">
      <c r="B29" s="8" t="s">
        <v>29</v>
      </c>
      <c r="C29" s="20">
        <v>115946528</v>
      </c>
      <c r="D29" s="20">
        <v>144902520</v>
      </c>
      <c r="E29" s="20">
        <v>45992397.810000017</v>
      </c>
      <c r="F29" s="49">
        <f t="shared" si="0"/>
        <v>0.31740233234039006</v>
      </c>
    </row>
    <row r="30" spans="2:6" x14ac:dyDescent="0.25">
      <c r="B30" s="9" t="s">
        <v>30</v>
      </c>
      <c r="C30" s="21">
        <v>94621552</v>
      </c>
      <c r="D30" s="21">
        <v>157918461</v>
      </c>
      <c r="E30" s="21">
        <v>55706328.609999932</v>
      </c>
      <c r="F30" s="50">
        <f t="shared" si="0"/>
        <v>0.35275374555480205</v>
      </c>
    </row>
    <row r="31" spans="2:6" x14ac:dyDescent="0.25">
      <c r="B31" s="9" t="s">
        <v>31</v>
      </c>
      <c r="C31" s="21">
        <v>148593309</v>
      </c>
      <c r="D31" s="21">
        <v>165740709</v>
      </c>
      <c r="E31" s="21">
        <v>48748296.809999973</v>
      </c>
      <c r="F31" s="50">
        <f t="shared" si="0"/>
        <v>0.29412385830930632</v>
      </c>
    </row>
    <row r="32" spans="2:6" x14ac:dyDescent="0.25">
      <c r="B32" s="9" t="s">
        <v>32</v>
      </c>
      <c r="C32" s="21">
        <v>30316003</v>
      </c>
      <c r="D32" s="21">
        <v>46181916</v>
      </c>
      <c r="E32" s="21">
        <v>17712487.980000004</v>
      </c>
      <c r="F32" s="50">
        <f t="shared" si="0"/>
        <v>0.38353731317687217</v>
      </c>
    </row>
    <row r="33" spans="2:6" x14ac:dyDescent="0.25">
      <c r="B33" s="9" t="s">
        <v>33</v>
      </c>
      <c r="C33" s="21">
        <v>42728587</v>
      </c>
      <c r="D33" s="21">
        <v>60080992</v>
      </c>
      <c r="E33" s="21">
        <v>23283211.690000009</v>
      </c>
      <c r="F33" s="50">
        <f t="shared" si="0"/>
        <v>0.38753041377878727</v>
      </c>
    </row>
    <row r="34" spans="2:6" x14ac:dyDescent="0.25">
      <c r="B34" s="9" t="s">
        <v>34</v>
      </c>
      <c r="C34" s="21">
        <v>66035171</v>
      </c>
      <c r="D34" s="21">
        <v>77684356</v>
      </c>
      <c r="E34" s="21">
        <v>19436815.110000007</v>
      </c>
      <c r="F34" s="50">
        <f t="shared" si="0"/>
        <v>0.25020243599625136</v>
      </c>
    </row>
    <row r="35" spans="2:6" x14ac:dyDescent="0.25">
      <c r="B35" s="9" t="s">
        <v>35</v>
      </c>
      <c r="C35" s="21">
        <v>29820868</v>
      </c>
      <c r="D35" s="21">
        <v>28089015</v>
      </c>
      <c r="E35" s="21">
        <v>9109601.7900000047</v>
      </c>
      <c r="F35" s="50">
        <f t="shared" si="0"/>
        <v>0.32431189879744821</v>
      </c>
    </row>
    <row r="36" spans="2:6" x14ac:dyDescent="0.25">
      <c r="B36" s="9" t="s">
        <v>36</v>
      </c>
      <c r="C36" s="21">
        <v>57717333</v>
      </c>
      <c r="D36" s="21">
        <v>93894102</v>
      </c>
      <c r="E36" s="21">
        <v>43142579.49000001</v>
      </c>
      <c r="F36" s="50">
        <f t="shared" si="0"/>
        <v>0.45948125144218332</v>
      </c>
    </row>
    <row r="37" spans="2:6" x14ac:dyDescent="0.25">
      <c r="B37" s="9" t="s">
        <v>37</v>
      </c>
      <c r="C37" s="21">
        <v>16181164</v>
      </c>
      <c r="D37" s="21">
        <v>16134903</v>
      </c>
      <c r="E37" s="21">
        <v>7592243.1200000029</v>
      </c>
      <c r="F37" s="50">
        <f t="shared" si="0"/>
        <v>0.4705478006282407</v>
      </c>
    </row>
    <row r="38" spans="2:6" x14ac:dyDescent="0.25">
      <c r="B38" s="9" t="s">
        <v>38</v>
      </c>
      <c r="C38" s="21">
        <v>91407430</v>
      </c>
      <c r="D38" s="21">
        <v>92360819</v>
      </c>
      <c r="E38" s="21">
        <v>29201300.949999992</v>
      </c>
      <c r="F38" s="50">
        <f t="shared" si="0"/>
        <v>0.31616546135217782</v>
      </c>
    </row>
    <row r="39" spans="2:6" x14ac:dyDescent="0.25">
      <c r="B39" s="9" t="s">
        <v>41</v>
      </c>
      <c r="C39" s="21">
        <v>0</v>
      </c>
      <c r="D39" s="21">
        <v>14947</v>
      </c>
      <c r="E39" s="21">
        <v>14811.75</v>
      </c>
      <c r="F39" s="50">
        <f t="shared" si="0"/>
        <v>0.99095136147721952</v>
      </c>
    </row>
    <row r="40" spans="2:6" x14ac:dyDescent="0.25">
      <c r="B40" s="9" t="s">
        <v>42</v>
      </c>
      <c r="C40" s="21">
        <v>3326300</v>
      </c>
      <c r="D40" s="21">
        <v>3459329</v>
      </c>
      <c r="E40" s="21">
        <v>2005359.44</v>
      </c>
      <c r="F40" s="50">
        <f t="shared" si="0"/>
        <v>0.57969607400741585</v>
      </c>
    </row>
    <row r="41" spans="2:6" x14ac:dyDescent="0.25">
      <c r="B41" s="9" t="s">
        <v>39</v>
      </c>
      <c r="C41" s="21">
        <v>612785850</v>
      </c>
      <c r="D41" s="21">
        <v>602690805</v>
      </c>
      <c r="E41" s="21">
        <v>274570731.35999995</v>
      </c>
      <c r="F41" s="50">
        <f t="shared" si="0"/>
        <v>0.45557478077004998</v>
      </c>
    </row>
    <row r="42" spans="2:6" x14ac:dyDescent="0.25">
      <c r="B42" s="10" t="s">
        <v>40</v>
      </c>
      <c r="C42" s="22">
        <v>2146294973</v>
      </c>
      <c r="D42" s="22">
        <v>4006618382</v>
      </c>
      <c r="E42" s="22">
        <v>2392046426.6400046</v>
      </c>
      <c r="F42" s="51">
        <f t="shared" si="0"/>
        <v>0.59702377381046134</v>
      </c>
    </row>
    <row r="43" spans="2:6" x14ac:dyDescent="0.25">
      <c r="B43" s="35" t="s">
        <v>7</v>
      </c>
      <c r="C43" s="36">
        <f>SUM(C44:C54)</f>
        <v>810120548</v>
      </c>
      <c r="D43" s="36">
        <f>SUM(D44:D54)</f>
        <v>662714589</v>
      </c>
      <c r="E43" s="36">
        <f>SUM(E44:E54)</f>
        <v>99286628.039999992</v>
      </c>
      <c r="F43" s="48">
        <f t="shared" si="0"/>
        <v>0.14981808109855868</v>
      </c>
    </row>
    <row r="44" spans="2:6" x14ac:dyDescent="0.25">
      <c r="B44" s="9" t="s">
        <v>29</v>
      </c>
      <c r="C44" s="21">
        <v>248355568</v>
      </c>
      <c r="D44" s="21">
        <v>242793040</v>
      </c>
      <c r="E44" s="21">
        <v>2053875.75</v>
      </c>
      <c r="F44" s="50">
        <f t="shared" si="0"/>
        <v>8.4593683163240591E-3</v>
      </c>
    </row>
    <row r="45" spans="2:6" x14ac:dyDescent="0.25">
      <c r="B45" s="9" t="s">
        <v>30</v>
      </c>
      <c r="C45" s="21">
        <v>3159210</v>
      </c>
      <c r="D45" s="21">
        <v>16320502</v>
      </c>
      <c r="E45" s="21">
        <v>15865386.800000001</v>
      </c>
      <c r="F45" s="50">
        <f t="shared" ref="F45:F51" si="2">IF(E45=0,"%",E45/D45)</f>
        <v>0.97211389698674711</v>
      </c>
    </row>
    <row r="46" spans="2:6" x14ac:dyDescent="0.25">
      <c r="B46" s="9" t="s">
        <v>31</v>
      </c>
      <c r="C46" s="21">
        <v>0</v>
      </c>
      <c r="D46" s="21">
        <v>5811440</v>
      </c>
      <c r="E46" s="21">
        <v>4674458.54</v>
      </c>
      <c r="F46" s="50">
        <f t="shared" si="2"/>
        <v>0.80435460746389875</v>
      </c>
    </row>
    <row r="47" spans="2:6" x14ac:dyDescent="0.25">
      <c r="B47" s="9" t="s">
        <v>32</v>
      </c>
      <c r="C47" s="21">
        <v>24548966</v>
      </c>
      <c r="D47" s="21">
        <v>12451340</v>
      </c>
      <c r="E47" s="21">
        <v>296142.42000000004</v>
      </c>
      <c r="F47" s="50">
        <f t="shared" si="2"/>
        <v>2.3783979876864661E-2</v>
      </c>
    </row>
    <row r="48" spans="2:6" x14ac:dyDescent="0.25">
      <c r="B48" s="9" t="s">
        <v>34</v>
      </c>
      <c r="C48" s="21">
        <v>21778706</v>
      </c>
      <c r="D48" s="21">
        <v>19080706</v>
      </c>
      <c r="E48" s="21">
        <v>4349265.37</v>
      </c>
      <c r="F48" s="50">
        <f t="shared" si="2"/>
        <v>0.22794048448731405</v>
      </c>
    </row>
    <row r="49" spans="2:6" x14ac:dyDescent="0.25">
      <c r="B49" s="9" t="s">
        <v>38</v>
      </c>
      <c r="C49" s="21">
        <v>73806518</v>
      </c>
      <c r="D49" s="21">
        <v>2962655</v>
      </c>
      <c r="E49" s="21">
        <v>0</v>
      </c>
      <c r="F49" s="50" t="str">
        <f t="shared" si="2"/>
        <v>%</v>
      </c>
    </row>
    <row r="50" spans="2:6" x14ac:dyDescent="0.25">
      <c r="B50" s="9" t="s">
        <v>39</v>
      </c>
      <c r="C50" s="21">
        <v>0</v>
      </c>
      <c r="D50" s="21">
        <v>900000</v>
      </c>
      <c r="E50" s="21">
        <v>0</v>
      </c>
      <c r="F50" s="50" t="str">
        <f t="shared" si="2"/>
        <v>%</v>
      </c>
    </row>
    <row r="51" spans="2:6" x14ac:dyDescent="0.25">
      <c r="B51" s="9" t="s">
        <v>40</v>
      </c>
      <c r="C51" s="21">
        <v>438471580</v>
      </c>
      <c r="D51" s="21">
        <v>362394906</v>
      </c>
      <c r="E51" s="21">
        <v>72047499.159999996</v>
      </c>
      <c r="F51" s="50">
        <f t="shared" si="2"/>
        <v>0.19880935953332632</v>
      </c>
    </row>
    <row r="52" spans="2:6" hidden="1" x14ac:dyDescent="0.25">
      <c r="B52" s="9"/>
      <c r="C52" s="21"/>
      <c r="D52" s="21"/>
      <c r="E52" s="21"/>
      <c r="F52" s="50" t="str">
        <f t="shared" si="0"/>
        <v>%</v>
      </c>
    </row>
    <row r="53" spans="2:6" hidden="1" x14ac:dyDescent="0.25">
      <c r="B53" s="9"/>
      <c r="C53" s="21"/>
      <c r="D53" s="21"/>
      <c r="E53" s="21"/>
      <c r="F53" s="50" t="str">
        <f t="shared" si="0"/>
        <v>%</v>
      </c>
    </row>
    <row r="54" spans="2:6" hidden="1" x14ac:dyDescent="0.25">
      <c r="B54" s="9"/>
      <c r="C54" s="21"/>
      <c r="D54" s="21"/>
      <c r="E54" s="21"/>
      <c r="F54" s="50" t="str">
        <f t="shared" si="0"/>
        <v>%</v>
      </c>
    </row>
    <row r="55" spans="2:6" x14ac:dyDescent="0.25">
      <c r="B55" s="35" t="s">
        <v>6</v>
      </c>
      <c r="C55" s="36">
        <f>+SUM(C56:C65)</f>
        <v>81805636</v>
      </c>
      <c r="D55" s="36">
        <f t="shared" ref="D55:E55" si="3">+SUM(D56:D65)</f>
        <v>213774435</v>
      </c>
      <c r="E55" s="36">
        <f t="shared" si="3"/>
        <v>110705280.65000001</v>
      </c>
      <c r="F55" s="48">
        <f t="shared" si="0"/>
        <v>0.51786024203502168</v>
      </c>
    </row>
    <row r="56" spans="2:6" x14ac:dyDescent="0.25">
      <c r="B56" s="8" t="s">
        <v>29</v>
      </c>
      <c r="C56" s="20">
        <v>23552081</v>
      </c>
      <c r="D56" s="20">
        <v>25309276</v>
      </c>
      <c r="E56" s="20">
        <v>24335267</v>
      </c>
      <c r="F56" s="49">
        <f t="shared" si="0"/>
        <v>0.96151573043812077</v>
      </c>
    </row>
    <row r="57" spans="2:6" x14ac:dyDescent="0.25">
      <c r="B57" s="9" t="s">
        <v>30</v>
      </c>
      <c r="C57" s="21">
        <v>0</v>
      </c>
      <c r="D57" s="21">
        <v>3982371</v>
      </c>
      <c r="E57" s="21">
        <v>3368558</v>
      </c>
      <c r="F57" s="50">
        <f t="shared" si="0"/>
        <v>0.84586744931599789</v>
      </c>
    </row>
    <row r="58" spans="2:6" x14ac:dyDescent="0.25">
      <c r="B58" s="9" t="s">
        <v>31</v>
      </c>
      <c r="C58" s="21">
        <v>37846882</v>
      </c>
      <c r="D58" s="21">
        <v>13114596</v>
      </c>
      <c r="E58" s="21">
        <v>1701564</v>
      </c>
      <c r="F58" s="50">
        <f t="shared" si="0"/>
        <v>0.12974581908584909</v>
      </c>
    </row>
    <row r="59" spans="2:6" x14ac:dyDescent="0.25">
      <c r="B59" s="9" t="s">
        <v>32</v>
      </c>
      <c r="C59" s="21">
        <v>128000</v>
      </c>
      <c r="D59" s="21">
        <v>5412784</v>
      </c>
      <c r="E59" s="21">
        <v>2499670</v>
      </c>
      <c r="F59" s="50">
        <f t="shared" ref="F59" si="4">IF(E59=0,"%",E59/D59)</f>
        <v>0.46180856283938171</v>
      </c>
    </row>
    <row r="60" spans="2:6" x14ac:dyDescent="0.25">
      <c r="B60" s="9" t="s">
        <v>34</v>
      </c>
      <c r="C60" s="21">
        <v>2665</v>
      </c>
      <c r="D60" s="21">
        <v>2300665</v>
      </c>
      <c r="E60" s="21">
        <v>2089885</v>
      </c>
      <c r="F60" s="50">
        <f t="shared" si="0"/>
        <v>0.90838301099899377</v>
      </c>
    </row>
    <row r="61" spans="2:6" x14ac:dyDescent="0.25">
      <c r="B61" s="9" t="s">
        <v>38</v>
      </c>
      <c r="C61" s="21">
        <v>0</v>
      </c>
      <c r="D61" s="21">
        <v>4147</v>
      </c>
      <c r="E61" s="21">
        <v>4146.47</v>
      </c>
      <c r="F61" s="50">
        <f t="shared" si="0"/>
        <v>0.9998721967687485</v>
      </c>
    </row>
    <row r="62" spans="2:6" x14ac:dyDescent="0.25">
      <c r="B62" s="9" t="s">
        <v>39</v>
      </c>
      <c r="C62" s="21">
        <v>2462479</v>
      </c>
      <c r="D62" s="21">
        <v>4392355</v>
      </c>
      <c r="E62" s="21">
        <v>3772495.4300000006</v>
      </c>
      <c r="F62" s="50">
        <f t="shared" si="0"/>
        <v>0.85887762487321739</v>
      </c>
    </row>
    <row r="63" spans="2:6" x14ac:dyDescent="0.25">
      <c r="B63" s="9" t="s">
        <v>40</v>
      </c>
      <c r="C63" s="21">
        <v>17813529</v>
      </c>
      <c r="D63" s="21">
        <v>159258241</v>
      </c>
      <c r="E63" s="21">
        <v>72933694.75</v>
      </c>
      <c r="F63" s="50">
        <f t="shared" si="0"/>
        <v>0.45795868579259269</v>
      </c>
    </row>
    <row r="64" spans="2:6" hidden="1" x14ac:dyDescent="0.25">
      <c r="B64" s="9"/>
      <c r="C64" s="21"/>
      <c r="D64" s="21"/>
      <c r="E64" s="21"/>
      <c r="F64" s="50" t="str">
        <f t="shared" si="0"/>
        <v>%</v>
      </c>
    </row>
    <row r="65" spans="2:6" hidden="1" x14ac:dyDescent="0.25">
      <c r="B65" s="9"/>
      <c r="C65" s="21"/>
      <c r="D65" s="21"/>
      <c r="E65" s="21"/>
      <c r="F65" s="50" t="str">
        <f t="shared" si="0"/>
        <v>%</v>
      </c>
    </row>
    <row r="66" spans="2:6" hidden="1" x14ac:dyDescent="0.25">
      <c r="B66" s="35" t="s">
        <v>19</v>
      </c>
      <c r="C66" s="36">
        <f>+C67</f>
        <v>0</v>
      </c>
      <c r="D66" s="36">
        <f t="shared" ref="D66:E66" si="5">+D67</f>
        <v>0</v>
      </c>
      <c r="E66" s="36">
        <f t="shared" si="5"/>
        <v>0</v>
      </c>
      <c r="F66" s="48" t="str">
        <f t="shared" ref="F66:F67" si="6">IF(E66=0,"%",E66/D66)</f>
        <v>%</v>
      </c>
    </row>
    <row r="67" spans="2:6" hidden="1" x14ac:dyDescent="0.25">
      <c r="B67" s="9"/>
      <c r="C67" s="20"/>
      <c r="D67" s="20"/>
      <c r="E67" s="20"/>
      <c r="F67" s="49" t="str">
        <f t="shared" si="6"/>
        <v>%</v>
      </c>
    </row>
    <row r="68" spans="2:6" x14ac:dyDescent="0.25">
      <c r="B68" s="35" t="s">
        <v>5</v>
      </c>
      <c r="C68" s="36">
        <f>SUM(C69:C81)</f>
        <v>765900308</v>
      </c>
      <c r="D68" s="36">
        <f>SUM(D69:D81)</f>
        <v>1096355556</v>
      </c>
      <c r="E68" s="36">
        <f>SUM(E69:E81)</f>
        <v>246907134.43000013</v>
      </c>
      <c r="F68" s="48">
        <f t="shared" si="0"/>
        <v>0.22520717214297598</v>
      </c>
    </row>
    <row r="69" spans="2:6" x14ac:dyDescent="0.25">
      <c r="B69" s="8" t="s">
        <v>29</v>
      </c>
      <c r="C69" s="20">
        <v>2475337</v>
      </c>
      <c r="D69" s="20">
        <v>3394288</v>
      </c>
      <c r="E69" s="20">
        <v>242867.6</v>
      </c>
      <c r="F69" s="49">
        <f t="shared" si="0"/>
        <v>7.1551854173835569E-2</v>
      </c>
    </row>
    <row r="70" spans="2:6" x14ac:dyDescent="0.25">
      <c r="B70" s="9" t="s">
        <v>30</v>
      </c>
      <c r="C70" s="21">
        <v>50715755</v>
      </c>
      <c r="D70" s="21">
        <v>48714279</v>
      </c>
      <c r="E70" s="21">
        <v>28715405.869999997</v>
      </c>
      <c r="F70" s="50">
        <f t="shared" si="0"/>
        <v>0.58946589089412571</v>
      </c>
    </row>
    <row r="71" spans="2:6" x14ac:dyDescent="0.25">
      <c r="B71" s="9" t="s">
        <v>31</v>
      </c>
      <c r="C71" s="21">
        <v>0</v>
      </c>
      <c r="D71" s="21">
        <v>1436482</v>
      </c>
      <c r="E71" s="21">
        <v>180115.9</v>
      </c>
      <c r="F71" s="50">
        <f t="shared" si="0"/>
        <v>0.12538681306135405</v>
      </c>
    </row>
    <row r="72" spans="2:6" x14ac:dyDescent="0.25">
      <c r="B72" s="9" t="s">
        <v>32</v>
      </c>
      <c r="C72" s="21">
        <v>0</v>
      </c>
      <c r="D72" s="21">
        <v>20000</v>
      </c>
      <c r="E72" s="21">
        <v>0</v>
      </c>
      <c r="F72" s="50" t="str">
        <f t="shared" si="0"/>
        <v>%</v>
      </c>
    </row>
    <row r="73" spans="2:6" x14ac:dyDescent="0.25">
      <c r="B73" s="9" t="s">
        <v>33</v>
      </c>
      <c r="C73" s="21">
        <v>0</v>
      </c>
      <c r="D73" s="21">
        <v>4015710</v>
      </c>
      <c r="E73" s="21">
        <v>1141974</v>
      </c>
      <c r="F73" s="50">
        <f t="shared" si="0"/>
        <v>0.28437661086084404</v>
      </c>
    </row>
    <row r="74" spans="2:6" x14ac:dyDescent="0.25">
      <c r="B74" s="9" t="s">
        <v>34</v>
      </c>
      <c r="C74" s="21">
        <v>0</v>
      </c>
      <c r="D74" s="21">
        <v>1166717</v>
      </c>
      <c r="E74" s="21">
        <v>211961.90999999997</v>
      </c>
      <c r="F74" s="50">
        <f t="shared" si="0"/>
        <v>0.18167379921609095</v>
      </c>
    </row>
    <row r="75" spans="2:6" x14ac:dyDescent="0.25">
      <c r="B75" s="9" t="s">
        <v>35</v>
      </c>
      <c r="C75" s="21">
        <v>0</v>
      </c>
      <c r="D75" s="21">
        <v>469548</v>
      </c>
      <c r="E75" s="21">
        <v>249838.31999999998</v>
      </c>
      <c r="F75" s="50">
        <f t="shared" si="0"/>
        <v>0.53208259858417029</v>
      </c>
    </row>
    <row r="76" spans="2:6" x14ac:dyDescent="0.25">
      <c r="B76" s="9" t="s">
        <v>36</v>
      </c>
      <c r="C76" s="21">
        <v>3477541</v>
      </c>
      <c r="D76" s="21">
        <v>7774045</v>
      </c>
      <c r="E76" s="21">
        <v>344436.13</v>
      </c>
      <c r="F76" s="50">
        <f t="shared" si="0"/>
        <v>4.430590895730601E-2</v>
      </c>
    </row>
    <row r="77" spans="2:6" x14ac:dyDescent="0.25">
      <c r="B77" s="9" t="s">
        <v>37</v>
      </c>
      <c r="C77" s="21">
        <v>0</v>
      </c>
      <c r="D77" s="21">
        <v>80884</v>
      </c>
      <c r="E77" s="21">
        <v>15764.32</v>
      </c>
      <c r="F77" s="50">
        <f t="shared" si="0"/>
        <v>0.19490035112012263</v>
      </c>
    </row>
    <row r="78" spans="2:6" x14ac:dyDescent="0.25">
      <c r="B78" s="9" t="s">
        <v>38</v>
      </c>
      <c r="C78" s="21">
        <v>0</v>
      </c>
      <c r="D78" s="21">
        <v>547791</v>
      </c>
      <c r="E78" s="21">
        <v>86897.73</v>
      </c>
      <c r="F78" s="50">
        <f t="shared" si="0"/>
        <v>0.15863300054217758</v>
      </c>
    </row>
    <row r="79" spans="2:6" x14ac:dyDescent="0.25">
      <c r="B79" s="9" t="s">
        <v>41</v>
      </c>
      <c r="C79" s="21">
        <v>0</v>
      </c>
      <c r="D79" s="21">
        <v>11057</v>
      </c>
      <c r="E79" s="21">
        <v>11032.17</v>
      </c>
      <c r="F79" s="50">
        <f t="shared" si="0"/>
        <v>0.99775436375146964</v>
      </c>
    </row>
    <row r="80" spans="2:6" x14ac:dyDescent="0.25">
      <c r="B80" s="9" t="s">
        <v>39</v>
      </c>
      <c r="C80" s="21">
        <v>0</v>
      </c>
      <c r="D80" s="21">
        <v>7653476</v>
      </c>
      <c r="E80" s="21">
        <v>3407413.0200000009</v>
      </c>
      <c r="F80" s="50">
        <f t="shared" si="0"/>
        <v>0.44521117202170635</v>
      </c>
    </row>
    <row r="81" spans="2:6" x14ac:dyDescent="0.25">
      <c r="B81" s="9" t="s">
        <v>40</v>
      </c>
      <c r="C81" s="21">
        <v>709231675</v>
      </c>
      <c r="D81" s="21">
        <v>1021071279</v>
      </c>
      <c r="E81" s="21">
        <v>212299427.46000013</v>
      </c>
      <c r="F81" s="50">
        <f t="shared" si="0"/>
        <v>0.20791832247785721</v>
      </c>
    </row>
    <row r="82" spans="2:6" x14ac:dyDescent="0.25">
      <c r="B82" s="38" t="s">
        <v>2</v>
      </c>
      <c r="C82" s="39">
        <f>+C68+C66+C55+C43+C28+C22+C9</f>
        <v>8107547805</v>
      </c>
      <c r="D82" s="39">
        <f>+D68+D66+D55+D43+D28+D22+D9</f>
        <v>10568726105</v>
      </c>
      <c r="E82" s="39">
        <f>+E68+E66+E55+E43+E28+E22+E9</f>
        <v>4817990375.7100048</v>
      </c>
      <c r="F82" s="52">
        <f t="shared" si="0"/>
        <v>0.45587238498220167</v>
      </c>
    </row>
    <row r="83" spans="2:6" x14ac:dyDescent="0.2">
      <c r="B83" s="27" t="s">
        <v>27</v>
      </c>
      <c r="C83" s="11"/>
      <c r="D83" s="11"/>
      <c r="E83" s="11"/>
    </row>
    <row r="84" spans="2:6" x14ac:dyDescent="0.25">
      <c r="C84" s="11"/>
      <c r="D84" s="11"/>
      <c r="E84" s="11"/>
      <c r="F84" s="53"/>
    </row>
    <row r="85" spans="2:6" x14ac:dyDescent="0.25">
      <c r="C85" s="11"/>
      <c r="D85" s="11"/>
      <c r="E85" s="11"/>
    </row>
    <row r="86" spans="2:6" x14ac:dyDescent="0.25">
      <c r="D86" s="11"/>
      <c r="E86" s="1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6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57" t="s">
        <v>23</v>
      </c>
      <c r="C5" s="57"/>
      <c r="D5" s="57"/>
      <c r="E5" s="57"/>
      <c r="F5" s="57"/>
    </row>
    <row r="7" spans="2:6" x14ac:dyDescent="0.25">
      <c r="E7" s="55"/>
      <c r="F7" s="56" t="s">
        <v>18</v>
      </c>
    </row>
    <row r="8" spans="2:6" ht="38.25" x14ac:dyDescent="0.25">
      <c r="B8" s="41" t="s">
        <v>3</v>
      </c>
      <c r="C8" s="41" t="s">
        <v>0</v>
      </c>
      <c r="D8" s="41" t="s">
        <v>1</v>
      </c>
      <c r="E8" s="43" t="s">
        <v>21</v>
      </c>
      <c r="F8" s="43" t="s">
        <v>4</v>
      </c>
    </row>
    <row r="9" spans="2:6" x14ac:dyDescent="0.25">
      <c r="B9" s="35" t="s">
        <v>16</v>
      </c>
      <c r="C9" s="36">
        <f>SUM(C10:C21)</f>
        <v>2818083194</v>
      </c>
      <c r="D9" s="36">
        <f>SUM(D10:D21)</f>
        <v>2864537898</v>
      </c>
      <c r="E9" s="36">
        <f>SUM(E10:E21)</f>
        <v>1256750073.670001</v>
      </c>
      <c r="F9" s="37">
        <f t="shared" ref="F9:F85" si="0">IF(E9=0,"%",E9/D9)</f>
        <v>0.4387269843933484</v>
      </c>
    </row>
    <row r="10" spans="2:6" x14ac:dyDescent="0.25">
      <c r="B10" s="3" t="s">
        <v>29</v>
      </c>
      <c r="C10" s="17">
        <v>177798375</v>
      </c>
      <c r="D10" s="17">
        <v>171749456</v>
      </c>
      <c r="E10" s="17">
        <v>74567652.500000045</v>
      </c>
      <c r="F10" s="23">
        <f t="shared" si="0"/>
        <v>0.43416529074770427</v>
      </c>
    </row>
    <row r="11" spans="2:6" x14ac:dyDescent="0.25">
      <c r="B11" s="5" t="s">
        <v>30</v>
      </c>
      <c r="C11" s="18">
        <v>245690226</v>
      </c>
      <c r="D11" s="18">
        <v>258321735</v>
      </c>
      <c r="E11" s="18">
        <v>119552195.17</v>
      </c>
      <c r="F11" s="13">
        <f t="shared" si="0"/>
        <v>0.46280346936350519</v>
      </c>
    </row>
    <row r="12" spans="2:6" x14ac:dyDescent="0.25">
      <c r="B12" s="5" t="s">
        <v>31</v>
      </c>
      <c r="C12" s="18">
        <v>62890365</v>
      </c>
      <c r="D12" s="18">
        <v>65138260</v>
      </c>
      <c r="E12" s="18">
        <v>34441639.179999977</v>
      </c>
      <c r="F12" s="13">
        <f t="shared" si="0"/>
        <v>0.52874668712366557</v>
      </c>
    </row>
    <row r="13" spans="2:6" x14ac:dyDescent="0.25">
      <c r="B13" s="5" t="s">
        <v>32</v>
      </c>
      <c r="C13" s="18">
        <v>42696850</v>
      </c>
      <c r="D13" s="18">
        <v>42771411</v>
      </c>
      <c r="E13" s="18">
        <v>21325336.669999994</v>
      </c>
      <c r="F13" s="13">
        <f t="shared" si="0"/>
        <v>0.49858857052903854</v>
      </c>
    </row>
    <row r="14" spans="2:6" x14ac:dyDescent="0.25">
      <c r="B14" s="5" t="s">
        <v>33</v>
      </c>
      <c r="C14" s="18">
        <v>97110238</v>
      </c>
      <c r="D14" s="18">
        <v>100983985</v>
      </c>
      <c r="E14" s="18">
        <v>58371000.200000018</v>
      </c>
      <c r="F14" s="13">
        <f t="shared" si="0"/>
        <v>0.57802234879124659</v>
      </c>
    </row>
    <row r="15" spans="2:6" x14ac:dyDescent="0.25">
      <c r="B15" s="5" t="s">
        <v>34</v>
      </c>
      <c r="C15" s="18">
        <v>57397911</v>
      </c>
      <c r="D15" s="18">
        <v>58626151</v>
      </c>
      <c r="E15" s="18">
        <v>27148307.469999984</v>
      </c>
      <c r="F15" s="13">
        <f t="shared" si="0"/>
        <v>0.46307504427503665</v>
      </c>
    </row>
    <row r="16" spans="2:6" x14ac:dyDescent="0.25">
      <c r="B16" s="5" t="s">
        <v>35</v>
      </c>
      <c r="C16" s="18">
        <v>6859128</v>
      </c>
      <c r="D16" s="18">
        <v>7054990</v>
      </c>
      <c r="E16" s="18">
        <v>3227449.6400000011</v>
      </c>
      <c r="F16" s="13">
        <f t="shared" si="0"/>
        <v>0.45747047692484344</v>
      </c>
    </row>
    <row r="17" spans="2:6" x14ac:dyDescent="0.25">
      <c r="B17" s="5" t="s">
        <v>36</v>
      </c>
      <c r="C17" s="18">
        <v>229823977</v>
      </c>
      <c r="D17" s="18">
        <v>241873348</v>
      </c>
      <c r="E17" s="18">
        <v>115436621.79000002</v>
      </c>
      <c r="F17" s="13">
        <f t="shared" si="0"/>
        <v>0.47726061074740661</v>
      </c>
    </row>
    <row r="18" spans="2:6" x14ac:dyDescent="0.25">
      <c r="B18" s="5" t="s">
        <v>37</v>
      </c>
      <c r="C18" s="18">
        <v>29706835</v>
      </c>
      <c r="D18" s="18">
        <v>30514472</v>
      </c>
      <c r="E18" s="18">
        <v>13367427.77</v>
      </c>
      <c r="F18" s="13">
        <f t="shared" si="0"/>
        <v>0.43806846043411796</v>
      </c>
    </row>
    <row r="19" spans="2:6" x14ac:dyDescent="0.25">
      <c r="B19" s="5" t="s">
        <v>38</v>
      </c>
      <c r="C19" s="18">
        <v>30178389</v>
      </c>
      <c r="D19" s="18">
        <v>32307747</v>
      </c>
      <c r="E19" s="18">
        <v>16249504.260000004</v>
      </c>
      <c r="F19" s="13">
        <f t="shared" si="0"/>
        <v>0.50295999470343766</v>
      </c>
    </row>
    <row r="20" spans="2:6" x14ac:dyDescent="0.25">
      <c r="B20" s="5" t="s">
        <v>39</v>
      </c>
      <c r="C20" s="18">
        <v>1150881063</v>
      </c>
      <c r="D20" s="18">
        <v>1086372312</v>
      </c>
      <c r="E20" s="18">
        <v>399599786.45000017</v>
      </c>
      <c r="F20" s="13">
        <f t="shared" si="0"/>
        <v>0.36782950194518593</v>
      </c>
    </row>
    <row r="21" spans="2:6" x14ac:dyDescent="0.25">
      <c r="B21" s="5" t="s">
        <v>40</v>
      </c>
      <c r="C21" s="18">
        <v>687049837</v>
      </c>
      <c r="D21" s="18">
        <v>768824031</v>
      </c>
      <c r="E21" s="18">
        <v>373463152.57000077</v>
      </c>
      <c r="F21" s="13">
        <f t="shared" si="0"/>
        <v>0.48575894809666892</v>
      </c>
    </row>
    <row r="22" spans="2:6" x14ac:dyDescent="0.25">
      <c r="B22" s="35" t="s">
        <v>15</v>
      </c>
      <c r="C22" s="36">
        <f>SUM(C23:C30)</f>
        <v>174795319</v>
      </c>
      <c r="D22" s="36">
        <f>SUM(D23:D30)</f>
        <v>178108989</v>
      </c>
      <c r="E22" s="36">
        <f>SUM(E23:E30)</f>
        <v>82191595.909999996</v>
      </c>
      <c r="F22" s="37">
        <f t="shared" si="0"/>
        <v>0.46146798301123365</v>
      </c>
    </row>
    <row r="23" spans="2:6" x14ac:dyDescent="0.25">
      <c r="B23" s="5" t="s">
        <v>36</v>
      </c>
      <c r="C23" s="18">
        <v>0</v>
      </c>
      <c r="D23" s="18">
        <v>3000</v>
      </c>
      <c r="E23" s="18">
        <v>3000</v>
      </c>
      <c r="F23" s="13">
        <f t="shared" si="0"/>
        <v>1</v>
      </c>
    </row>
    <row r="24" spans="2:6" x14ac:dyDescent="0.25">
      <c r="B24" s="5" t="s">
        <v>37</v>
      </c>
      <c r="C24" s="18">
        <v>0</v>
      </c>
      <c r="D24" s="18">
        <v>9000</v>
      </c>
      <c r="E24" s="18">
        <v>9000</v>
      </c>
      <c r="F24" s="13">
        <f t="shared" si="0"/>
        <v>1</v>
      </c>
    </row>
    <row r="25" spans="2:6" x14ac:dyDescent="0.25">
      <c r="B25" s="5" t="s">
        <v>39</v>
      </c>
      <c r="C25" s="18">
        <v>9891037</v>
      </c>
      <c r="D25" s="18">
        <v>9209862</v>
      </c>
      <c r="E25" s="18">
        <v>3550904.5700000003</v>
      </c>
      <c r="F25" s="13">
        <f t="shared" si="0"/>
        <v>0.38555459028593481</v>
      </c>
    </row>
    <row r="26" spans="2:6" x14ac:dyDescent="0.25">
      <c r="B26" s="5" t="s">
        <v>40</v>
      </c>
      <c r="C26" s="18">
        <v>164904282</v>
      </c>
      <c r="D26" s="18">
        <v>168887127</v>
      </c>
      <c r="E26" s="18">
        <v>78628691.339999989</v>
      </c>
      <c r="F26" s="13">
        <f t="shared" si="0"/>
        <v>0.46556947670736321</v>
      </c>
    </row>
    <row r="27" spans="2:6" hidden="1" x14ac:dyDescent="0.25">
      <c r="B27" s="5"/>
      <c r="C27" s="18"/>
      <c r="D27" s="18"/>
      <c r="E27" s="18"/>
      <c r="F27" s="13"/>
    </row>
    <row r="28" spans="2:6" hidden="1" x14ac:dyDescent="0.25">
      <c r="B28" s="5"/>
      <c r="C28" s="18"/>
      <c r="D28" s="18"/>
      <c r="E28" s="18"/>
      <c r="F28" s="13"/>
    </row>
    <row r="29" spans="2:6" hidden="1" x14ac:dyDescent="0.25">
      <c r="B29" s="5"/>
      <c r="C29" s="18"/>
      <c r="D29" s="18"/>
      <c r="E29" s="18"/>
      <c r="F29" s="13"/>
    </row>
    <row r="30" spans="2:6" hidden="1" x14ac:dyDescent="0.25">
      <c r="B30" s="5"/>
      <c r="C30" s="18"/>
      <c r="D30" s="18"/>
      <c r="E30" s="18"/>
      <c r="F30" s="13"/>
    </row>
    <row r="31" spans="2:6" x14ac:dyDescent="0.25">
      <c r="B31" s="35" t="s">
        <v>14</v>
      </c>
      <c r="C31" s="36">
        <f>SUM(C32:C44)</f>
        <v>2506218564</v>
      </c>
      <c r="D31" s="36">
        <f t="shared" ref="D31:E31" si="1">SUM(D32:D44)</f>
        <v>2903643260</v>
      </c>
      <c r="E31" s="36">
        <f t="shared" si="1"/>
        <v>1375190127.7499993</v>
      </c>
      <c r="F31" s="37">
        <f t="shared" si="0"/>
        <v>0.47360849960266788</v>
      </c>
    </row>
    <row r="32" spans="2:6" x14ac:dyDescent="0.25">
      <c r="B32" s="28" t="s">
        <v>29</v>
      </c>
      <c r="C32" s="4">
        <v>115646242</v>
      </c>
      <c r="D32" s="4">
        <v>104751508</v>
      </c>
      <c r="E32" s="4">
        <v>35638349.110000014</v>
      </c>
      <c r="F32" s="23">
        <f t="shared" si="0"/>
        <v>0.34021800535797553</v>
      </c>
    </row>
    <row r="33" spans="2:6" x14ac:dyDescent="0.25">
      <c r="B33" s="29" t="s">
        <v>30</v>
      </c>
      <c r="C33" s="30">
        <v>93364498</v>
      </c>
      <c r="D33" s="30">
        <v>88883998</v>
      </c>
      <c r="E33" s="30">
        <v>31282718.579999987</v>
      </c>
      <c r="F33" s="13">
        <f t="shared" si="0"/>
        <v>0.35194994919107925</v>
      </c>
    </row>
    <row r="34" spans="2:6" x14ac:dyDescent="0.25">
      <c r="B34" s="29" t="s">
        <v>31</v>
      </c>
      <c r="C34" s="30">
        <v>148561701</v>
      </c>
      <c r="D34" s="30">
        <v>162538592</v>
      </c>
      <c r="E34" s="30">
        <v>48043844.759999976</v>
      </c>
      <c r="F34" s="13">
        <f t="shared" si="0"/>
        <v>0.29558423122060745</v>
      </c>
    </row>
    <row r="35" spans="2:6" x14ac:dyDescent="0.25">
      <c r="B35" s="29" t="s">
        <v>32</v>
      </c>
      <c r="C35" s="30">
        <v>30315003</v>
      </c>
      <c r="D35" s="30">
        <v>45415283</v>
      </c>
      <c r="E35" s="30">
        <v>17359572.660000004</v>
      </c>
      <c r="F35" s="13">
        <f t="shared" si="0"/>
        <v>0.38224076815727437</v>
      </c>
    </row>
    <row r="36" spans="2:6" x14ac:dyDescent="0.25">
      <c r="B36" s="29" t="s">
        <v>33</v>
      </c>
      <c r="C36" s="30">
        <v>42016474</v>
      </c>
      <c r="D36" s="30">
        <v>39664007</v>
      </c>
      <c r="E36" s="30">
        <v>15703203.370000001</v>
      </c>
      <c r="F36" s="13">
        <f t="shared" si="0"/>
        <v>0.39590562219293679</v>
      </c>
    </row>
    <row r="37" spans="2:6" x14ac:dyDescent="0.25">
      <c r="B37" s="29" t="s">
        <v>34</v>
      </c>
      <c r="C37" s="30">
        <v>65824492</v>
      </c>
      <c r="D37" s="30">
        <v>60785623</v>
      </c>
      <c r="E37" s="30">
        <v>13403530.919999994</v>
      </c>
      <c r="F37" s="13">
        <f t="shared" si="0"/>
        <v>0.22050495262670902</v>
      </c>
    </row>
    <row r="38" spans="2:6" x14ac:dyDescent="0.25">
      <c r="B38" s="29" t="s">
        <v>35</v>
      </c>
      <c r="C38" s="30">
        <v>29820868</v>
      </c>
      <c r="D38" s="30">
        <v>28089015</v>
      </c>
      <c r="E38" s="30">
        <v>9109601.7900000028</v>
      </c>
      <c r="F38" s="13">
        <f t="shared" si="0"/>
        <v>0.32431189879744815</v>
      </c>
    </row>
    <row r="39" spans="2:6" x14ac:dyDescent="0.25">
      <c r="B39" s="29" t="s">
        <v>36</v>
      </c>
      <c r="C39" s="30">
        <v>57453333</v>
      </c>
      <c r="D39" s="30">
        <v>61364014</v>
      </c>
      <c r="E39" s="30">
        <v>27818046.169999991</v>
      </c>
      <c r="F39" s="13">
        <f t="shared" si="0"/>
        <v>0.45332833295422936</v>
      </c>
    </row>
    <row r="40" spans="2:6" x14ac:dyDescent="0.25">
      <c r="B40" s="29" t="s">
        <v>37</v>
      </c>
      <c r="C40" s="30">
        <v>16181164</v>
      </c>
      <c r="D40" s="30">
        <v>15790243</v>
      </c>
      <c r="E40" s="30">
        <v>7381632.7200000035</v>
      </c>
      <c r="F40" s="13">
        <f t="shared" si="0"/>
        <v>0.46748062838551652</v>
      </c>
    </row>
    <row r="41" spans="2:6" x14ac:dyDescent="0.25">
      <c r="B41" s="29" t="s">
        <v>38</v>
      </c>
      <c r="C41" s="30">
        <v>91266513</v>
      </c>
      <c r="D41" s="30">
        <v>90495969</v>
      </c>
      <c r="E41" s="30">
        <v>28762441.930000011</v>
      </c>
      <c r="F41" s="13">
        <f t="shared" si="0"/>
        <v>0.31783119455851133</v>
      </c>
    </row>
    <row r="42" spans="2:6" x14ac:dyDescent="0.25">
      <c r="B42" s="29" t="s">
        <v>42</v>
      </c>
      <c r="C42" s="30">
        <v>3326300</v>
      </c>
      <c r="D42" s="30">
        <v>3459329</v>
      </c>
      <c r="E42" s="30">
        <v>2005359.44</v>
      </c>
      <c r="F42" s="13">
        <f t="shared" si="0"/>
        <v>0.57969607400741585</v>
      </c>
    </row>
    <row r="43" spans="2:6" x14ac:dyDescent="0.25">
      <c r="B43" s="29" t="s">
        <v>39</v>
      </c>
      <c r="C43" s="30">
        <v>502503358</v>
      </c>
      <c r="D43" s="30">
        <v>498676122</v>
      </c>
      <c r="E43" s="30">
        <v>261457328.80999985</v>
      </c>
      <c r="F43" s="13">
        <f t="shared" si="0"/>
        <v>0.52430288372620304</v>
      </c>
    </row>
    <row r="44" spans="2:6" x14ac:dyDescent="0.25">
      <c r="B44" s="31" t="s">
        <v>40</v>
      </c>
      <c r="C44" s="7">
        <v>1309938618</v>
      </c>
      <c r="D44" s="7">
        <v>1703729557</v>
      </c>
      <c r="E44" s="7">
        <v>877224497.48999953</v>
      </c>
      <c r="F44" s="24">
        <f t="shared" si="0"/>
        <v>0.51488482657696799</v>
      </c>
    </row>
    <row r="45" spans="2:6" x14ac:dyDescent="0.25">
      <c r="B45" s="35" t="s">
        <v>13</v>
      </c>
      <c r="C45" s="36">
        <f>SUM(C46:C56)</f>
        <v>810120548</v>
      </c>
      <c r="D45" s="36">
        <f>SUM(D46:D56)</f>
        <v>658097953</v>
      </c>
      <c r="E45" s="36">
        <f>SUM(E46:E56)</f>
        <v>94942768.879999995</v>
      </c>
      <c r="F45" s="37">
        <f t="shared" si="0"/>
        <v>0.14426844582511564</v>
      </c>
    </row>
    <row r="46" spans="2:6" x14ac:dyDescent="0.25">
      <c r="B46" s="5" t="s">
        <v>29</v>
      </c>
      <c r="C46" s="18">
        <v>248355568</v>
      </c>
      <c r="D46" s="18">
        <v>242793040</v>
      </c>
      <c r="E46" s="18">
        <v>2053875.75</v>
      </c>
      <c r="F46" s="13">
        <f t="shared" si="0"/>
        <v>8.4593683163240591E-3</v>
      </c>
    </row>
    <row r="47" spans="2:6" x14ac:dyDescent="0.25">
      <c r="B47" s="5" t="s">
        <v>30</v>
      </c>
      <c r="C47" s="18">
        <v>3159210</v>
      </c>
      <c r="D47" s="18">
        <v>16320502</v>
      </c>
      <c r="E47" s="18">
        <v>15865386.800000001</v>
      </c>
      <c r="F47" s="13">
        <f t="shared" si="0"/>
        <v>0.97211389698674711</v>
      </c>
    </row>
    <row r="48" spans="2:6" x14ac:dyDescent="0.25">
      <c r="B48" s="5" t="s">
        <v>31</v>
      </c>
      <c r="C48" s="18">
        <v>0</v>
      </c>
      <c r="D48" s="18">
        <v>5811440</v>
      </c>
      <c r="E48" s="18">
        <v>4674458.54</v>
      </c>
      <c r="F48" s="13">
        <f t="shared" si="0"/>
        <v>0.80435460746389875</v>
      </c>
    </row>
    <row r="49" spans="2:6" x14ac:dyDescent="0.25">
      <c r="B49" s="5" t="s">
        <v>32</v>
      </c>
      <c r="C49" s="18">
        <v>24548966</v>
      </c>
      <c r="D49" s="18">
        <v>12451340</v>
      </c>
      <c r="E49" s="18">
        <v>296142.42000000004</v>
      </c>
      <c r="F49" s="13">
        <f t="shared" si="0"/>
        <v>2.3783979876864661E-2</v>
      </c>
    </row>
    <row r="50" spans="2:6" x14ac:dyDescent="0.25">
      <c r="B50" s="5" t="s">
        <v>34</v>
      </c>
      <c r="C50" s="18">
        <v>21778706</v>
      </c>
      <c r="D50" s="18">
        <v>19080706</v>
      </c>
      <c r="E50" s="18">
        <v>4349265.37</v>
      </c>
      <c r="F50" s="13">
        <f t="shared" si="0"/>
        <v>0.22794048448731405</v>
      </c>
    </row>
    <row r="51" spans="2:6" x14ac:dyDescent="0.25">
      <c r="B51" s="5" t="s">
        <v>38</v>
      </c>
      <c r="C51" s="18">
        <v>73806518</v>
      </c>
      <c r="D51" s="18">
        <v>2962655</v>
      </c>
      <c r="E51" s="18">
        <v>0</v>
      </c>
      <c r="F51" s="13" t="str">
        <f t="shared" si="0"/>
        <v>%</v>
      </c>
    </row>
    <row r="52" spans="2:6" x14ac:dyDescent="0.25">
      <c r="B52" s="5" t="s">
        <v>39</v>
      </c>
      <c r="C52" s="18">
        <v>0</v>
      </c>
      <c r="D52" s="18">
        <v>900000</v>
      </c>
      <c r="E52" s="18">
        <v>0</v>
      </c>
      <c r="F52" s="13" t="str">
        <f t="shared" si="0"/>
        <v>%</v>
      </c>
    </row>
    <row r="53" spans="2:6" x14ac:dyDescent="0.25">
      <c r="B53" s="5" t="s">
        <v>40</v>
      </c>
      <c r="C53" s="18">
        <v>438471580</v>
      </c>
      <c r="D53" s="18">
        <v>357778270</v>
      </c>
      <c r="E53" s="18">
        <v>67703640</v>
      </c>
      <c r="F53" s="13">
        <f t="shared" si="0"/>
        <v>0.18923351605451053</v>
      </c>
    </row>
    <row r="54" spans="2:6" hidden="1" x14ac:dyDescent="0.25">
      <c r="B54" s="5"/>
      <c r="C54" s="18"/>
      <c r="D54" s="18"/>
      <c r="E54" s="18"/>
      <c r="F54" s="13" t="str">
        <f t="shared" si="0"/>
        <v>%</v>
      </c>
    </row>
    <row r="55" spans="2:6" hidden="1" x14ac:dyDescent="0.25">
      <c r="B55" s="5"/>
      <c r="C55" s="18"/>
      <c r="D55" s="18"/>
      <c r="E55" s="18"/>
      <c r="F55" s="13" t="str">
        <f t="shared" si="0"/>
        <v>%</v>
      </c>
    </row>
    <row r="56" spans="2:6" hidden="1" x14ac:dyDescent="0.25">
      <c r="B56" s="5"/>
      <c r="C56" s="18"/>
      <c r="D56" s="18"/>
      <c r="E56" s="18"/>
      <c r="F56" s="13" t="str">
        <f t="shared" si="0"/>
        <v>%</v>
      </c>
    </row>
    <row r="57" spans="2:6" x14ac:dyDescent="0.25">
      <c r="B57" s="35" t="s">
        <v>12</v>
      </c>
      <c r="C57" s="36">
        <f>+SUM(C58:C67)</f>
        <v>81805636</v>
      </c>
      <c r="D57" s="36">
        <f t="shared" ref="D57:E57" si="2">+SUM(D58:D67)</f>
        <v>173641760</v>
      </c>
      <c r="E57" s="36">
        <f t="shared" si="2"/>
        <v>81870815.620000005</v>
      </c>
      <c r="F57" s="37">
        <f t="shared" si="0"/>
        <v>0.47149266178827032</v>
      </c>
    </row>
    <row r="58" spans="2:6" x14ac:dyDescent="0.25">
      <c r="B58" s="3" t="s">
        <v>29</v>
      </c>
      <c r="C58" s="17">
        <v>23552081</v>
      </c>
      <c r="D58" s="17">
        <v>25309276</v>
      </c>
      <c r="E58" s="17">
        <v>24335267</v>
      </c>
      <c r="F58" s="23">
        <f t="shared" si="0"/>
        <v>0.96151573043812077</v>
      </c>
    </row>
    <row r="59" spans="2:6" x14ac:dyDescent="0.25">
      <c r="B59" s="5" t="s">
        <v>30</v>
      </c>
      <c r="C59" s="18">
        <v>0</v>
      </c>
      <c r="D59" s="18">
        <v>3982371</v>
      </c>
      <c r="E59" s="18">
        <v>3368558</v>
      </c>
      <c r="F59" s="13">
        <f t="shared" si="0"/>
        <v>0.84586744931599789</v>
      </c>
    </row>
    <row r="60" spans="2:6" x14ac:dyDescent="0.25">
      <c r="B60" s="5" t="s">
        <v>31</v>
      </c>
      <c r="C60" s="18">
        <v>37846882</v>
      </c>
      <c r="D60" s="18">
        <v>12914596</v>
      </c>
      <c r="E60" s="18">
        <v>1630757</v>
      </c>
      <c r="F60" s="13">
        <f t="shared" si="0"/>
        <v>0.12627239752602404</v>
      </c>
    </row>
    <row r="61" spans="2:6" x14ac:dyDescent="0.25">
      <c r="B61" s="5" t="s">
        <v>32</v>
      </c>
      <c r="C61" s="18">
        <v>128000</v>
      </c>
      <c r="D61" s="18">
        <v>5412784</v>
      </c>
      <c r="E61" s="18">
        <v>2499670</v>
      </c>
      <c r="F61" s="13">
        <f t="shared" ref="F61" si="3">IF(E61=0,"%",E61/D61)</f>
        <v>0.46180856283938171</v>
      </c>
    </row>
    <row r="62" spans="2:6" x14ac:dyDescent="0.25">
      <c r="B62" s="5" t="s">
        <v>34</v>
      </c>
      <c r="C62" s="18">
        <v>2665</v>
      </c>
      <c r="D62" s="18">
        <v>2300665</v>
      </c>
      <c r="E62" s="18">
        <v>2089885</v>
      </c>
      <c r="F62" s="13">
        <f t="shared" si="0"/>
        <v>0.90838301099899377</v>
      </c>
    </row>
    <row r="63" spans="2:6" x14ac:dyDescent="0.25">
      <c r="B63" s="5" t="s">
        <v>38</v>
      </c>
      <c r="C63" s="18">
        <v>0</v>
      </c>
      <c r="D63" s="18">
        <v>4147</v>
      </c>
      <c r="E63" s="18">
        <v>4146.47</v>
      </c>
      <c r="F63" s="13">
        <f t="shared" si="0"/>
        <v>0.9998721967687485</v>
      </c>
    </row>
    <row r="64" spans="2:6" x14ac:dyDescent="0.25">
      <c r="B64" s="5" t="s">
        <v>39</v>
      </c>
      <c r="C64" s="18">
        <v>2462479</v>
      </c>
      <c r="D64" s="18">
        <v>3151125</v>
      </c>
      <c r="E64" s="18">
        <v>2643954.4000000008</v>
      </c>
      <c r="F64" s="13">
        <f t="shared" si="0"/>
        <v>0.8390509421238449</v>
      </c>
    </row>
    <row r="65" spans="2:6" x14ac:dyDescent="0.25">
      <c r="B65" s="5" t="s">
        <v>40</v>
      </c>
      <c r="C65" s="18">
        <v>17813529</v>
      </c>
      <c r="D65" s="18">
        <v>120566796</v>
      </c>
      <c r="E65" s="18">
        <v>45298577.75</v>
      </c>
      <c r="F65" s="13">
        <f t="shared" ref="F65:F66" si="4">IF(E65=0,"%",E65/D65)</f>
        <v>0.37571354015246455</v>
      </c>
    </row>
    <row r="66" spans="2:6" hidden="1" x14ac:dyDescent="0.25">
      <c r="B66" s="5"/>
      <c r="C66" s="18"/>
      <c r="D66" s="18"/>
      <c r="E66" s="18"/>
      <c r="F66" s="13" t="str">
        <f t="shared" si="4"/>
        <v>%</v>
      </c>
    </row>
    <row r="67" spans="2:6" ht="16.5" hidden="1" customHeight="1" x14ac:dyDescent="0.25">
      <c r="B67" s="5"/>
      <c r="C67" s="18"/>
      <c r="D67" s="18"/>
      <c r="E67" s="18"/>
      <c r="F67" s="13" t="str">
        <f t="shared" si="0"/>
        <v>%</v>
      </c>
    </row>
    <row r="68" spans="2:6" hidden="1" x14ac:dyDescent="0.25">
      <c r="B68" s="35" t="s">
        <v>19</v>
      </c>
      <c r="C68" s="36">
        <f>+C69</f>
        <v>0</v>
      </c>
      <c r="D68" s="36">
        <f t="shared" ref="D68:E68" si="5">+D69</f>
        <v>0</v>
      </c>
      <c r="E68" s="36">
        <f t="shared" si="5"/>
        <v>0</v>
      </c>
      <c r="F68" s="48" t="str">
        <f t="shared" si="0"/>
        <v>%</v>
      </c>
    </row>
    <row r="69" spans="2:6" hidden="1" x14ac:dyDescent="0.25">
      <c r="B69" s="9"/>
      <c r="C69" s="20"/>
      <c r="D69" s="20"/>
      <c r="E69" s="20"/>
      <c r="F69" s="49" t="str">
        <f t="shared" si="0"/>
        <v>%</v>
      </c>
    </row>
    <row r="70" spans="2:6" x14ac:dyDescent="0.25">
      <c r="B70" s="35" t="s">
        <v>11</v>
      </c>
      <c r="C70" s="36">
        <f>+SUM(C71:C84)</f>
        <v>5390724</v>
      </c>
      <c r="D70" s="36">
        <f>+SUM(D71:D84)</f>
        <v>267272383</v>
      </c>
      <c r="E70" s="36">
        <f>+SUM(E71:E84)</f>
        <v>33048820.309999995</v>
      </c>
      <c r="F70" s="37">
        <f t="shared" si="0"/>
        <v>0.12365220805473193</v>
      </c>
    </row>
    <row r="71" spans="2:6" x14ac:dyDescent="0.25">
      <c r="B71" s="3" t="s">
        <v>29</v>
      </c>
      <c r="C71" s="17">
        <v>2475337</v>
      </c>
      <c r="D71" s="17">
        <v>698511</v>
      </c>
      <c r="E71" s="17">
        <v>31325</v>
      </c>
      <c r="F71" s="23">
        <f t="shared" si="0"/>
        <v>4.4845392556452222E-2</v>
      </c>
    </row>
    <row r="72" spans="2:6" x14ac:dyDescent="0.25">
      <c r="B72" s="5" t="s">
        <v>30</v>
      </c>
      <c r="C72" s="18">
        <v>0</v>
      </c>
      <c r="D72" s="18">
        <v>200605</v>
      </c>
      <c r="E72" s="18">
        <v>106723.7</v>
      </c>
      <c r="F72" s="13">
        <f t="shared" si="0"/>
        <v>0.53200917225393185</v>
      </c>
    </row>
    <row r="73" spans="2:6" x14ac:dyDescent="0.25">
      <c r="B73" s="5" t="s">
        <v>31</v>
      </c>
      <c r="C73" s="18">
        <v>0</v>
      </c>
      <c r="D73" s="18">
        <v>1036458</v>
      </c>
      <c r="E73" s="18">
        <v>130595.9</v>
      </c>
      <c r="F73" s="13">
        <f t="shared" si="0"/>
        <v>0.12600211489515253</v>
      </c>
    </row>
    <row r="74" spans="2:6" x14ac:dyDescent="0.25">
      <c r="B74" s="5" t="s">
        <v>33</v>
      </c>
      <c r="C74" s="18">
        <v>0</v>
      </c>
      <c r="D74" s="18">
        <v>102972</v>
      </c>
      <c r="E74" s="18">
        <v>13095</v>
      </c>
      <c r="F74" s="13">
        <f t="shared" si="0"/>
        <v>0.12717049294953969</v>
      </c>
    </row>
    <row r="75" spans="2:6" x14ac:dyDescent="0.25">
      <c r="B75" s="5" t="s">
        <v>34</v>
      </c>
      <c r="C75" s="18">
        <v>0</v>
      </c>
      <c r="D75" s="18">
        <v>261416</v>
      </c>
      <c r="E75" s="18">
        <v>13961.91</v>
      </c>
      <c r="F75" s="13">
        <f t="shared" si="0"/>
        <v>5.340878140588181E-2</v>
      </c>
    </row>
    <row r="76" spans="2:6" x14ac:dyDescent="0.25">
      <c r="B76" s="5" t="s">
        <v>35</v>
      </c>
      <c r="C76" s="18">
        <v>0</v>
      </c>
      <c r="D76" s="18">
        <v>469548</v>
      </c>
      <c r="E76" s="18">
        <v>249838.31999999998</v>
      </c>
      <c r="F76" s="13">
        <f t="shared" si="0"/>
        <v>0.53208259858417029</v>
      </c>
    </row>
    <row r="77" spans="2:6" x14ac:dyDescent="0.25">
      <c r="B77" s="5" t="s">
        <v>36</v>
      </c>
      <c r="C77" s="18">
        <v>0</v>
      </c>
      <c r="D77" s="18">
        <v>857162</v>
      </c>
      <c r="E77" s="18">
        <v>169367.85</v>
      </c>
      <c r="F77" s="13">
        <f t="shared" si="0"/>
        <v>0.19759141212512921</v>
      </c>
    </row>
    <row r="78" spans="2:6" x14ac:dyDescent="0.25">
      <c r="B78" s="5" t="s">
        <v>37</v>
      </c>
      <c r="C78" s="18">
        <v>0</v>
      </c>
      <c r="D78" s="18">
        <v>73809</v>
      </c>
      <c r="E78" s="18">
        <v>12177.32</v>
      </c>
      <c r="F78" s="13">
        <f t="shared" si="0"/>
        <v>0.1649842160170169</v>
      </c>
    </row>
    <row r="79" spans="2:6" x14ac:dyDescent="0.25">
      <c r="B79" s="5" t="s">
        <v>38</v>
      </c>
      <c r="C79" s="18">
        <v>0</v>
      </c>
      <c r="D79" s="18">
        <v>322791</v>
      </c>
      <c r="E79" s="18">
        <v>86897.73</v>
      </c>
      <c r="F79" s="13">
        <f t="shared" si="0"/>
        <v>0.26920741284608307</v>
      </c>
    </row>
    <row r="80" spans="2:6" x14ac:dyDescent="0.25">
      <c r="B80" s="5" t="s">
        <v>39</v>
      </c>
      <c r="C80" s="18">
        <v>0</v>
      </c>
      <c r="D80" s="18">
        <v>3419316</v>
      </c>
      <c r="E80" s="18">
        <v>1445072.2600000002</v>
      </c>
      <c r="F80" s="13">
        <f t="shared" si="0"/>
        <v>0.42262027259253027</v>
      </c>
    </row>
    <row r="81" spans="2:6" x14ac:dyDescent="0.25">
      <c r="B81" s="5" t="s">
        <v>40</v>
      </c>
      <c r="C81" s="18">
        <v>2915387</v>
      </c>
      <c r="D81" s="18">
        <v>259829795</v>
      </c>
      <c r="E81" s="18">
        <v>30789765.319999993</v>
      </c>
      <c r="F81" s="13">
        <f t="shared" si="0"/>
        <v>0.1184997483448732</v>
      </c>
    </row>
    <row r="82" spans="2:6" hidden="1" x14ac:dyDescent="0.25">
      <c r="B82" s="5"/>
      <c r="C82" s="18"/>
      <c r="D82" s="18"/>
      <c r="E82" s="18"/>
      <c r="F82" s="13" t="str">
        <f t="shared" si="0"/>
        <v>%</v>
      </c>
    </row>
    <row r="83" spans="2:6" hidden="1" x14ac:dyDescent="0.25">
      <c r="B83" s="5"/>
      <c r="C83" s="18"/>
      <c r="D83" s="18"/>
      <c r="E83" s="18"/>
      <c r="F83" s="13" t="str">
        <f t="shared" si="0"/>
        <v>%</v>
      </c>
    </row>
    <row r="84" spans="2:6" hidden="1" x14ac:dyDescent="0.25">
      <c r="B84" s="5"/>
      <c r="C84" s="18"/>
      <c r="D84" s="18"/>
      <c r="E84" s="18"/>
      <c r="F84" s="13" t="str">
        <f t="shared" si="0"/>
        <v>%</v>
      </c>
    </row>
    <row r="85" spans="2:6" x14ac:dyDescent="0.25">
      <c r="B85" s="38" t="s">
        <v>2</v>
      </c>
      <c r="C85" s="39">
        <f>+C70+C68+C57+C45+C31+C22+C9</f>
        <v>6396413985</v>
      </c>
      <c r="D85" s="39">
        <f>+D70+D68+D57+D45+D31+D22+D9</f>
        <v>7045302243</v>
      </c>
      <c r="E85" s="39">
        <f>+E70+E68+E57+E45+E31+E22+E9</f>
        <v>2923994202.1400003</v>
      </c>
      <c r="F85" s="40">
        <f t="shared" si="0"/>
        <v>0.41502750361706525</v>
      </c>
    </row>
    <row r="86" spans="2:6" x14ac:dyDescent="0.2">
      <c r="B86" s="27" t="s">
        <v>27</v>
      </c>
      <c r="C86" s="2"/>
      <c r="D86" s="2"/>
      <c r="E86" s="2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57" t="s">
        <v>24</v>
      </c>
      <c r="C5" s="57"/>
      <c r="D5" s="57"/>
      <c r="E5" s="57"/>
      <c r="F5" s="57"/>
    </row>
    <row r="7" spans="2:6" x14ac:dyDescent="0.25">
      <c r="E7" s="54"/>
      <c r="F7" s="56" t="s">
        <v>18</v>
      </c>
    </row>
    <row r="8" spans="2:6" ht="38.25" x14ac:dyDescent="0.25">
      <c r="B8" s="41" t="s">
        <v>3</v>
      </c>
      <c r="C8" s="41" t="s">
        <v>0</v>
      </c>
      <c r="D8" s="41" t="s">
        <v>1</v>
      </c>
      <c r="E8" s="43" t="s">
        <v>21</v>
      </c>
      <c r="F8" s="43" t="s">
        <v>4</v>
      </c>
    </row>
    <row r="9" spans="2:6" x14ac:dyDescent="0.25">
      <c r="B9" s="35" t="s">
        <v>16</v>
      </c>
      <c r="C9" s="36">
        <f>SUM(C10:C13)</f>
        <v>1067732</v>
      </c>
      <c r="D9" s="36">
        <f>SUM(D10:D13)</f>
        <v>1067732</v>
      </c>
      <c r="E9" s="36">
        <f>SUM(E10:E13)</f>
        <v>73868</v>
      </c>
      <c r="F9" s="37">
        <f>IF(D9=0,"%",E9/D9)</f>
        <v>6.9182154323369535E-2</v>
      </c>
    </row>
    <row r="10" spans="2:6" x14ac:dyDescent="0.25">
      <c r="B10" s="5" t="s">
        <v>30</v>
      </c>
      <c r="C10" s="18">
        <v>56903</v>
      </c>
      <c r="D10" s="18">
        <v>56903</v>
      </c>
      <c r="E10" s="18">
        <v>0</v>
      </c>
      <c r="F10" s="25">
        <f t="shared" ref="F10:F46" si="0">IF(D10=0,"%",E10/D10)</f>
        <v>0</v>
      </c>
    </row>
    <row r="11" spans="2:6" x14ac:dyDescent="0.25">
      <c r="B11" s="5" t="s">
        <v>36</v>
      </c>
      <c r="C11" s="18">
        <v>581028</v>
      </c>
      <c r="D11" s="18">
        <v>581028</v>
      </c>
      <c r="E11" s="18">
        <v>18890</v>
      </c>
      <c r="F11" s="25">
        <f t="shared" si="0"/>
        <v>3.2511341966307991E-2</v>
      </c>
    </row>
    <row r="12" spans="2:6" x14ac:dyDescent="0.25">
      <c r="B12" s="5" t="s">
        <v>39</v>
      </c>
      <c r="C12" s="18">
        <v>70000</v>
      </c>
      <c r="D12" s="18">
        <v>0</v>
      </c>
      <c r="E12" s="18">
        <v>0</v>
      </c>
      <c r="F12" s="25" t="str">
        <f t="shared" si="0"/>
        <v>%</v>
      </c>
    </row>
    <row r="13" spans="2:6" x14ac:dyDescent="0.25">
      <c r="B13" s="5" t="s">
        <v>40</v>
      </c>
      <c r="C13" s="18">
        <v>359801</v>
      </c>
      <c r="D13" s="18">
        <v>429801</v>
      </c>
      <c r="E13" s="18">
        <v>54978</v>
      </c>
      <c r="F13" s="25">
        <f t="shared" si="0"/>
        <v>0.12791501183105669</v>
      </c>
    </row>
    <row r="14" spans="2:6" hidden="1" x14ac:dyDescent="0.25">
      <c r="B14" s="35" t="s">
        <v>15</v>
      </c>
      <c r="C14" s="36">
        <f>SUM(C15:C15)</f>
        <v>0</v>
      </c>
      <c r="D14" s="36">
        <f>SUM(D15:D15)</f>
        <v>0</v>
      </c>
      <c r="E14" s="36">
        <f>SUM(E15:E15)</f>
        <v>0</v>
      </c>
      <c r="F14" s="37" t="str">
        <f t="shared" si="0"/>
        <v>%</v>
      </c>
    </row>
    <row r="15" spans="2:6" hidden="1" x14ac:dyDescent="0.25">
      <c r="B15" s="12" t="s">
        <v>20</v>
      </c>
      <c r="C15" s="17"/>
      <c r="D15" s="17"/>
      <c r="E15" s="17"/>
      <c r="F15" s="14" t="str">
        <f t="shared" si="0"/>
        <v>%</v>
      </c>
    </row>
    <row r="16" spans="2:6" x14ac:dyDescent="0.25">
      <c r="B16" s="35" t="s">
        <v>14</v>
      </c>
      <c r="C16" s="36">
        <f>+SUM(C17:C27)</f>
        <v>261439962</v>
      </c>
      <c r="D16" s="36">
        <f>+SUM(D17:D27)</f>
        <v>239766895</v>
      </c>
      <c r="E16" s="36">
        <f>+SUM(E17:E27)</f>
        <v>40075322.259999998</v>
      </c>
      <c r="F16" s="37">
        <f t="shared" si="0"/>
        <v>0.16714285039225285</v>
      </c>
    </row>
    <row r="17" spans="2:6" x14ac:dyDescent="0.25">
      <c r="B17" s="3" t="s">
        <v>29</v>
      </c>
      <c r="C17" s="17">
        <v>250286</v>
      </c>
      <c r="D17" s="17">
        <v>231347</v>
      </c>
      <c r="E17" s="17">
        <v>12032.55</v>
      </c>
      <c r="F17" s="14">
        <f t="shared" si="0"/>
        <v>5.201083221308251E-2</v>
      </c>
    </row>
    <row r="18" spans="2:6" x14ac:dyDescent="0.25">
      <c r="B18" s="5" t="s">
        <v>30</v>
      </c>
      <c r="C18" s="18">
        <v>90968</v>
      </c>
      <c r="D18" s="18">
        <v>112842</v>
      </c>
      <c r="E18" s="18">
        <v>15083.939999999999</v>
      </c>
      <c r="F18" s="25">
        <f t="shared" si="0"/>
        <v>0.13367310044132502</v>
      </c>
    </row>
    <row r="19" spans="2:6" x14ac:dyDescent="0.25">
      <c r="B19" s="5" t="s">
        <v>31</v>
      </c>
      <c r="C19" s="18">
        <v>26608</v>
      </c>
      <c r="D19" s="18">
        <v>174421</v>
      </c>
      <c r="E19" s="18">
        <v>48057.64</v>
      </c>
      <c r="F19" s="25">
        <f t="shared" si="0"/>
        <v>0.27552668543352005</v>
      </c>
    </row>
    <row r="20" spans="2:6" x14ac:dyDescent="0.25">
      <c r="B20" s="5" t="s">
        <v>32</v>
      </c>
      <c r="C20" s="18">
        <v>1000</v>
      </c>
      <c r="D20" s="18">
        <v>300637</v>
      </c>
      <c r="E20" s="18">
        <v>287636.76</v>
      </c>
      <c r="F20" s="25">
        <f t="shared" si="0"/>
        <v>0.95675768451654319</v>
      </c>
    </row>
    <row r="21" spans="2:6" x14ac:dyDescent="0.25">
      <c r="B21" s="5" t="s">
        <v>33</v>
      </c>
      <c r="C21" s="18">
        <v>24500</v>
      </c>
      <c r="D21" s="18">
        <v>32465</v>
      </c>
      <c r="E21" s="18">
        <v>2552.8000000000002</v>
      </c>
      <c r="F21" s="25">
        <f t="shared" si="0"/>
        <v>7.8632373325119367E-2</v>
      </c>
    </row>
    <row r="22" spans="2:6" x14ac:dyDescent="0.25">
      <c r="B22" s="5" t="s">
        <v>34</v>
      </c>
      <c r="C22" s="18">
        <v>58008</v>
      </c>
      <c r="D22" s="18">
        <v>883941</v>
      </c>
      <c r="E22" s="18">
        <v>339.8</v>
      </c>
      <c r="F22" s="25">
        <f t="shared" si="0"/>
        <v>3.8441479691517873E-4</v>
      </c>
    </row>
    <row r="23" spans="2:6" x14ac:dyDescent="0.25">
      <c r="B23" s="5" t="s">
        <v>36</v>
      </c>
      <c r="C23" s="18">
        <v>264000</v>
      </c>
      <c r="D23" s="18">
        <v>282285</v>
      </c>
      <c r="E23" s="18">
        <v>17015.14</v>
      </c>
      <c r="F23" s="25">
        <f t="shared" si="0"/>
        <v>6.0276458189418493E-2</v>
      </c>
    </row>
    <row r="24" spans="2:6" x14ac:dyDescent="0.25">
      <c r="B24" s="5" t="s">
        <v>37</v>
      </c>
      <c r="C24" s="18">
        <v>0</v>
      </c>
      <c r="D24" s="18">
        <v>2003</v>
      </c>
      <c r="E24" s="18">
        <v>0</v>
      </c>
      <c r="F24" s="25">
        <f t="shared" si="0"/>
        <v>0</v>
      </c>
    </row>
    <row r="25" spans="2:6" x14ac:dyDescent="0.25">
      <c r="B25" s="5" t="s">
        <v>38</v>
      </c>
      <c r="C25" s="18">
        <v>0</v>
      </c>
      <c r="D25" s="18">
        <v>2998</v>
      </c>
      <c r="E25" s="18">
        <v>2997.29</v>
      </c>
      <c r="F25" s="25">
        <f t="shared" si="0"/>
        <v>0.99976317545030013</v>
      </c>
    </row>
    <row r="26" spans="2:6" x14ac:dyDescent="0.25">
      <c r="B26" s="5" t="s">
        <v>39</v>
      </c>
      <c r="C26" s="18">
        <v>105471654</v>
      </c>
      <c r="D26" s="18">
        <v>99493645</v>
      </c>
      <c r="E26" s="18">
        <v>12970902.550000004</v>
      </c>
      <c r="F26" s="25">
        <f t="shared" si="0"/>
        <v>0.13036915624108458</v>
      </c>
    </row>
    <row r="27" spans="2:6" x14ac:dyDescent="0.25">
      <c r="B27" s="5" t="s">
        <v>40</v>
      </c>
      <c r="C27" s="18">
        <v>155252938</v>
      </c>
      <c r="D27" s="18">
        <v>138250311</v>
      </c>
      <c r="E27" s="18">
        <v>26718703.789999992</v>
      </c>
      <c r="F27" s="25">
        <f t="shared" si="0"/>
        <v>0.19326324546206622</v>
      </c>
    </row>
    <row r="28" spans="2:6" hidden="1" x14ac:dyDescent="0.25">
      <c r="B28" s="35" t="s">
        <v>13</v>
      </c>
      <c r="C28" s="36">
        <f>+SUM(C29:C32)</f>
        <v>0</v>
      </c>
      <c r="D28" s="36">
        <f t="shared" ref="D28:E28" si="1">+SUM(D29:D32)</f>
        <v>0</v>
      </c>
      <c r="E28" s="36">
        <f t="shared" si="1"/>
        <v>0</v>
      </c>
      <c r="F28" s="37" t="str">
        <f t="shared" ref="F28:F32" si="2">IF(D28=0,"%",E28/D28)</f>
        <v>%</v>
      </c>
    </row>
    <row r="29" spans="2:6" hidden="1" x14ac:dyDescent="0.25">
      <c r="B29" s="5"/>
      <c r="C29" s="18">
        <v>0</v>
      </c>
      <c r="D29" s="18">
        <v>0</v>
      </c>
      <c r="E29" s="18">
        <v>0</v>
      </c>
      <c r="F29" s="25" t="str">
        <f t="shared" si="2"/>
        <v>%</v>
      </c>
    </row>
    <row r="30" spans="2:6" hidden="1" x14ac:dyDescent="0.25">
      <c r="B30" s="5"/>
      <c r="C30" s="18"/>
      <c r="D30" s="18"/>
      <c r="E30" s="18"/>
      <c r="F30" s="25"/>
    </row>
    <row r="31" spans="2:6" hidden="1" x14ac:dyDescent="0.25">
      <c r="B31" s="5"/>
      <c r="C31" s="18"/>
      <c r="D31" s="18"/>
      <c r="E31" s="18"/>
      <c r="F31" s="25" t="str">
        <f t="shared" si="2"/>
        <v>%</v>
      </c>
    </row>
    <row r="32" spans="2:6" hidden="1" x14ac:dyDescent="0.25">
      <c r="B32" s="6"/>
      <c r="C32" s="19"/>
      <c r="D32" s="19"/>
      <c r="E32" s="19"/>
      <c r="F32" s="26" t="str">
        <f t="shared" si="2"/>
        <v>%</v>
      </c>
    </row>
    <row r="33" spans="2:6" x14ac:dyDescent="0.25">
      <c r="B33" s="35" t="s">
        <v>12</v>
      </c>
      <c r="C33" s="36">
        <f>+SUM(C34:C36)</f>
        <v>0</v>
      </c>
      <c r="D33" s="36">
        <f>+SUM(D34:D36)</f>
        <v>5233422</v>
      </c>
      <c r="E33" s="36">
        <f>+SUM(E34:E36)</f>
        <v>4897692.03</v>
      </c>
      <c r="F33" s="37">
        <f t="shared" si="0"/>
        <v>0.93584886332499084</v>
      </c>
    </row>
    <row r="34" spans="2:6" x14ac:dyDescent="0.25">
      <c r="B34" s="3" t="s">
        <v>31</v>
      </c>
      <c r="C34" s="17">
        <v>0</v>
      </c>
      <c r="D34" s="17">
        <v>200000</v>
      </c>
      <c r="E34" s="17">
        <v>70807</v>
      </c>
      <c r="F34" s="14">
        <f t="shared" si="0"/>
        <v>0.35403499999999999</v>
      </c>
    </row>
    <row r="35" spans="2:6" x14ac:dyDescent="0.25">
      <c r="B35" s="32" t="s">
        <v>39</v>
      </c>
      <c r="C35" s="33">
        <v>0</v>
      </c>
      <c r="D35" s="33">
        <v>1241230</v>
      </c>
      <c r="E35" s="33">
        <v>1128541.03</v>
      </c>
      <c r="F35" s="25">
        <f t="shared" si="0"/>
        <v>0.90921185437026175</v>
      </c>
    </row>
    <row r="36" spans="2:6" x14ac:dyDescent="0.25">
      <c r="B36" s="32" t="s">
        <v>40</v>
      </c>
      <c r="C36" s="33">
        <v>0</v>
      </c>
      <c r="D36" s="33">
        <v>3792192</v>
      </c>
      <c r="E36" s="33">
        <v>3698344</v>
      </c>
      <c r="F36" s="34">
        <f t="shared" si="0"/>
        <v>0.97525230790002193</v>
      </c>
    </row>
    <row r="37" spans="2:6" x14ac:dyDescent="0.25">
      <c r="B37" s="35" t="s">
        <v>11</v>
      </c>
      <c r="C37" s="36">
        <f>+SUM(C38:C45)</f>
        <v>0</v>
      </c>
      <c r="D37" s="36">
        <f>+SUM(D38:D45)</f>
        <v>8447306</v>
      </c>
      <c r="E37" s="36">
        <f>+SUM(E38:E45)</f>
        <v>5072525.99</v>
      </c>
      <c r="F37" s="37">
        <f t="shared" si="0"/>
        <v>0.60049038000991084</v>
      </c>
    </row>
    <row r="38" spans="2:6" x14ac:dyDescent="0.25">
      <c r="B38" s="5" t="s">
        <v>37</v>
      </c>
      <c r="C38" s="18">
        <v>0</v>
      </c>
      <c r="D38" s="18">
        <v>7075</v>
      </c>
      <c r="E38" s="18">
        <v>3587</v>
      </c>
      <c r="F38" s="25">
        <f t="shared" si="0"/>
        <v>0.50699646643109542</v>
      </c>
    </row>
    <row r="39" spans="2:6" x14ac:dyDescent="0.25">
      <c r="B39" s="5" t="s">
        <v>39</v>
      </c>
      <c r="C39" s="18">
        <v>0</v>
      </c>
      <c r="D39" s="18">
        <v>4234160</v>
      </c>
      <c r="E39" s="18">
        <v>1962340.76</v>
      </c>
      <c r="F39" s="25">
        <f t="shared" si="0"/>
        <v>0.4634545600544146</v>
      </c>
    </row>
    <row r="40" spans="2:6" x14ac:dyDescent="0.25">
      <c r="B40" s="5" t="s">
        <v>40</v>
      </c>
      <c r="C40" s="18">
        <v>0</v>
      </c>
      <c r="D40" s="18">
        <v>4206071</v>
      </c>
      <c r="E40" s="18">
        <v>3106598.23</v>
      </c>
      <c r="F40" s="25">
        <f t="shared" ref="F40:F42" si="3">IF(D40=0,"%",E40/D40)</f>
        <v>0.73859861852070496</v>
      </c>
    </row>
    <row r="41" spans="2:6" hidden="1" x14ac:dyDescent="0.25">
      <c r="B41" s="5"/>
      <c r="C41" s="18"/>
      <c r="D41" s="18"/>
      <c r="E41" s="18"/>
      <c r="F41" s="25" t="str">
        <f t="shared" si="3"/>
        <v>%</v>
      </c>
    </row>
    <row r="42" spans="2:6" hidden="1" x14ac:dyDescent="0.25">
      <c r="B42" s="5"/>
      <c r="C42" s="18"/>
      <c r="D42" s="18"/>
      <c r="E42" s="18"/>
      <c r="F42" s="25" t="str">
        <f t="shared" si="3"/>
        <v>%</v>
      </c>
    </row>
    <row r="43" spans="2:6" hidden="1" x14ac:dyDescent="0.25">
      <c r="B43" s="5"/>
      <c r="C43" s="18"/>
      <c r="D43" s="18"/>
      <c r="E43" s="18"/>
      <c r="F43" s="25" t="str">
        <f t="shared" si="0"/>
        <v>%</v>
      </c>
    </row>
    <row r="44" spans="2:6" hidden="1" x14ac:dyDescent="0.25">
      <c r="B44" s="5"/>
      <c r="C44" s="18"/>
      <c r="D44" s="18"/>
      <c r="E44" s="18"/>
      <c r="F44" s="25" t="str">
        <f t="shared" si="0"/>
        <v>%</v>
      </c>
    </row>
    <row r="45" spans="2:6" hidden="1" x14ac:dyDescent="0.25">
      <c r="B45" s="5"/>
      <c r="C45" s="18"/>
      <c r="D45" s="18"/>
      <c r="E45" s="18"/>
      <c r="F45" s="25" t="str">
        <f t="shared" si="0"/>
        <v>%</v>
      </c>
    </row>
    <row r="46" spans="2:6" x14ac:dyDescent="0.25">
      <c r="B46" s="38" t="s">
        <v>2</v>
      </c>
      <c r="C46" s="39">
        <f>+C37+C33+C28+C16+C14+C9</f>
        <v>262507694</v>
      </c>
      <c r="D46" s="39">
        <f>+D37+D33+D28+D16+D14+D9</f>
        <v>254515355</v>
      </c>
      <c r="E46" s="39">
        <f>+E37+E33+E28+E16+E14+E9</f>
        <v>50119408.280000001</v>
      </c>
      <c r="F46" s="40">
        <f t="shared" si="0"/>
        <v>0.19692096093770059</v>
      </c>
    </row>
    <row r="47" spans="2:6" x14ac:dyDescent="0.25">
      <c r="B47" s="27" t="s">
        <v>27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2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57" t="s">
        <v>25</v>
      </c>
      <c r="C5" s="57"/>
      <c r="D5" s="57"/>
      <c r="E5" s="57"/>
      <c r="F5" s="57"/>
    </row>
    <row r="7" spans="2:6" x14ac:dyDescent="0.25">
      <c r="E7" s="54"/>
      <c r="F7" s="56" t="s">
        <v>18</v>
      </c>
    </row>
    <row r="8" spans="2:6" ht="38.25" x14ac:dyDescent="0.25">
      <c r="B8" s="41" t="s">
        <v>3</v>
      </c>
      <c r="C8" s="41" t="s">
        <v>0</v>
      </c>
      <c r="D8" s="41" t="s">
        <v>1</v>
      </c>
      <c r="E8" s="43" t="s">
        <v>21</v>
      </c>
      <c r="F8" s="43" t="s">
        <v>4</v>
      </c>
    </row>
    <row r="9" spans="2:6" x14ac:dyDescent="0.25">
      <c r="B9" s="35" t="s">
        <v>16</v>
      </c>
      <c r="C9" s="36">
        <f>+C10</f>
        <v>0</v>
      </c>
      <c r="D9" s="36">
        <f t="shared" ref="D9:E9" si="0">+D10</f>
        <v>56394000</v>
      </c>
      <c r="E9" s="36">
        <f t="shared" si="0"/>
        <v>53513202.459999993</v>
      </c>
      <c r="F9" s="37">
        <f t="shared" ref="F9:F14" si="1">IF(E9=0,"%",E9/D9)</f>
        <v>0.94891659502783976</v>
      </c>
    </row>
    <row r="10" spans="2:6" x14ac:dyDescent="0.25">
      <c r="B10" s="3" t="s">
        <v>40</v>
      </c>
      <c r="C10" s="17">
        <v>0</v>
      </c>
      <c r="D10" s="17">
        <v>56394000</v>
      </c>
      <c r="E10" s="17">
        <v>53513202.459999993</v>
      </c>
      <c r="F10" s="14">
        <f t="shared" si="1"/>
        <v>0.94891659502783976</v>
      </c>
    </row>
    <row r="11" spans="2:6" x14ac:dyDescent="0.25">
      <c r="B11" s="35" t="s">
        <v>14</v>
      </c>
      <c r="C11" s="36">
        <f>++C12</f>
        <v>651708774</v>
      </c>
      <c r="D11" s="36">
        <f t="shared" ref="D11:E11" si="2">++D12</f>
        <v>1877392428</v>
      </c>
      <c r="E11" s="36">
        <f t="shared" si="2"/>
        <v>1371240275.6300001</v>
      </c>
      <c r="F11" s="37">
        <f t="shared" si="1"/>
        <v>0.73039618951206298</v>
      </c>
    </row>
    <row r="12" spans="2:6" x14ac:dyDescent="0.25">
      <c r="B12" s="3" t="s">
        <v>40</v>
      </c>
      <c r="C12" s="17">
        <v>651708774</v>
      </c>
      <c r="D12" s="17">
        <v>1877392428</v>
      </c>
      <c r="E12" s="17">
        <v>1371240275.6300001</v>
      </c>
      <c r="F12" s="14">
        <f t="shared" si="1"/>
        <v>0.73039618951206298</v>
      </c>
    </row>
    <row r="13" spans="2:6" x14ac:dyDescent="0.25">
      <c r="B13" s="35" t="s">
        <v>13</v>
      </c>
      <c r="C13" s="36">
        <f>++C14</f>
        <v>0</v>
      </c>
      <c r="D13" s="36">
        <f t="shared" ref="D13:E15" si="3">++D14</f>
        <v>4616636</v>
      </c>
      <c r="E13" s="36">
        <f t="shared" si="3"/>
        <v>4343859.16</v>
      </c>
      <c r="F13" s="37">
        <f t="shared" si="1"/>
        <v>0.94091437141676326</v>
      </c>
    </row>
    <row r="14" spans="2:6" x14ac:dyDescent="0.25">
      <c r="B14" s="3" t="s">
        <v>40</v>
      </c>
      <c r="C14" s="17">
        <v>0</v>
      </c>
      <c r="D14" s="17">
        <v>4616636</v>
      </c>
      <c r="E14" s="17">
        <v>4343859.16</v>
      </c>
      <c r="F14" s="14">
        <f t="shared" si="1"/>
        <v>0.94091437141676326</v>
      </c>
    </row>
    <row r="15" spans="2:6" x14ac:dyDescent="0.25">
      <c r="B15" s="35" t="s">
        <v>12</v>
      </c>
      <c r="C15" s="36">
        <f>++C16</f>
        <v>0</v>
      </c>
      <c r="D15" s="36">
        <f t="shared" si="3"/>
        <v>34894003</v>
      </c>
      <c r="E15" s="36">
        <f t="shared" si="3"/>
        <v>23936773</v>
      </c>
      <c r="F15" s="37">
        <f t="shared" ref="F15:F16" si="4">IF(E15=0,"%",E15/D15)</f>
        <v>0.68598529667117869</v>
      </c>
    </row>
    <row r="16" spans="2:6" x14ac:dyDescent="0.25">
      <c r="B16" s="3" t="s">
        <v>40</v>
      </c>
      <c r="C16" s="17">
        <v>0</v>
      </c>
      <c r="D16" s="17">
        <v>34894003</v>
      </c>
      <c r="E16" s="17">
        <v>23936773</v>
      </c>
      <c r="F16" s="14">
        <f t="shared" si="4"/>
        <v>0.68598529667117869</v>
      </c>
    </row>
    <row r="17" spans="2:6" x14ac:dyDescent="0.25">
      <c r="B17" s="35" t="s">
        <v>11</v>
      </c>
      <c r="C17" s="36">
        <f>SUM(C18:C20)</f>
        <v>760509584</v>
      </c>
      <c r="D17" s="36">
        <f t="shared" ref="D17:E17" si="5">SUM(D18:D20)</f>
        <v>792110579</v>
      </c>
      <c r="E17" s="36">
        <f t="shared" si="5"/>
        <v>203097043.21000001</v>
      </c>
      <c r="F17" s="37">
        <f t="shared" ref="F17:F20" si="6">IF(E17=0,"%",E17/D17)</f>
        <v>0.25639986208289234</v>
      </c>
    </row>
    <row r="18" spans="2:6" x14ac:dyDescent="0.25">
      <c r="B18" s="3" t="s">
        <v>30</v>
      </c>
      <c r="C18" s="17">
        <v>50715755</v>
      </c>
      <c r="D18" s="17">
        <v>46295675</v>
      </c>
      <c r="E18" s="17">
        <v>28143782.18</v>
      </c>
      <c r="F18" s="14">
        <f t="shared" si="6"/>
        <v>0.60791385329191117</v>
      </c>
    </row>
    <row r="19" spans="2:6" x14ac:dyDescent="0.25">
      <c r="B19" s="59" t="s">
        <v>36</v>
      </c>
      <c r="C19" s="18">
        <v>3477541</v>
      </c>
      <c r="D19" s="18">
        <v>3477541</v>
      </c>
      <c r="E19" s="18">
        <v>72996</v>
      </c>
      <c r="F19" s="25">
        <f t="shared" si="6"/>
        <v>2.0990694286566282E-2</v>
      </c>
    </row>
    <row r="20" spans="2:6" x14ac:dyDescent="0.25">
      <c r="B20" s="60" t="s">
        <v>40</v>
      </c>
      <c r="C20" s="19">
        <v>706316288</v>
      </c>
      <c r="D20" s="19">
        <v>742337363</v>
      </c>
      <c r="E20" s="19">
        <v>174880265.03</v>
      </c>
      <c r="F20" s="26">
        <f t="shared" si="6"/>
        <v>0.23558057797772466</v>
      </c>
    </row>
    <row r="21" spans="2:6" x14ac:dyDescent="0.25">
      <c r="B21" s="38" t="s">
        <v>2</v>
      </c>
      <c r="C21" s="39">
        <f>+C17+C15+C13+C11+C9</f>
        <v>1412218358</v>
      </c>
      <c r="D21" s="39">
        <f t="shared" ref="D21:E21" si="7">+D17+D15+D13+D11+D9</f>
        <v>2765407646</v>
      </c>
      <c r="E21" s="39">
        <f t="shared" si="7"/>
        <v>1656131153.46</v>
      </c>
      <c r="F21" s="40">
        <f t="shared" ref="F21" si="8">IF(D21=0,"%",E21/D21)</f>
        <v>0.59887415002106348</v>
      </c>
    </row>
    <row r="22" spans="2:6" x14ac:dyDescent="0.25">
      <c r="B22" s="27" t="s">
        <v>27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8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57" t="s">
        <v>26</v>
      </c>
      <c r="C5" s="57"/>
      <c r="D5" s="57"/>
      <c r="E5" s="57"/>
      <c r="F5" s="57"/>
    </row>
    <row r="7" spans="2:6" x14ac:dyDescent="0.25">
      <c r="E7" s="54"/>
      <c r="F7" s="56" t="s">
        <v>18</v>
      </c>
    </row>
    <row r="8" spans="2:6" ht="38.25" x14ac:dyDescent="0.25">
      <c r="B8" s="41" t="s">
        <v>3</v>
      </c>
      <c r="C8" s="41" t="s">
        <v>0</v>
      </c>
      <c r="D8" s="41" t="s">
        <v>1</v>
      </c>
      <c r="E8" s="43" t="s">
        <v>21</v>
      </c>
      <c r="F8" s="43" t="s">
        <v>4</v>
      </c>
    </row>
    <row r="9" spans="2:6" x14ac:dyDescent="0.25">
      <c r="B9" s="35" t="s">
        <v>16</v>
      </c>
      <c r="C9" s="36">
        <f>+C10</f>
        <v>0</v>
      </c>
      <c r="D9" s="36">
        <f t="shared" ref="D9:E9" si="0">+D10</f>
        <v>1650</v>
      </c>
      <c r="E9" s="36">
        <f t="shared" si="0"/>
        <v>0</v>
      </c>
      <c r="F9" s="37" t="str">
        <f t="shared" ref="F9:F37" si="1">IF(E9=0,"%",E9/D9)</f>
        <v>%</v>
      </c>
    </row>
    <row r="10" spans="2:6" x14ac:dyDescent="0.25">
      <c r="B10" s="16" t="s">
        <v>40</v>
      </c>
      <c r="C10" s="17">
        <v>0</v>
      </c>
      <c r="D10" s="17">
        <v>1650</v>
      </c>
      <c r="E10" s="17">
        <v>0</v>
      </c>
      <c r="F10" s="14" t="str">
        <f t="shared" si="1"/>
        <v>%</v>
      </c>
    </row>
    <row r="11" spans="2:6" x14ac:dyDescent="0.25">
      <c r="B11" s="35" t="s">
        <v>14</v>
      </c>
      <c r="C11" s="36">
        <f>+SUM(C12:C23)</f>
        <v>36407768</v>
      </c>
      <c r="D11" s="36">
        <f>+SUM(D12:D23)</f>
        <v>473970413</v>
      </c>
      <c r="E11" s="36">
        <f>+SUM(E12:E23)</f>
        <v>181953786.90999991</v>
      </c>
      <c r="F11" s="37">
        <f t="shared" ref="F11:F12" si="2">IF(E11=0,"%",E11/D11)</f>
        <v>0.38389271127351976</v>
      </c>
    </row>
    <row r="12" spans="2:6" x14ac:dyDescent="0.25">
      <c r="B12" s="16" t="s">
        <v>29</v>
      </c>
      <c r="C12" s="17">
        <v>50000</v>
      </c>
      <c r="D12" s="17">
        <v>39190089</v>
      </c>
      <c r="E12" s="17">
        <v>10262336.15</v>
      </c>
      <c r="F12" s="14">
        <f t="shared" si="2"/>
        <v>0.26186049615758722</v>
      </c>
    </row>
    <row r="13" spans="2:6" x14ac:dyDescent="0.25">
      <c r="B13" s="15" t="s">
        <v>30</v>
      </c>
      <c r="C13" s="18">
        <v>1166086</v>
      </c>
      <c r="D13" s="18">
        <v>68652937</v>
      </c>
      <c r="E13" s="18">
        <v>24385126.089999992</v>
      </c>
      <c r="F13" s="25">
        <f t="shared" si="1"/>
        <v>0.35519421536182777</v>
      </c>
    </row>
    <row r="14" spans="2:6" x14ac:dyDescent="0.25">
      <c r="B14" s="15" t="s">
        <v>31</v>
      </c>
      <c r="C14" s="18">
        <v>5000</v>
      </c>
      <c r="D14" s="18">
        <v>3027696</v>
      </c>
      <c r="E14" s="18">
        <v>656394.40999999992</v>
      </c>
      <c r="F14" s="25">
        <f t="shared" si="1"/>
        <v>0.21679666981097176</v>
      </c>
    </row>
    <row r="15" spans="2:6" x14ac:dyDescent="0.25">
      <c r="B15" s="15" t="s">
        <v>32</v>
      </c>
      <c r="C15" s="18">
        <v>0</v>
      </c>
      <c r="D15" s="18">
        <v>465996</v>
      </c>
      <c r="E15" s="18">
        <v>65278.559999999998</v>
      </c>
      <c r="F15" s="25">
        <f t="shared" si="1"/>
        <v>0.14008394921844822</v>
      </c>
    </row>
    <row r="16" spans="2:6" x14ac:dyDescent="0.25">
      <c r="B16" s="15" t="s">
        <v>33</v>
      </c>
      <c r="C16" s="18">
        <v>687613</v>
      </c>
      <c r="D16" s="18">
        <v>20384520</v>
      </c>
      <c r="E16" s="18">
        <v>7577455.5200000014</v>
      </c>
      <c r="F16" s="25">
        <f t="shared" si="1"/>
        <v>0.371725972453607</v>
      </c>
    </row>
    <row r="17" spans="2:6" x14ac:dyDescent="0.25">
      <c r="B17" s="15" t="s">
        <v>34</v>
      </c>
      <c r="C17" s="18">
        <v>152671</v>
      </c>
      <c r="D17" s="18">
        <v>16014792</v>
      </c>
      <c r="E17" s="18">
        <v>6032944.3899999978</v>
      </c>
      <c r="F17" s="25">
        <f t="shared" si="1"/>
        <v>0.37671075528174192</v>
      </c>
    </row>
    <row r="18" spans="2:6" x14ac:dyDescent="0.25">
      <c r="B18" s="15" t="s">
        <v>36</v>
      </c>
      <c r="C18" s="18">
        <v>0</v>
      </c>
      <c r="D18" s="18">
        <v>32247803</v>
      </c>
      <c r="E18" s="18">
        <v>15307518.18</v>
      </c>
      <c r="F18" s="25">
        <f t="shared" si="1"/>
        <v>0.47468406390351614</v>
      </c>
    </row>
    <row r="19" spans="2:6" x14ac:dyDescent="0.25">
      <c r="B19" s="15" t="s">
        <v>37</v>
      </c>
      <c r="C19" s="18">
        <v>0</v>
      </c>
      <c r="D19" s="18">
        <v>342657</v>
      </c>
      <c r="E19" s="18">
        <v>210610.4</v>
      </c>
      <c r="F19" s="25">
        <f t="shared" si="1"/>
        <v>0.61463912892484318</v>
      </c>
    </row>
    <row r="20" spans="2:6" x14ac:dyDescent="0.25">
      <c r="B20" s="15" t="s">
        <v>38</v>
      </c>
      <c r="C20" s="18">
        <v>140917</v>
      </c>
      <c r="D20" s="18">
        <v>1861852</v>
      </c>
      <c r="E20" s="18">
        <v>435861.73000000004</v>
      </c>
      <c r="F20" s="25">
        <f t="shared" si="1"/>
        <v>0.23410116915845086</v>
      </c>
    </row>
    <row r="21" spans="2:6" x14ac:dyDescent="0.25">
      <c r="B21" s="15" t="s">
        <v>41</v>
      </c>
      <c r="C21" s="18">
        <v>0</v>
      </c>
      <c r="D21" s="18">
        <v>14947</v>
      </c>
      <c r="E21" s="18">
        <v>14811.75</v>
      </c>
      <c r="F21" s="25">
        <f t="shared" si="1"/>
        <v>0.99095136147721952</v>
      </c>
    </row>
    <row r="22" spans="2:6" x14ac:dyDescent="0.25">
      <c r="B22" s="15" t="s">
        <v>39</v>
      </c>
      <c r="C22" s="18">
        <v>4810838</v>
      </c>
      <c r="D22" s="18">
        <v>4521038</v>
      </c>
      <c r="E22" s="18">
        <v>142500</v>
      </c>
      <c r="F22" s="25">
        <f t="shared" si="1"/>
        <v>3.1519310388455041E-2</v>
      </c>
    </row>
    <row r="23" spans="2:6" x14ac:dyDescent="0.25">
      <c r="B23" s="15" t="s">
        <v>40</v>
      </c>
      <c r="C23" s="18">
        <v>29394643</v>
      </c>
      <c r="D23" s="18">
        <v>287246086</v>
      </c>
      <c r="E23" s="18">
        <v>116862949.72999993</v>
      </c>
      <c r="F23" s="25">
        <f t="shared" si="1"/>
        <v>0.40683913698305335</v>
      </c>
    </row>
    <row r="24" spans="2:6" x14ac:dyDescent="0.25">
      <c r="B24" s="35" t="s">
        <v>12</v>
      </c>
      <c r="C24" s="36">
        <f>+C25</f>
        <v>0</v>
      </c>
      <c r="D24" s="36">
        <f t="shared" ref="D24:E24" si="3">+D25</f>
        <v>5250</v>
      </c>
      <c r="E24" s="36">
        <f t="shared" si="3"/>
        <v>0</v>
      </c>
      <c r="F24" s="37" t="str">
        <f t="shared" si="1"/>
        <v>%</v>
      </c>
    </row>
    <row r="25" spans="2:6" x14ac:dyDescent="0.25">
      <c r="B25" s="15" t="s">
        <v>40</v>
      </c>
      <c r="C25" s="18">
        <v>0</v>
      </c>
      <c r="D25" s="18">
        <v>5250</v>
      </c>
      <c r="E25" s="18">
        <v>0</v>
      </c>
      <c r="F25" s="25" t="str">
        <f t="shared" si="1"/>
        <v>%</v>
      </c>
    </row>
    <row r="26" spans="2:6" x14ac:dyDescent="0.25">
      <c r="B26" s="35" t="s">
        <v>11</v>
      </c>
      <c r="C26" s="36">
        <f>+SUM(C27:C36)</f>
        <v>0</v>
      </c>
      <c r="D26" s="36">
        <f>+SUM(D27:D36)</f>
        <v>28262504</v>
      </c>
      <c r="E26" s="36">
        <f>+SUM(E27:E36)</f>
        <v>5688744.9199999999</v>
      </c>
      <c r="F26" s="37">
        <f t="shared" si="1"/>
        <v>0.20128241007944661</v>
      </c>
    </row>
    <row r="27" spans="2:6" x14ac:dyDescent="0.25">
      <c r="B27" s="16" t="s">
        <v>29</v>
      </c>
      <c r="C27" s="17">
        <v>0</v>
      </c>
      <c r="D27" s="17">
        <v>2636697</v>
      </c>
      <c r="E27" s="17">
        <v>211542.6</v>
      </c>
      <c r="F27" s="14">
        <f t="shared" si="1"/>
        <v>8.0230151587383766E-2</v>
      </c>
    </row>
    <row r="28" spans="2:6" x14ac:dyDescent="0.25">
      <c r="B28" s="15" t="s">
        <v>30</v>
      </c>
      <c r="C28" s="18">
        <v>0</v>
      </c>
      <c r="D28" s="18">
        <v>2014295</v>
      </c>
      <c r="E28" s="18">
        <v>464899.99</v>
      </c>
      <c r="F28" s="25">
        <f>IF(E28=0,"%",E28/D28)</f>
        <v>0.23080034950193493</v>
      </c>
    </row>
    <row r="29" spans="2:6" x14ac:dyDescent="0.25">
      <c r="B29" s="15" t="s">
        <v>31</v>
      </c>
      <c r="C29" s="18">
        <v>0</v>
      </c>
      <c r="D29" s="18">
        <v>400024</v>
      </c>
      <c r="E29" s="18">
        <v>49520</v>
      </c>
      <c r="F29" s="25">
        <f t="shared" ref="F29:F32" si="4">IF(E29=0,"%",E29/D29)</f>
        <v>0.12379257244565325</v>
      </c>
    </row>
    <row r="30" spans="2:6" x14ac:dyDescent="0.25">
      <c r="B30" s="15" t="s">
        <v>32</v>
      </c>
      <c r="C30" s="18">
        <v>0</v>
      </c>
      <c r="D30" s="18">
        <v>20000</v>
      </c>
      <c r="E30" s="18">
        <v>0</v>
      </c>
      <c r="F30" s="25" t="str">
        <f t="shared" si="4"/>
        <v>%</v>
      </c>
    </row>
    <row r="31" spans="2:6" x14ac:dyDescent="0.25">
      <c r="B31" s="15" t="s">
        <v>33</v>
      </c>
      <c r="C31" s="18">
        <v>0</v>
      </c>
      <c r="D31" s="18">
        <v>3912738</v>
      </c>
      <c r="E31" s="18">
        <v>1128879</v>
      </c>
      <c r="F31" s="25">
        <f t="shared" si="4"/>
        <v>0.28851382331247327</v>
      </c>
    </row>
    <row r="32" spans="2:6" x14ac:dyDescent="0.25">
      <c r="B32" s="15" t="s">
        <v>34</v>
      </c>
      <c r="C32" s="18">
        <v>0</v>
      </c>
      <c r="D32" s="18">
        <v>905301</v>
      </c>
      <c r="E32" s="18">
        <v>198000</v>
      </c>
      <c r="F32" s="25">
        <f t="shared" si="4"/>
        <v>0.2187117875712056</v>
      </c>
    </row>
    <row r="33" spans="2:6" x14ac:dyDescent="0.25">
      <c r="B33" s="15" t="s">
        <v>36</v>
      </c>
      <c r="C33" s="18">
        <v>0</v>
      </c>
      <c r="D33" s="18">
        <v>3439342</v>
      </c>
      <c r="E33" s="18">
        <v>102072.28</v>
      </c>
      <c r="F33" s="25">
        <f t="shared" ref="F33" si="5">IF(E33=0,"%",E33/D33)</f>
        <v>2.9677851170369217E-2</v>
      </c>
    </row>
    <row r="34" spans="2:6" x14ac:dyDescent="0.25">
      <c r="B34" s="15" t="s">
        <v>38</v>
      </c>
      <c r="C34" s="18">
        <v>0</v>
      </c>
      <c r="D34" s="18">
        <v>225000</v>
      </c>
      <c r="E34" s="18">
        <v>0</v>
      </c>
      <c r="F34" s="25" t="str">
        <f t="shared" si="1"/>
        <v>%</v>
      </c>
    </row>
    <row r="35" spans="2:6" x14ac:dyDescent="0.25">
      <c r="B35" s="15" t="s">
        <v>41</v>
      </c>
      <c r="C35" s="18">
        <v>0</v>
      </c>
      <c r="D35" s="18">
        <v>11057</v>
      </c>
      <c r="E35" s="18">
        <v>11032.17</v>
      </c>
      <c r="F35" s="25">
        <f t="shared" si="1"/>
        <v>0.99775436375146964</v>
      </c>
    </row>
    <row r="36" spans="2:6" x14ac:dyDescent="0.25">
      <c r="B36" s="15" t="s">
        <v>40</v>
      </c>
      <c r="C36" s="18">
        <v>0</v>
      </c>
      <c r="D36" s="18">
        <v>14698050</v>
      </c>
      <c r="E36" s="18">
        <v>3522798.8800000004</v>
      </c>
      <c r="F36" s="25">
        <f t="shared" si="1"/>
        <v>0.2396779763301935</v>
      </c>
    </row>
    <row r="37" spans="2:6" x14ac:dyDescent="0.25">
      <c r="B37" s="38" t="s">
        <v>2</v>
      </c>
      <c r="C37" s="39">
        <f>+C26+C24+C11+C9</f>
        <v>36407768</v>
      </c>
      <c r="D37" s="39">
        <f>+D26+D24+D11+D9</f>
        <v>502239817</v>
      </c>
      <c r="E37" s="39">
        <f>+E26+E24+E11+E9</f>
        <v>187642531.82999989</v>
      </c>
      <c r="F37" s="40">
        <f t="shared" si="1"/>
        <v>0.37361142123464874</v>
      </c>
    </row>
    <row r="38" spans="2:6" x14ac:dyDescent="0.25">
      <c r="B38" s="27" t="s">
        <v>27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58" t="s">
        <v>28</v>
      </c>
      <c r="C5" s="58"/>
      <c r="D5" s="58"/>
      <c r="E5" s="58"/>
      <c r="F5" s="58"/>
    </row>
    <row r="8" spans="2:6" ht="38.25" x14ac:dyDescent="0.25">
      <c r="B8" s="41" t="s">
        <v>3</v>
      </c>
      <c r="C8" s="41" t="s">
        <v>0</v>
      </c>
      <c r="D8" s="41" t="s">
        <v>1</v>
      </c>
      <c r="E8" s="43" t="s">
        <v>21</v>
      </c>
      <c r="F8" s="43" t="s">
        <v>4</v>
      </c>
    </row>
    <row r="9" spans="2:6" x14ac:dyDescent="0.25">
      <c r="B9" s="35" t="s">
        <v>17</v>
      </c>
      <c r="C9" s="36">
        <f>SUM(C10:C11)</f>
        <v>0</v>
      </c>
      <c r="D9" s="36">
        <f t="shared" ref="D9:E9" si="0">SUM(D10:D11)</f>
        <v>998260</v>
      </c>
      <c r="E9" s="36">
        <f t="shared" si="0"/>
        <v>103080</v>
      </c>
      <c r="F9" s="37">
        <f t="shared" ref="F9:F15" si="1">IF(E9=0,"%",E9/D9)</f>
        <v>0.10325967182898244</v>
      </c>
    </row>
    <row r="10" spans="2:6" x14ac:dyDescent="0.25">
      <c r="B10" s="15" t="s">
        <v>29</v>
      </c>
      <c r="C10" s="18">
        <v>0</v>
      </c>
      <c r="D10" s="18">
        <v>729576</v>
      </c>
      <c r="E10" s="18">
        <v>79680</v>
      </c>
      <c r="F10" s="25">
        <f t="shared" si="1"/>
        <v>0.10921411888548965</v>
      </c>
    </row>
    <row r="11" spans="2:6" x14ac:dyDescent="0.25">
      <c r="B11" s="45" t="s">
        <v>30</v>
      </c>
      <c r="C11" s="19">
        <v>0</v>
      </c>
      <c r="D11" s="19">
        <v>268684</v>
      </c>
      <c r="E11" s="19">
        <v>23400</v>
      </c>
      <c r="F11" s="26">
        <f t="shared" si="1"/>
        <v>8.7091155409328436E-2</v>
      </c>
    </row>
    <row r="12" spans="2:6" x14ac:dyDescent="0.25">
      <c r="B12" s="35" t="s">
        <v>11</v>
      </c>
      <c r="C12" s="36">
        <f>SUM(C13:C14)</f>
        <v>0</v>
      </c>
      <c r="D12" s="36">
        <f t="shared" ref="D12:E12" si="2">SUM(D13:D14)</f>
        <v>262784</v>
      </c>
      <c r="E12" s="36">
        <f t="shared" si="2"/>
        <v>0</v>
      </c>
      <c r="F12" s="46" t="str">
        <f t="shared" si="1"/>
        <v>%</v>
      </c>
    </row>
    <row r="13" spans="2:6" x14ac:dyDescent="0.25">
      <c r="B13" s="15" t="s">
        <v>29</v>
      </c>
      <c r="C13" s="18">
        <v>0</v>
      </c>
      <c r="D13" s="18">
        <v>59080</v>
      </c>
      <c r="E13" s="18">
        <v>0</v>
      </c>
      <c r="F13" s="25" t="str">
        <f t="shared" si="1"/>
        <v>%</v>
      </c>
    </row>
    <row r="14" spans="2:6" x14ac:dyDescent="0.25">
      <c r="B14" s="45" t="s">
        <v>30</v>
      </c>
      <c r="C14" s="19">
        <v>0</v>
      </c>
      <c r="D14" s="19">
        <v>203704</v>
      </c>
      <c r="E14" s="19">
        <v>0</v>
      </c>
      <c r="F14" s="26" t="str">
        <f t="shared" si="1"/>
        <v>%</v>
      </c>
    </row>
    <row r="15" spans="2:6" x14ac:dyDescent="0.25">
      <c r="B15" s="38" t="s">
        <v>2</v>
      </c>
      <c r="C15" s="39">
        <f>+C12+C9</f>
        <v>0</v>
      </c>
      <c r="D15" s="39">
        <f t="shared" ref="D15:E15" si="3">+D12+D9</f>
        <v>1261044</v>
      </c>
      <c r="E15" s="39">
        <f t="shared" si="3"/>
        <v>103080</v>
      </c>
      <c r="F15" s="40">
        <f t="shared" si="1"/>
        <v>8.1741794893754702E-2</v>
      </c>
    </row>
    <row r="16" spans="2:6" x14ac:dyDescent="0.25">
      <c r="B16" s="27" t="s">
        <v>27</v>
      </c>
    </row>
  </sheetData>
  <mergeCells count="1"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TODA FUENTE</vt:lpstr>
      <vt:lpstr>RO</vt:lpstr>
      <vt:lpstr>RDR</vt:lpstr>
      <vt:lpstr>ROCC</vt:lpstr>
      <vt:lpstr>DYT</vt:lpstr>
      <vt:lpstr>RD</vt:lpstr>
      <vt:lpstr>RDR!Área_de_impresión</vt:lpstr>
      <vt:lpstr>RO!Área_de_impresión</vt:lpstr>
      <vt:lpstr>ROCC!Área_de_impresión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2021-07-07T16:58:20Z</dcterms:modified>
</cp:coreProperties>
</file>