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pR - Pliego MINSA 2021\8. Agosto - 2021\"/>
    </mc:Choice>
  </mc:AlternateContent>
  <bookViews>
    <workbookView xWindow="-120" yWindow="-120" windowWidth="29040" windowHeight="1584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RDR!$B$5:$F$46</definedName>
    <definedName name="_xlnm.Print_Area" localSheetId="1">RO!$B$5:$F$87</definedName>
    <definedName name="_xlnm.Print_Area" localSheetId="4">ROCC!$B$5:$F$22</definedName>
    <definedName name="_xlnm.Print_Area" localSheetId="3">ROOC!$B$2:$F$10</definedName>
    <definedName name="_xlnm.Print_Area" localSheetId="0">'TODA FUENTE'!$B$5:$F$82</definedName>
  </definedNames>
  <calcPr calcId="152511"/>
</workbook>
</file>

<file path=xl/calcChain.xml><?xml version="1.0" encoding="utf-8"?>
<calcChain xmlns="http://schemas.openxmlformats.org/spreadsheetml/2006/main">
  <c r="F28" i="5" l="1"/>
  <c r="E27" i="5"/>
  <c r="D27" i="5"/>
  <c r="C27" i="5"/>
  <c r="F19" i="5"/>
  <c r="F18" i="5"/>
  <c r="F17" i="5"/>
  <c r="F16" i="5"/>
  <c r="E17" i="8"/>
  <c r="D17" i="8"/>
  <c r="C17" i="8"/>
  <c r="F20" i="8"/>
  <c r="F19" i="8"/>
  <c r="E15" i="8"/>
  <c r="D15" i="8"/>
  <c r="C15" i="8"/>
  <c r="E13" i="8"/>
  <c r="D13" i="8"/>
  <c r="C13" i="8"/>
  <c r="E11" i="8"/>
  <c r="D11" i="8"/>
  <c r="C11" i="8"/>
  <c r="F16" i="8"/>
  <c r="F15" i="8"/>
  <c r="F14" i="8"/>
  <c r="F13" i="8"/>
  <c r="F36" i="3"/>
  <c r="F33" i="1"/>
  <c r="F25" i="1"/>
  <c r="F24" i="1"/>
  <c r="F26" i="5" l="1"/>
  <c r="E25" i="5"/>
  <c r="D25" i="5"/>
  <c r="C25" i="5"/>
  <c r="F37" i="3"/>
  <c r="C27" i="1"/>
  <c r="D27" i="1"/>
  <c r="E27" i="1"/>
  <c r="F25" i="5" l="1"/>
  <c r="D21" i="8"/>
  <c r="E9" i="8"/>
  <c r="D9" i="8"/>
  <c r="C9" i="8"/>
  <c r="C21" i="8"/>
  <c r="F18" i="8"/>
  <c r="F12" i="8"/>
  <c r="F78" i="2"/>
  <c r="F77" i="2"/>
  <c r="F76" i="2"/>
  <c r="F75" i="2"/>
  <c r="F76" i="1"/>
  <c r="F75" i="1"/>
  <c r="F17" i="8" l="1"/>
  <c r="E21" i="8"/>
  <c r="F21" i="8" s="1"/>
  <c r="F11" i="8"/>
  <c r="C71" i="2"/>
  <c r="F74" i="1" l="1"/>
  <c r="F11" i="3" l="1"/>
  <c r="F51" i="2"/>
  <c r="F50" i="2"/>
  <c r="F49" i="2"/>
  <c r="F48" i="2"/>
  <c r="F36" i="2"/>
  <c r="C46" i="2"/>
  <c r="D46" i="2"/>
  <c r="E46" i="2"/>
  <c r="F50" i="1"/>
  <c r="F49" i="1"/>
  <c r="F48" i="1"/>
  <c r="F47" i="1"/>
  <c r="F46" i="1"/>
  <c r="F45" i="1"/>
  <c r="F35" i="1"/>
  <c r="C42" i="1"/>
  <c r="D42" i="1"/>
  <c r="E42" i="1"/>
  <c r="F14" i="7" l="1"/>
  <c r="F13" i="7"/>
  <c r="E12" i="7"/>
  <c r="F12" i="7" s="1"/>
  <c r="D12" i="7"/>
  <c r="C12" i="7"/>
  <c r="C34" i="3"/>
  <c r="D34" i="3"/>
  <c r="E34" i="3"/>
  <c r="F70" i="2"/>
  <c r="E69" i="2"/>
  <c r="F69" i="2" s="1"/>
  <c r="D69" i="2"/>
  <c r="C69" i="2"/>
  <c r="E65" i="1"/>
  <c r="F65" i="1" s="1"/>
  <c r="D65" i="1"/>
  <c r="C65" i="1"/>
  <c r="F66" i="1"/>
  <c r="F32" i="3" l="1"/>
  <c r="F26" i="1"/>
  <c r="F23" i="1"/>
  <c r="F33" i="5" l="1"/>
  <c r="F31" i="5"/>
  <c r="F27" i="5"/>
  <c r="C32" i="2"/>
  <c r="D32" i="2"/>
  <c r="E32" i="2"/>
  <c r="E11" i="5" l="1"/>
  <c r="D11" i="5"/>
  <c r="C11" i="5"/>
  <c r="E9" i="5"/>
  <c r="D9" i="5"/>
  <c r="C9" i="5"/>
  <c r="E58" i="2"/>
  <c r="D58" i="2"/>
  <c r="C58" i="2"/>
  <c r="E54" i="1"/>
  <c r="D54" i="1"/>
  <c r="C54" i="1"/>
  <c r="F61" i="1"/>
  <c r="F60" i="1"/>
  <c r="F59" i="1"/>
  <c r="C67" i="1"/>
  <c r="D67" i="1"/>
  <c r="E67" i="1"/>
  <c r="F15" i="5" l="1"/>
  <c r="F14" i="5"/>
  <c r="F13" i="5"/>
  <c r="F12" i="5"/>
  <c r="F11" i="5"/>
  <c r="F43" i="3"/>
  <c r="F33" i="3" l="1"/>
  <c r="E29" i="3"/>
  <c r="D29" i="3"/>
  <c r="C29" i="3"/>
  <c r="F44" i="3" l="1"/>
  <c r="E9" i="7" l="1"/>
  <c r="D9" i="7"/>
  <c r="C9" i="7"/>
  <c r="F42" i="3"/>
  <c r="F30" i="3"/>
  <c r="F41" i="3"/>
  <c r="F40" i="3"/>
  <c r="F38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2" i="5" l="1"/>
  <c r="F62" i="2"/>
  <c r="F53" i="2"/>
  <c r="F52" i="2"/>
  <c r="F47" i="2"/>
  <c r="F58" i="1"/>
  <c r="F44" i="1"/>
  <c r="F82" i="2" l="1"/>
  <c r="F73" i="1"/>
  <c r="F53" i="1"/>
  <c r="F52" i="1"/>
  <c r="F51" i="1"/>
  <c r="F29" i="3" l="1"/>
  <c r="F34" i="3"/>
  <c r="F67" i="2"/>
  <c r="F66" i="2"/>
  <c r="D71" i="2"/>
  <c r="E71" i="2"/>
  <c r="F11" i="7"/>
  <c r="F10" i="7"/>
  <c r="F68" i="2" l="1"/>
  <c r="F64" i="1"/>
  <c r="F63" i="1"/>
  <c r="F64" i="2" l="1"/>
  <c r="F63" i="2"/>
  <c r="F61" i="2"/>
  <c r="F57" i="1"/>
  <c r="F24" i="2" l="1"/>
  <c r="F23" i="2"/>
  <c r="F57" i="2" l="1"/>
  <c r="F56" i="2"/>
  <c r="F55" i="2"/>
  <c r="F54" i="2"/>
  <c r="F43" i="1"/>
  <c r="F40" i="5" l="1"/>
  <c r="C29" i="5" l="1"/>
  <c r="C41" i="5" s="1"/>
  <c r="D29" i="5"/>
  <c r="D41" i="5" s="1"/>
  <c r="E29" i="5"/>
  <c r="E41" i="5" s="1"/>
  <c r="F39" i="5" l="1"/>
  <c r="F24" i="5" l="1"/>
  <c r="F10" i="8" l="1"/>
  <c r="F38" i="5" l="1"/>
  <c r="F37" i="5"/>
  <c r="F30" i="5"/>
  <c r="F23" i="5"/>
  <c r="F22" i="5"/>
  <c r="F21" i="5"/>
  <c r="F20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80" i="1"/>
  <c r="F79" i="1"/>
  <c r="F78" i="1"/>
  <c r="F77" i="1"/>
  <c r="F72" i="1"/>
  <c r="F71" i="1"/>
  <c r="F70" i="1"/>
  <c r="F69" i="1"/>
  <c r="F68" i="1"/>
  <c r="F62" i="1"/>
  <c r="F56" i="1"/>
  <c r="F55" i="1"/>
  <c r="F41" i="1"/>
  <c r="F40" i="1"/>
  <c r="F39" i="1"/>
  <c r="F38" i="1"/>
  <c r="F37" i="1"/>
  <c r="F36" i="1"/>
  <c r="F34" i="1"/>
  <c r="F32" i="1"/>
  <c r="F31" i="1"/>
  <c r="F30" i="1"/>
  <c r="F29" i="1"/>
  <c r="F28" i="1"/>
  <c r="F21" i="1"/>
  <c r="F20" i="1"/>
  <c r="F19" i="1"/>
  <c r="F18" i="1"/>
  <c r="F17" i="1"/>
  <c r="F16" i="1"/>
  <c r="F15" i="1"/>
  <c r="F14" i="1"/>
  <c r="F13" i="1"/>
  <c r="F12" i="1"/>
  <c r="F11" i="1"/>
  <c r="F10" i="1"/>
  <c r="F67" i="1" l="1"/>
  <c r="F71" i="2"/>
  <c r="E9" i="3"/>
  <c r="D9" i="3"/>
  <c r="C9" i="3"/>
  <c r="C22" i="1"/>
  <c r="D22" i="1"/>
  <c r="E22" i="1"/>
  <c r="F9" i="3" l="1"/>
  <c r="F9" i="5"/>
  <c r="F42" i="1"/>
  <c r="F22" i="1"/>
  <c r="F9" i="8"/>
  <c r="F29" i="5"/>
  <c r="F41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39" i="3"/>
  <c r="D39" i="3"/>
  <c r="C39" i="3"/>
  <c r="E16" i="3"/>
  <c r="D16" i="3"/>
  <c r="C16" i="3"/>
  <c r="E22" i="2"/>
  <c r="D22" i="2"/>
  <c r="C22" i="2"/>
  <c r="E9" i="2"/>
  <c r="D9" i="2"/>
  <c r="C9" i="2"/>
  <c r="E9" i="1"/>
  <c r="E81" i="1" s="1"/>
  <c r="D9" i="1"/>
  <c r="D81" i="1" s="1"/>
  <c r="C9" i="1"/>
  <c r="C81" i="1" s="1"/>
  <c r="C86" i="2" l="1"/>
  <c r="D86" i="2"/>
  <c r="E86" i="2"/>
  <c r="F81" i="1"/>
  <c r="C45" i="3"/>
  <c r="D45" i="3"/>
  <c r="E45" i="3"/>
  <c r="F16" i="3"/>
  <c r="F39" i="3"/>
  <c r="F32" i="2"/>
  <c r="F22" i="2"/>
  <c r="F27" i="1"/>
  <c r="F58" i="2"/>
  <c r="F54" i="1"/>
  <c r="F9" i="2"/>
  <c r="F9" i="1"/>
  <c r="F9" i="4"/>
  <c r="F8" i="4"/>
  <c r="F7" i="4"/>
  <c r="F6" i="4"/>
  <c r="F45" i="3" l="1"/>
  <c r="F86" i="2"/>
  <c r="C15" i="7" l="1"/>
</calcChain>
</file>

<file path=xl/sharedStrings.xml><?xml version="1.0" encoding="utf-8"?>
<sst xmlns="http://schemas.openxmlformats.org/spreadsheetml/2006/main" count="276" uniqueCount="47">
  <si>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</si>
  <si>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</si>
  <si>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</si>
  <si>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</si>
  <si>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</si>
  <si>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</si>
  <si>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</si>
  <si>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</si>
  <si>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</si>
  <si>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</si>
  <si>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</si>
  <si>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</si>
  <si>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</si>
  <si>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</si>
  <si>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</si>
  <si>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</si>
  <si>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</si>
  <si>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</si>
  <si>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</si>
  <si>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</si>
  <si>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</si>
  <si>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</si>
  <si>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</si>
  <si>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</si>
  <si>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9002  ASIGNACIONES PRESUPUESTARIAS QUE NO RESULTAN EN PRODUCTOS</t>
  </si>
  <si>
    <t>DEVENGADO
AL 31.08.21</t>
  </si>
  <si>
    <t>Fuente: SIAF, Consulta Amigable y Base de Datos al 31 de Agosto del 2021</t>
  </si>
  <si>
    <t>EJECUCION DE LOS PROGRAMAS PRESUPUESTALES AL MES DE AGOSTO
DEL AÑO FISCAL 2021 DEL PLIEGO 011 MINSA - TODA FUENTE</t>
  </si>
  <si>
    <t>EJECUCION DE LOS PROGRAMAS PRESUPUESTALES AL MES DE AGOSTO
DEL AÑO FISCAL 2021 DEL PLIEGO 011 MINSA - RECURSOS ORDINARIOS</t>
  </si>
  <si>
    <t>EJECUCION DE LOS PROGRAMAS PRESUPUESTALES AL MES DE AGOSTO
DEL AÑO FISCAL 2021 DEL PLIEGO 011 MINSA - RECURSOS DIRECTAMENTE RECAUDADOS</t>
  </si>
  <si>
    <t>EJECUCION DE LOS PROGRAMAS PRESUPUESTALES AL MES DE AGOSTO
DEL AÑO FISCAL 2021 DEL PLIEGO 011 MINSA - ROOC</t>
  </si>
  <si>
    <t>EJECUCION DE LOS PROGRAMAS PRESUPUESTALES AL MES DE AGOSTO
DEL AÑO FISCAL 2021 DEL PLIEGO 011 MINSA - DONACIONES Y TRANSFERENCIAS</t>
  </si>
  <si>
    <t>EJECUCION DE LOS PROGRAMAS PRESUPUESTALES AL MES DE AGOSTO
DEL AÑO FISCAL 2021 DEL PLIEGO 011 MINSA - RECURSOS DETERMINADOS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</si>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</sst>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165" fontId="0" fillId="0" borderId="8" xfId="1" applyNumberFormat="1" applyFont="1" applyBorder="1" applyAlignment="1">
      <alignment horizontal="right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27</v>
      </c>
      <c r="C5" s="67"/>
      <c r="D5" s="67"/>
      <c r="E5" s="67"/>
      <c r="F5" s="67"/>
    </row>
    <row r="7" spans="2:6" x14ac:dyDescent="0.25">
      <c r="F7" s="66" t="s">
        <v>22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25</v>
      </c>
      <c r="F8" s="54" t="s">
        <v>5</v>
      </c>
    </row>
    <row r="9" spans="2:6" x14ac:dyDescent="0.25">
      <c r="B9" s="45" t="s">
        <v>14</v>
      </c>
      <c r="C9" s="46">
        <f>SUM(C10:C21)</f>
        <v>2819150926</v>
      </c>
      <c r="D9" s="46">
        <f>SUM(D10:D21)</f>
        <v>2927604498</v>
      </c>
      <c r="E9" s="46">
        <f>SUM(E10:E21)</f>
        <v>1734349969.4699998</v>
      </c>
      <c r="F9" s="58">
        <f t="shared" ref="F9:F81" si="0">IF(E9=0,"%",E9/D9)</f>
        <v>0.5924126604720088</v>
      </c>
    </row>
    <row r="10" spans="2:6" x14ac:dyDescent="0.25">
      <c r="B10" s="16" t="s">
        <v>33</v>
      </c>
      <c r="C10" s="30">
        <v>177798375</v>
      </c>
      <c r="D10" s="30">
        <v>171894380</v>
      </c>
      <c r="E10" s="30">
        <v>108043666.45999995</v>
      </c>
      <c r="F10" s="59">
        <f t="shared" si="0"/>
        <v>0.62854682311312304</v>
      </c>
    </row>
    <row r="11" spans="2:6" x14ac:dyDescent="0.25">
      <c r="B11" s="17" t="s">
        <v>34</v>
      </c>
      <c r="C11" s="31">
        <v>245747129</v>
      </c>
      <c r="D11" s="31">
        <v>258688576</v>
      </c>
      <c r="E11" s="31">
        <v>162627551.42999989</v>
      </c>
      <c r="F11" s="60">
        <f t="shared" si="0"/>
        <v>0.62866151240478396</v>
      </c>
    </row>
    <row r="12" spans="2:6" x14ac:dyDescent="0.25">
      <c r="B12" s="17" t="s">
        <v>35</v>
      </c>
      <c r="C12" s="31">
        <v>62890365</v>
      </c>
      <c r="D12" s="31">
        <v>65151670</v>
      </c>
      <c r="E12" s="31">
        <v>44576247.540000007</v>
      </c>
      <c r="F12" s="60">
        <f t="shared" si="0"/>
        <v>0.68419194074380607</v>
      </c>
    </row>
    <row r="13" spans="2:6" x14ac:dyDescent="0.25">
      <c r="B13" s="17" t="s">
        <v>36</v>
      </c>
      <c r="C13" s="31">
        <v>42696850</v>
      </c>
      <c r="D13" s="31">
        <v>42776256</v>
      </c>
      <c r="E13" s="31">
        <v>27847937.629999995</v>
      </c>
      <c r="F13" s="60">
        <f t="shared" si="0"/>
        <v>0.65101390897791511</v>
      </c>
    </row>
    <row r="14" spans="2:6" x14ac:dyDescent="0.25">
      <c r="B14" s="17" t="s">
        <v>37</v>
      </c>
      <c r="C14" s="31">
        <v>97110238</v>
      </c>
      <c r="D14" s="31">
        <v>101721307</v>
      </c>
      <c r="E14" s="31">
        <v>70783152.50000003</v>
      </c>
      <c r="F14" s="60">
        <f t="shared" si="0"/>
        <v>0.69585374576439551</v>
      </c>
    </row>
    <row r="15" spans="2:6" x14ac:dyDescent="0.25">
      <c r="B15" s="17" t="s">
        <v>38</v>
      </c>
      <c r="C15" s="31">
        <v>57397911</v>
      </c>
      <c r="D15" s="31">
        <v>58764069</v>
      </c>
      <c r="E15" s="31">
        <v>36745606.130000003</v>
      </c>
      <c r="F15" s="60">
        <f t="shared" si="0"/>
        <v>0.6253073817948176</v>
      </c>
    </row>
    <row r="16" spans="2:6" x14ac:dyDescent="0.25">
      <c r="B16" s="17" t="s">
        <v>39</v>
      </c>
      <c r="C16" s="31">
        <v>6859128</v>
      </c>
      <c r="D16" s="31">
        <v>7055494</v>
      </c>
      <c r="E16" s="31">
        <v>4227559.8499999996</v>
      </c>
      <c r="F16" s="60">
        <f t="shared" si="0"/>
        <v>0.59918693857581051</v>
      </c>
    </row>
    <row r="17" spans="2:6" x14ac:dyDescent="0.25">
      <c r="B17" s="17" t="s">
        <v>40</v>
      </c>
      <c r="C17" s="31">
        <v>230405005</v>
      </c>
      <c r="D17" s="31">
        <v>242701280</v>
      </c>
      <c r="E17" s="31">
        <v>157075663.57999992</v>
      </c>
      <c r="F17" s="60">
        <f t="shared" si="0"/>
        <v>0.64719750789942243</v>
      </c>
    </row>
    <row r="18" spans="2:6" x14ac:dyDescent="0.25">
      <c r="B18" s="17" t="s">
        <v>41</v>
      </c>
      <c r="C18" s="31">
        <v>29706835</v>
      </c>
      <c r="D18" s="31">
        <v>30585785</v>
      </c>
      <c r="E18" s="31">
        <v>18050723.940000001</v>
      </c>
      <c r="F18" s="60">
        <f t="shared" si="0"/>
        <v>0.59016709690465685</v>
      </c>
    </row>
    <row r="19" spans="2:6" x14ac:dyDescent="0.25">
      <c r="B19" s="17" t="s">
        <v>42</v>
      </c>
      <c r="C19" s="31">
        <v>30178389</v>
      </c>
      <c r="D19" s="31">
        <v>32662062</v>
      </c>
      <c r="E19" s="31">
        <v>20835226.700000018</v>
      </c>
      <c r="F19" s="60">
        <f t="shared" si="0"/>
        <v>0.63790298052829664</v>
      </c>
    </row>
    <row r="20" spans="2:6" x14ac:dyDescent="0.25">
      <c r="B20" s="17" t="s">
        <v>43</v>
      </c>
      <c r="C20" s="31">
        <v>1150951063</v>
      </c>
      <c r="D20" s="31">
        <v>1063852863</v>
      </c>
      <c r="E20" s="31">
        <v>528343411.19999999</v>
      </c>
      <c r="F20" s="60">
        <f t="shared" si="0"/>
        <v>0.49663203397329203</v>
      </c>
    </row>
    <row r="21" spans="2:6" x14ac:dyDescent="0.25">
      <c r="B21" s="17" t="s">
        <v>44</v>
      </c>
      <c r="C21" s="31">
        <v>687409638</v>
      </c>
      <c r="D21" s="31">
        <v>851750756</v>
      </c>
      <c r="E21" s="31">
        <v>555193222.50999987</v>
      </c>
      <c r="F21" s="60">
        <f t="shared" si="0"/>
        <v>0.65182592278203966</v>
      </c>
    </row>
    <row r="22" spans="2:6" x14ac:dyDescent="0.25">
      <c r="B22" s="45" t="s">
        <v>13</v>
      </c>
      <c r="C22" s="46">
        <f>SUM(C23:C26)</f>
        <v>174795319</v>
      </c>
      <c r="D22" s="46">
        <f>SUM(D23:D26)</f>
        <v>178108989</v>
      </c>
      <c r="E22" s="46">
        <f>SUM(E23:E26)</f>
        <v>109628466.63999999</v>
      </c>
      <c r="F22" s="58">
        <f t="shared" si="0"/>
        <v>0.61551338456028171</v>
      </c>
    </row>
    <row r="23" spans="2:6" x14ac:dyDescent="0.25">
      <c r="B23" s="17" t="s">
        <v>40</v>
      </c>
      <c r="C23" s="31">
        <v>0</v>
      </c>
      <c r="D23" s="31">
        <v>3000</v>
      </c>
      <c r="E23" s="31">
        <v>3000</v>
      </c>
      <c r="F23" s="60">
        <f t="shared" si="0"/>
        <v>1</v>
      </c>
    </row>
    <row r="24" spans="2:6" x14ac:dyDescent="0.25">
      <c r="B24" s="17" t="s">
        <v>41</v>
      </c>
      <c r="C24" s="31">
        <v>0</v>
      </c>
      <c r="D24" s="31">
        <v>9000</v>
      </c>
      <c r="E24" s="31">
        <v>9000</v>
      </c>
      <c r="F24" s="60">
        <f t="shared" si="0"/>
        <v>1</v>
      </c>
    </row>
    <row r="25" spans="2:6" x14ac:dyDescent="0.25">
      <c r="B25" s="17" t="s">
        <v>43</v>
      </c>
      <c r="C25" s="31">
        <v>9891037</v>
      </c>
      <c r="D25" s="31">
        <v>9206862</v>
      </c>
      <c r="E25" s="31">
        <v>3715691.6000000006</v>
      </c>
      <c r="F25" s="60">
        <f t="shared" si="0"/>
        <v>0.4035785048152129</v>
      </c>
    </row>
    <row r="26" spans="2:6" x14ac:dyDescent="0.25">
      <c r="B26" s="17" t="s">
        <v>44</v>
      </c>
      <c r="C26" s="31">
        <v>164904282</v>
      </c>
      <c r="D26" s="31">
        <v>168890127</v>
      </c>
      <c r="E26" s="31">
        <v>105900775.03999999</v>
      </c>
      <c r="F26" s="60">
        <f t="shared" si="0"/>
        <v>0.62703946596002025</v>
      </c>
    </row>
    <row r="27" spans="2:6" x14ac:dyDescent="0.25">
      <c r="B27" s="45" t="s">
        <v>12</v>
      </c>
      <c r="C27" s="46">
        <f>SUM(C28:C41)</f>
        <v>3455775068</v>
      </c>
      <c r="D27" s="46">
        <f t="shared" ref="D27:E27" si="1">SUM(D28:D41)</f>
        <v>6863040382</v>
      </c>
      <c r="E27" s="46">
        <f t="shared" si="1"/>
        <v>4532680485.3000011</v>
      </c>
      <c r="F27" s="58">
        <f t="shared" si="0"/>
        <v>0.66044788213516314</v>
      </c>
    </row>
    <row r="28" spans="2:6" x14ac:dyDescent="0.25">
      <c r="B28" s="16" t="s">
        <v>33</v>
      </c>
      <c r="C28" s="30">
        <v>115946528</v>
      </c>
      <c r="D28" s="30">
        <v>134540987</v>
      </c>
      <c r="E28" s="30">
        <v>67358553.950000003</v>
      </c>
      <c r="F28" s="59">
        <f t="shared" si="0"/>
        <v>0.50065452507792296</v>
      </c>
    </row>
    <row r="29" spans="2:6" x14ac:dyDescent="0.25">
      <c r="B29" s="17" t="s">
        <v>34</v>
      </c>
      <c r="C29" s="31">
        <v>94621552</v>
      </c>
      <c r="D29" s="31">
        <v>159788748</v>
      </c>
      <c r="E29" s="31">
        <v>77846780.079999909</v>
      </c>
      <c r="F29" s="60">
        <f t="shared" si="0"/>
        <v>0.48718561885221046</v>
      </c>
    </row>
    <row r="30" spans="2:6" x14ac:dyDescent="0.25">
      <c r="B30" s="17" t="s">
        <v>35</v>
      </c>
      <c r="C30" s="31">
        <v>148593309</v>
      </c>
      <c r="D30" s="31">
        <v>163070297</v>
      </c>
      <c r="E30" s="31">
        <v>68683542.01000002</v>
      </c>
      <c r="F30" s="60">
        <f t="shared" si="0"/>
        <v>0.42118977688499593</v>
      </c>
    </row>
    <row r="31" spans="2:6" x14ac:dyDescent="0.25">
      <c r="B31" s="17" t="s">
        <v>36</v>
      </c>
      <c r="C31" s="31">
        <v>30316003</v>
      </c>
      <c r="D31" s="31">
        <v>43967540</v>
      </c>
      <c r="E31" s="31">
        <v>19691104.960000008</v>
      </c>
      <c r="F31" s="60">
        <f t="shared" si="0"/>
        <v>0.44785550794972856</v>
      </c>
    </row>
    <row r="32" spans="2:6" x14ac:dyDescent="0.25">
      <c r="B32" s="17" t="s">
        <v>37</v>
      </c>
      <c r="C32" s="31">
        <v>42728587</v>
      </c>
      <c r="D32" s="31">
        <v>58479265</v>
      </c>
      <c r="E32" s="31">
        <v>27317036.229999989</v>
      </c>
      <c r="F32" s="60">
        <f t="shared" si="0"/>
        <v>0.46712345358649754</v>
      </c>
    </row>
    <row r="33" spans="2:6" x14ac:dyDescent="0.25">
      <c r="B33" s="17" t="s">
        <v>38</v>
      </c>
      <c r="C33" s="31">
        <v>66035171</v>
      </c>
      <c r="D33" s="31">
        <v>83502965</v>
      </c>
      <c r="E33" s="31">
        <v>33977306.670000017</v>
      </c>
      <c r="F33" s="60">
        <f t="shared" si="0"/>
        <v>0.4068994037517113</v>
      </c>
    </row>
    <row r="34" spans="2:6" x14ac:dyDescent="0.25">
      <c r="B34" s="17" t="s">
        <v>39</v>
      </c>
      <c r="C34" s="31">
        <v>29820868</v>
      </c>
      <c r="D34" s="31">
        <v>27560339</v>
      </c>
      <c r="E34" s="31">
        <v>12739144.960000005</v>
      </c>
      <c r="F34" s="60">
        <f t="shared" si="0"/>
        <v>0.46222744067117622</v>
      </c>
    </row>
    <row r="35" spans="2:6" x14ac:dyDescent="0.25">
      <c r="B35" s="17" t="s">
        <v>40</v>
      </c>
      <c r="C35" s="31">
        <v>57717333</v>
      </c>
      <c r="D35" s="31">
        <v>101829812</v>
      </c>
      <c r="E35" s="31">
        <v>59789620.99999997</v>
      </c>
      <c r="F35" s="60">
        <f t="shared" si="0"/>
        <v>0.58715242447859939</v>
      </c>
    </row>
    <row r="36" spans="2:6" x14ac:dyDescent="0.25">
      <c r="B36" s="17" t="s">
        <v>41</v>
      </c>
      <c r="C36" s="31">
        <v>16181164</v>
      </c>
      <c r="D36" s="31">
        <v>17422577</v>
      </c>
      <c r="E36" s="31">
        <v>10782090.540000003</v>
      </c>
      <c r="F36" s="60">
        <f t="shared" si="0"/>
        <v>0.61885739061448852</v>
      </c>
    </row>
    <row r="37" spans="2:6" x14ac:dyDescent="0.25">
      <c r="B37" s="17" t="s">
        <v>42</v>
      </c>
      <c r="C37" s="31">
        <v>91407430</v>
      </c>
      <c r="D37" s="31">
        <v>92080694</v>
      </c>
      <c r="E37" s="31">
        <v>40518799.910000004</v>
      </c>
      <c r="F37" s="60">
        <f t="shared" si="0"/>
        <v>0.44003577894406404</v>
      </c>
    </row>
    <row r="38" spans="2:6" x14ac:dyDescent="0.25">
      <c r="B38" s="17" t="s">
        <v>45</v>
      </c>
      <c r="C38" s="31">
        <v>0</v>
      </c>
      <c r="D38" s="31">
        <v>14947</v>
      </c>
      <c r="E38" s="31">
        <v>14811.75</v>
      </c>
      <c r="F38" s="60">
        <f t="shared" si="0"/>
        <v>0.99095136147721952</v>
      </c>
    </row>
    <row r="39" spans="2:6" x14ac:dyDescent="0.25">
      <c r="B39" s="17" t="s">
        <v>46</v>
      </c>
      <c r="C39" s="31">
        <v>3326300</v>
      </c>
      <c r="D39" s="31">
        <v>3459329</v>
      </c>
      <c r="E39" s="31">
        <v>2525673.7400000002</v>
      </c>
      <c r="F39" s="60">
        <f t="shared" si="0"/>
        <v>0.73010509841648485</v>
      </c>
    </row>
    <row r="40" spans="2:6" x14ac:dyDescent="0.25">
      <c r="B40" s="17" t="s">
        <v>43</v>
      </c>
      <c r="C40" s="31">
        <v>612785850</v>
      </c>
      <c r="D40" s="31">
        <v>621553634</v>
      </c>
      <c r="E40" s="31">
        <v>373164057.86999995</v>
      </c>
      <c r="F40" s="60">
        <f t="shared" si="0"/>
        <v>0.60037306108003541</v>
      </c>
    </row>
    <row r="41" spans="2:6" x14ac:dyDescent="0.25">
      <c r="B41" s="18" t="s">
        <v>44</v>
      </c>
      <c r="C41" s="32">
        <v>2146294973</v>
      </c>
      <c r="D41" s="32">
        <v>5355769248</v>
      </c>
      <c r="E41" s="32">
        <v>3738271961.6300011</v>
      </c>
      <c r="F41" s="61">
        <f t="shared" si="0"/>
        <v>0.69798973565300271</v>
      </c>
    </row>
    <row r="42" spans="2:6" x14ac:dyDescent="0.25">
      <c r="B42" s="45" t="s">
        <v>11</v>
      </c>
      <c r="C42" s="46">
        <f>SUM(C43:C53)</f>
        <v>810120548</v>
      </c>
      <c r="D42" s="46">
        <f>SUM(D43:D53)</f>
        <v>545343083</v>
      </c>
      <c r="E42" s="46">
        <f>SUM(E43:E53)</f>
        <v>105037352.54999998</v>
      </c>
      <c r="F42" s="58">
        <f t="shared" si="0"/>
        <v>0.19260783866951509</v>
      </c>
    </row>
    <row r="43" spans="2:6" x14ac:dyDescent="0.25">
      <c r="B43" s="17" t="s">
        <v>33</v>
      </c>
      <c r="C43" s="31">
        <v>248355568</v>
      </c>
      <c r="D43" s="31">
        <v>243200832</v>
      </c>
      <c r="E43" s="31">
        <v>3800256.0199999996</v>
      </c>
      <c r="F43" s="60">
        <f t="shared" si="0"/>
        <v>1.5625999256449911E-2</v>
      </c>
    </row>
    <row r="44" spans="2:6" x14ac:dyDescent="0.25">
      <c r="B44" s="17" t="s">
        <v>34</v>
      </c>
      <c r="C44" s="31">
        <v>3159210</v>
      </c>
      <c r="D44" s="31">
        <v>16335527</v>
      </c>
      <c r="E44" s="31">
        <v>16293053.819999998</v>
      </c>
      <c r="F44" s="60">
        <f t="shared" ref="F44:F50" si="2">IF(E44=0,"%",E44/D44)</f>
        <v>0.99739995042706597</v>
      </c>
    </row>
    <row r="45" spans="2:6" x14ac:dyDescent="0.25">
      <c r="B45" s="17" t="s">
        <v>35</v>
      </c>
      <c r="C45" s="31">
        <v>0</v>
      </c>
      <c r="D45" s="31">
        <v>7408509</v>
      </c>
      <c r="E45" s="31">
        <v>6842943.9399999995</v>
      </c>
      <c r="F45" s="60">
        <f t="shared" si="2"/>
        <v>0.92366006979272075</v>
      </c>
    </row>
    <row r="46" spans="2:6" x14ac:dyDescent="0.25">
      <c r="B46" s="17" t="s">
        <v>36</v>
      </c>
      <c r="C46" s="31">
        <v>24548966</v>
      </c>
      <c r="D46" s="31">
        <v>14137918</v>
      </c>
      <c r="E46" s="31">
        <v>1704334.24</v>
      </c>
      <c r="F46" s="60">
        <f t="shared" si="2"/>
        <v>0.12055058177590222</v>
      </c>
    </row>
    <row r="47" spans="2:6" x14ac:dyDescent="0.25">
      <c r="B47" s="17" t="s">
        <v>37</v>
      </c>
      <c r="C47" s="31">
        <v>0</v>
      </c>
      <c r="D47" s="31">
        <v>2524</v>
      </c>
      <c r="E47" s="31">
        <v>0</v>
      </c>
      <c r="F47" s="60" t="str">
        <f t="shared" si="2"/>
        <v>%</v>
      </c>
    </row>
    <row r="48" spans="2:6" x14ac:dyDescent="0.25">
      <c r="B48" s="17" t="s">
        <v>38</v>
      </c>
      <c r="C48" s="31">
        <v>21778706</v>
      </c>
      <c r="D48" s="31">
        <v>19080706</v>
      </c>
      <c r="E48" s="31">
        <v>4349265.37</v>
      </c>
      <c r="F48" s="60">
        <f t="shared" si="2"/>
        <v>0.22794048448731405</v>
      </c>
    </row>
    <row r="49" spans="2:6" x14ac:dyDescent="0.25">
      <c r="B49" s="17" t="s">
        <v>42</v>
      </c>
      <c r="C49" s="31">
        <v>73806518</v>
      </c>
      <c r="D49" s="31">
        <v>2962794</v>
      </c>
      <c r="E49" s="31">
        <v>0</v>
      </c>
      <c r="F49" s="60" t="str">
        <f t="shared" si="2"/>
        <v>%</v>
      </c>
    </row>
    <row r="50" spans="2:6" x14ac:dyDescent="0.25">
      <c r="B50" s="17" t="s">
        <v>43</v>
      </c>
      <c r="C50" s="31">
        <v>0</v>
      </c>
      <c r="D50" s="31">
        <v>900000</v>
      </c>
      <c r="E50" s="31">
        <v>0</v>
      </c>
      <c r="F50" s="60" t="str">
        <f t="shared" si="2"/>
        <v>%</v>
      </c>
    </row>
    <row r="51" spans="2:6" x14ac:dyDescent="0.25">
      <c r="B51" s="17" t="s">
        <v>44</v>
      </c>
      <c r="C51" s="31">
        <v>438471580</v>
      </c>
      <c r="D51" s="31">
        <v>241314273</v>
      </c>
      <c r="E51" s="31">
        <v>72047499.159999996</v>
      </c>
      <c r="F51" s="60">
        <f t="shared" si="0"/>
        <v>0.29856294144689899</v>
      </c>
    </row>
    <row r="52" spans="2:6" hidden="1" x14ac:dyDescent="0.25">
      <c r="B52" s="17"/>
      <c r="C52" s="31"/>
      <c r="D52" s="31"/>
      <c r="E52" s="31"/>
      <c r="F52" s="60" t="str">
        <f t="shared" si="0"/>
        <v>%</v>
      </c>
    </row>
    <row r="53" spans="2:6" hidden="1" x14ac:dyDescent="0.25">
      <c r="B53" s="17"/>
      <c r="C53" s="31"/>
      <c r="D53" s="31"/>
      <c r="E53" s="31"/>
      <c r="F53" s="60" t="str">
        <f t="shared" si="0"/>
        <v>%</v>
      </c>
    </row>
    <row r="54" spans="2:6" x14ac:dyDescent="0.25">
      <c r="B54" s="45" t="s">
        <v>10</v>
      </c>
      <c r="C54" s="46">
        <f>+SUM(C55:C64)</f>
        <v>81805636</v>
      </c>
      <c r="D54" s="46">
        <f t="shared" ref="D54:E54" si="3">+SUM(D55:D64)</f>
        <v>317783543</v>
      </c>
      <c r="E54" s="46">
        <f t="shared" si="3"/>
        <v>167405601.41</v>
      </c>
      <c r="F54" s="58">
        <f t="shared" si="0"/>
        <v>0.52679128638829475</v>
      </c>
    </row>
    <row r="55" spans="2:6" x14ac:dyDescent="0.25">
      <c r="B55" s="16" t="s">
        <v>33</v>
      </c>
      <c r="C55" s="30">
        <v>23552081</v>
      </c>
      <c r="D55" s="30">
        <v>33592106</v>
      </c>
      <c r="E55" s="30">
        <v>32497033</v>
      </c>
      <c r="F55" s="59">
        <f t="shared" si="0"/>
        <v>0.96740088281455172</v>
      </c>
    </row>
    <row r="56" spans="2:6" x14ac:dyDescent="0.25">
      <c r="B56" s="17" t="s">
        <v>34</v>
      </c>
      <c r="C56" s="31">
        <v>0</v>
      </c>
      <c r="D56" s="31">
        <v>3896545</v>
      </c>
      <c r="E56" s="31">
        <v>3499352</v>
      </c>
      <c r="F56" s="60">
        <f t="shared" si="0"/>
        <v>0.89806533736938754</v>
      </c>
    </row>
    <row r="57" spans="2:6" x14ac:dyDescent="0.25">
      <c r="B57" s="17" t="s">
        <v>35</v>
      </c>
      <c r="C57" s="31">
        <v>37846882</v>
      </c>
      <c r="D57" s="31">
        <v>12287002</v>
      </c>
      <c r="E57" s="31">
        <v>2033673</v>
      </c>
      <c r="F57" s="60">
        <f t="shared" si="0"/>
        <v>0.16551417506076746</v>
      </c>
    </row>
    <row r="58" spans="2:6" x14ac:dyDescent="0.25">
      <c r="B58" s="17" t="s">
        <v>36</v>
      </c>
      <c r="C58" s="31">
        <v>128000</v>
      </c>
      <c r="D58" s="31">
        <v>5798846</v>
      </c>
      <c r="E58" s="31">
        <v>3479299</v>
      </c>
      <c r="F58" s="60">
        <f t="shared" ref="F58" si="4">IF(E58=0,"%",E58/D58)</f>
        <v>0.5999985169463028</v>
      </c>
    </row>
    <row r="59" spans="2:6" x14ac:dyDescent="0.25">
      <c r="B59" s="17" t="s">
        <v>37</v>
      </c>
      <c r="C59" s="31">
        <v>0</v>
      </c>
      <c r="D59" s="31">
        <v>7111</v>
      </c>
      <c r="E59" s="31">
        <v>0</v>
      </c>
      <c r="F59" s="60" t="str">
        <f t="shared" si="0"/>
        <v>%</v>
      </c>
    </row>
    <row r="60" spans="2:6" x14ac:dyDescent="0.25">
      <c r="B60" s="17" t="s">
        <v>38</v>
      </c>
      <c r="C60" s="31">
        <v>2665</v>
      </c>
      <c r="D60" s="31">
        <v>2300657</v>
      </c>
      <c r="E60" s="31">
        <v>2089885</v>
      </c>
      <c r="F60" s="60">
        <f t="shared" si="0"/>
        <v>0.90838616968978858</v>
      </c>
    </row>
    <row r="61" spans="2:6" x14ac:dyDescent="0.25">
      <c r="B61" s="17" t="s">
        <v>42</v>
      </c>
      <c r="C61" s="31">
        <v>0</v>
      </c>
      <c r="D61" s="31">
        <v>4147</v>
      </c>
      <c r="E61" s="31">
        <v>4146.47</v>
      </c>
      <c r="F61" s="60">
        <f t="shared" si="0"/>
        <v>0.9998721967687485</v>
      </c>
    </row>
    <row r="62" spans="2:6" x14ac:dyDescent="0.25">
      <c r="B62" s="17" t="s">
        <v>43</v>
      </c>
      <c r="C62" s="31">
        <v>2462479</v>
      </c>
      <c r="D62" s="31">
        <v>5061284</v>
      </c>
      <c r="E62" s="31">
        <v>4000463.3500000006</v>
      </c>
      <c r="F62" s="60">
        <f t="shared" si="0"/>
        <v>0.79040483600604128</v>
      </c>
    </row>
    <row r="63" spans="2:6" x14ac:dyDescent="0.25">
      <c r="B63" s="17" t="s">
        <v>44</v>
      </c>
      <c r="C63" s="31">
        <v>17813529</v>
      </c>
      <c r="D63" s="31">
        <v>254835845</v>
      </c>
      <c r="E63" s="31">
        <v>119801749.59</v>
      </c>
      <c r="F63" s="60">
        <f t="shared" si="0"/>
        <v>0.47011341591289879</v>
      </c>
    </row>
    <row r="64" spans="2:6" hidden="1" x14ac:dyDescent="0.25">
      <c r="B64" s="17"/>
      <c r="C64" s="31"/>
      <c r="D64" s="31"/>
      <c r="E64" s="31"/>
      <c r="F64" s="60" t="str">
        <f t="shared" si="0"/>
        <v>%</v>
      </c>
    </row>
    <row r="65" spans="2:6" hidden="1" x14ac:dyDescent="0.25">
      <c r="B65" s="45" t="s">
        <v>23</v>
      </c>
      <c r="C65" s="46">
        <f>+C66</f>
        <v>0</v>
      </c>
      <c r="D65" s="46">
        <f t="shared" ref="D65:E65" si="5">+D66</f>
        <v>0</v>
      </c>
      <c r="E65" s="46">
        <f t="shared" si="5"/>
        <v>0</v>
      </c>
      <c r="F65" s="58" t="str">
        <f t="shared" ref="F65:F66" si="6">IF(E65=0,"%",E65/D65)</f>
        <v>%</v>
      </c>
    </row>
    <row r="66" spans="2:6" hidden="1" x14ac:dyDescent="0.25">
      <c r="B66" s="17"/>
      <c r="C66" s="30"/>
      <c r="D66" s="30"/>
      <c r="E66" s="30"/>
      <c r="F66" s="59" t="str">
        <f t="shared" si="6"/>
        <v>%</v>
      </c>
    </row>
    <row r="67" spans="2:6" x14ac:dyDescent="0.25">
      <c r="B67" s="45" t="s">
        <v>9</v>
      </c>
      <c r="C67" s="46">
        <f>SUM(C68:C80)</f>
        <v>765900308</v>
      </c>
      <c r="D67" s="46">
        <f>SUM(D68:D80)</f>
        <v>1142068680</v>
      </c>
      <c r="E67" s="46">
        <f>SUM(E68:E80)</f>
        <v>333817405.08000016</v>
      </c>
      <c r="F67" s="58">
        <f t="shared" si="0"/>
        <v>0.29229188307659409</v>
      </c>
    </row>
    <row r="68" spans="2:6" x14ac:dyDescent="0.25">
      <c r="B68" s="16" t="s">
        <v>33</v>
      </c>
      <c r="C68" s="30">
        <v>2475337</v>
      </c>
      <c r="D68" s="30">
        <v>3337761</v>
      </c>
      <c r="E68" s="30">
        <v>558626.63</v>
      </c>
      <c r="F68" s="59">
        <f t="shared" si="0"/>
        <v>0.16736567717101375</v>
      </c>
    </row>
    <row r="69" spans="2:6" x14ac:dyDescent="0.25">
      <c r="B69" s="17" t="s">
        <v>34</v>
      </c>
      <c r="C69" s="31">
        <v>50715755</v>
      </c>
      <c r="D69" s="31">
        <v>69722795</v>
      </c>
      <c r="E69" s="31">
        <v>49423951.5</v>
      </c>
      <c r="F69" s="60">
        <f t="shared" si="0"/>
        <v>0.7088636004910589</v>
      </c>
    </row>
    <row r="70" spans="2:6" x14ac:dyDescent="0.25">
      <c r="B70" s="17" t="s">
        <v>35</v>
      </c>
      <c r="C70" s="31">
        <v>0</v>
      </c>
      <c r="D70" s="31">
        <v>1527048</v>
      </c>
      <c r="E70" s="31">
        <v>233451.41999999998</v>
      </c>
      <c r="F70" s="60">
        <f t="shared" si="0"/>
        <v>0.1528775912741446</v>
      </c>
    </row>
    <row r="71" spans="2:6" x14ac:dyDescent="0.25">
      <c r="B71" s="17" t="s">
        <v>36</v>
      </c>
      <c r="C71" s="31">
        <v>0</v>
      </c>
      <c r="D71" s="31">
        <v>20000</v>
      </c>
      <c r="E71" s="31">
        <v>0</v>
      </c>
      <c r="F71" s="60" t="str">
        <f t="shared" si="0"/>
        <v>%</v>
      </c>
    </row>
    <row r="72" spans="2:6" x14ac:dyDescent="0.25">
      <c r="B72" s="17" t="s">
        <v>37</v>
      </c>
      <c r="C72" s="31">
        <v>0</v>
      </c>
      <c r="D72" s="31">
        <v>4320138</v>
      </c>
      <c r="E72" s="31">
        <v>1768856.73</v>
      </c>
      <c r="F72" s="60">
        <f t="shared" si="0"/>
        <v>0.40944449691190421</v>
      </c>
    </row>
    <row r="73" spans="2:6" x14ac:dyDescent="0.25">
      <c r="B73" s="17" t="s">
        <v>38</v>
      </c>
      <c r="C73" s="31">
        <v>0</v>
      </c>
      <c r="D73" s="31">
        <v>1168050</v>
      </c>
      <c r="E73" s="31">
        <v>286330.85000000003</v>
      </c>
      <c r="F73" s="60">
        <f t="shared" si="0"/>
        <v>0.24513578185865334</v>
      </c>
    </row>
    <row r="74" spans="2:6" x14ac:dyDescent="0.25">
      <c r="B74" s="17" t="s">
        <v>39</v>
      </c>
      <c r="C74" s="31">
        <v>0</v>
      </c>
      <c r="D74" s="31">
        <v>1454290</v>
      </c>
      <c r="E74" s="31">
        <v>369972.14999999997</v>
      </c>
      <c r="F74" s="60">
        <f t="shared" si="0"/>
        <v>0.25440053221847087</v>
      </c>
    </row>
    <row r="75" spans="2:6" x14ac:dyDescent="0.25">
      <c r="B75" s="17" t="s">
        <v>40</v>
      </c>
      <c r="C75" s="31">
        <v>3477541</v>
      </c>
      <c r="D75" s="31">
        <v>8151756</v>
      </c>
      <c r="E75" s="31">
        <v>1191544.2599999998</v>
      </c>
      <c r="F75" s="60">
        <f t="shared" si="0"/>
        <v>0.14617025583199494</v>
      </c>
    </row>
    <row r="76" spans="2:6" x14ac:dyDescent="0.25">
      <c r="B76" s="17" t="s">
        <v>41</v>
      </c>
      <c r="C76" s="31">
        <v>0</v>
      </c>
      <c r="D76" s="31">
        <v>159100</v>
      </c>
      <c r="E76" s="31">
        <v>28111.03</v>
      </c>
      <c r="F76" s="60">
        <f t="shared" si="0"/>
        <v>0.17668780641106221</v>
      </c>
    </row>
    <row r="77" spans="2:6" x14ac:dyDescent="0.25">
      <c r="B77" s="17" t="s">
        <v>42</v>
      </c>
      <c r="C77" s="31">
        <v>0</v>
      </c>
      <c r="D77" s="31">
        <v>641876</v>
      </c>
      <c r="E77" s="31">
        <v>216068.42</v>
      </c>
      <c r="F77" s="60">
        <f t="shared" si="0"/>
        <v>0.3366201883229783</v>
      </c>
    </row>
    <row r="78" spans="2:6" x14ac:dyDescent="0.25">
      <c r="B78" s="17" t="s">
        <v>45</v>
      </c>
      <c r="C78" s="31">
        <v>0</v>
      </c>
      <c r="D78" s="31">
        <v>11057</v>
      </c>
      <c r="E78" s="31">
        <v>11032.17</v>
      </c>
      <c r="F78" s="60">
        <f t="shared" si="0"/>
        <v>0.99775436375146964</v>
      </c>
    </row>
    <row r="79" spans="2:6" x14ac:dyDescent="0.25">
      <c r="B79" s="17" t="s">
        <v>43</v>
      </c>
      <c r="C79" s="31">
        <v>0</v>
      </c>
      <c r="D79" s="31">
        <v>8336861</v>
      </c>
      <c r="E79" s="31">
        <v>4382779.1399999997</v>
      </c>
      <c r="F79" s="60">
        <f t="shared" si="0"/>
        <v>0.52571095283944391</v>
      </c>
    </row>
    <row r="80" spans="2:6" x14ac:dyDescent="0.25">
      <c r="B80" s="17" t="s">
        <v>44</v>
      </c>
      <c r="C80" s="31">
        <v>709231675</v>
      </c>
      <c r="D80" s="31">
        <v>1043217948</v>
      </c>
      <c r="E80" s="31">
        <v>275346680.78000015</v>
      </c>
      <c r="F80" s="60">
        <f t="shared" si="0"/>
        <v>0.26393974653894675</v>
      </c>
    </row>
    <row r="81" spans="2:6" x14ac:dyDescent="0.25">
      <c r="B81" s="48" t="s">
        <v>3</v>
      </c>
      <c r="C81" s="49">
        <f>+C67+C65+C54+C42+C27+C22+C9</f>
        <v>8107547805</v>
      </c>
      <c r="D81" s="49">
        <f>+D67+D65+D54+D42+D27+D22+D9</f>
        <v>11973949175</v>
      </c>
      <c r="E81" s="49">
        <f>+E67+E65+E54+E42+E27+E22+E9</f>
        <v>6982919280.4500008</v>
      </c>
      <c r="F81" s="62">
        <f t="shared" si="0"/>
        <v>0.58317595793954091</v>
      </c>
    </row>
    <row r="82" spans="2:6" x14ac:dyDescent="0.2">
      <c r="B82" s="37" t="s">
        <v>26</v>
      </c>
      <c r="C82" s="21"/>
      <c r="D82" s="21"/>
      <c r="E82" s="21"/>
    </row>
    <row r="83" spans="2:6" x14ac:dyDescent="0.25">
      <c r="C83" s="21"/>
      <c r="D83" s="21"/>
      <c r="E83" s="21"/>
      <c r="F83" s="63"/>
    </row>
    <row r="84" spans="2:6" x14ac:dyDescent="0.25">
      <c r="C84" s="21"/>
      <c r="D84" s="21"/>
      <c r="E84" s="21"/>
    </row>
    <row r="85" spans="2:6" x14ac:dyDescent="0.25">
      <c r="D85" s="21"/>
      <c r="E85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7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28</v>
      </c>
      <c r="C5" s="67"/>
      <c r="D5" s="67"/>
      <c r="E5" s="67"/>
      <c r="F5" s="67"/>
    </row>
    <row r="7" spans="2:6" x14ac:dyDescent="0.25">
      <c r="E7" s="65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25</v>
      </c>
      <c r="F8" s="53" t="s">
        <v>5</v>
      </c>
    </row>
    <row r="9" spans="2:6" x14ac:dyDescent="0.25">
      <c r="B9" s="45" t="s">
        <v>20</v>
      </c>
      <c r="C9" s="46">
        <f>SUM(C10:C21)</f>
        <v>2818083194</v>
      </c>
      <c r="D9" s="46">
        <f>SUM(D10:D21)</f>
        <v>2850630962</v>
      </c>
      <c r="E9" s="46">
        <f>SUM(E10:E21)</f>
        <v>1677309799.8800001</v>
      </c>
      <c r="F9" s="47">
        <f t="shared" ref="F9:F86" si="0">IF(E9=0,"%",E9/D9)</f>
        <v>0.5883994884778776</v>
      </c>
    </row>
    <row r="10" spans="2:6" x14ac:dyDescent="0.25">
      <c r="B10" s="11" t="s">
        <v>33</v>
      </c>
      <c r="C10" s="27">
        <v>177798375</v>
      </c>
      <c r="D10" s="27">
        <v>171894380</v>
      </c>
      <c r="E10" s="27">
        <v>108043666.46000007</v>
      </c>
      <c r="F10" s="33">
        <f t="shared" si="0"/>
        <v>0.62854682311312371</v>
      </c>
    </row>
    <row r="11" spans="2:6" x14ac:dyDescent="0.25">
      <c r="B11" s="13" t="s">
        <v>34</v>
      </c>
      <c r="C11" s="28">
        <v>245690226</v>
      </c>
      <c r="D11" s="28">
        <v>258631673</v>
      </c>
      <c r="E11" s="28">
        <v>162627551.43000007</v>
      </c>
      <c r="F11" s="23">
        <f t="shared" si="0"/>
        <v>0.628799827738036</v>
      </c>
    </row>
    <row r="12" spans="2:6" x14ac:dyDescent="0.25">
      <c r="B12" s="13" t="s">
        <v>35</v>
      </c>
      <c r="C12" s="28">
        <v>62890365</v>
      </c>
      <c r="D12" s="28">
        <v>65151670</v>
      </c>
      <c r="E12" s="28">
        <v>44576247.540000036</v>
      </c>
      <c r="F12" s="23">
        <f t="shared" si="0"/>
        <v>0.68419194074380651</v>
      </c>
    </row>
    <row r="13" spans="2:6" x14ac:dyDescent="0.25">
      <c r="B13" s="13" t="s">
        <v>36</v>
      </c>
      <c r="C13" s="28">
        <v>42696850</v>
      </c>
      <c r="D13" s="28">
        <v>42776256</v>
      </c>
      <c r="E13" s="28">
        <v>27847937.629999995</v>
      </c>
      <c r="F13" s="23">
        <f t="shared" si="0"/>
        <v>0.65101390897791511</v>
      </c>
    </row>
    <row r="14" spans="2:6" x14ac:dyDescent="0.25">
      <c r="B14" s="13" t="s">
        <v>37</v>
      </c>
      <c r="C14" s="28">
        <v>97110238</v>
      </c>
      <c r="D14" s="28">
        <v>101721307</v>
      </c>
      <c r="E14" s="28">
        <v>70783152.5</v>
      </c>
      <c r="F14" s="23">
        <f t="shared" si="0"/>
        <v>0.69585374576439529</v>
      </c>
    </row>
    <row r="15" spans="2:6" x14ac:dyDescent="0.25">
      <c r="B15" s="13" t="s">
        <v>38</v>
      </c>
      <c r="C15" s="28">
        <v>57397911</v>
      </c>
      <c r="D15" s="28">
        <v>58764069</v>
      </c>
      <c r="E15" s="28">
        <v>36745606.12999998</v>
      </c>
      <c r="F15" s="23">
        <f t="shared" si="0"/>
        <v>0.62530738179481715</v>
      </c>
    </row>
    <row r="16" spans="2:6" x14ac:dyDescent="0.25">
      <c r="B16" s="13" t="s">
        <v>39</v>
      </c>
      <c r="C16" s="28">
        <v>6859128</v>
      </c>
      <c r="D16" s="28">
        <v>7055494</v>
      </c>
      <c r="E16" s="28">
        <v>4227559.8500000015</v>
      </c>
      <c r="F16" s="23">
        <f t="shared" si="0"/>
        <v>0.59918693857581073</v>
      </c>
    </row>
    <row r="17" spans="2:6" x14ac:dyDescent="0.25">
      <c r="B17" s="13" t="s">
        <v>40</v>
      </c>
      <c r="C17" s="28">
        <v>229823977</v>
      </c>
      <c r="D17" s="28">
        <v>242120252</v>
      </c>
      <c r="E17" s="28">
        <v>157056773.58000001</v>
      </c>
      <c r="F17" s="23">
        <f t="shared" si="0"/>
        <v>0.64867260083638112</v>
      </c>
    </row>
    <row r="18" spans="2:6" x14ac:dyDescent="0.25">
      <c r="B18" s="13" t="s">
        <v>41</v>
      </c>
      <c r="C18" s="28">
        <v>29706835</v>
      </c>
      <c r="D18" s="28">
        <v>30585785</v>
      </c>
      <c r="E18" s="28">
        <v>18050723.939999998</v>
      </c>
      <c r="F18" s="23">
        <f t="shared" si="0"/>
        <v>0.59016709690465674</v>
      </c>
    </row>
    <row r="19" spans="2:6" x14ac:dyDescent="0.25">
      <c r="B19" s="13" t="s">
        <v>42</v>
      </c>
      <c r="C19" s="28">
        <v>30178389</v>
      </c>
      <c r="D19" s="28">
        <v>32662062</v>
      </c>
      <c r="E19" s="28">
        <v>20835226.699999992</v>
      </c>
      <c r="F19" s="23">
        <f t="shared" si="0"/>
        <v>0.63790298052829586</v>
      </c>
    </row>
    <row r="20" spans="2:6" x14ac:dyDescent="0.25">
      <c r="B20" s="13" t="s">
        <v>43</v>
      </c>
      <c r="C20" s="28">
        <v>1150881063</v>
      </c>
      <c r="D20" s="28">
        <v>1063852863</v>
      </c>
      <c r="E20" s="28">
        <v>528343411.19999999</v>
      </c>
      <c r="F20" s="23">
        <f t="shared" si="0"/>
        <v>0.49663203397329203</v>
      </c>
    </row>
    <row r="21" spans="2:6" x14ac:dyDescent="0.25">
      <c r="B21" s="13" t="s">
        <v>44</v>
      </c>
      <c r="C21" s="28">
        <v>687049837</v>
      </c>
      <c r="D21" s="28">
        <v>775415151</v>
      </c>
      <c r="E21" s="28">
        <v>498171942.91999978</v>
      </c>
      <c r="F21" s="23">
        <f t="shared" si="0"/>
        <v>0.6424583557305289</v>
      </c>
    </row>
    <row r="22" spans="2:6" x14ac:dyDescent="0.25">
      <c r="B22" s="45" t="s">
        <v>19</v>
      </c>
      <c r="C22" s="46">
        <f>SUM(C23:C31)</f>
        <v>174795319</v>
      </c>
      <c r="D22" s="46">
        <f>SUM(D23:D31)</f>
        <v>178108989</v>
      </c>
      <c r="E22" s="46">
        <f>SUM(E23:E31)</f>
        <v>109628466.63999997</v>
      </c>
      <c r="F22" s="47">
        <f t="shared" si="0"/>
        <v>0.6155133845602816</v>
      </c>
    </row>
    <row r="23" spans="2:6" x14ac:dyDescent="0.25">
      <c r="B23" s="13" t="s">
        <v>40</v>
      </c>
      <c r="C23" s="28">
        <v>0</v>
      </c>
      <c r="D23" s="28">
        <v>3000</v>
      </c>
      <c r="E23" s="28">
        <v>3000</v>
      </c>
      <c r="F23" s="23">
        <f t="shared" si="0"/>
        <v>1</v>
      </c>
    </row>
    <row r="24" spans="2:6" x14ac:dyDescent="0.25">
      <c r="B24" s="13" t="s">
        <v>41</v>
      </c>
      <c r="C24" s="28">
        <v>0</v>
      </c>
      <c r="D24" s="28">
        <v>9000</v>
      </c>
      <c r="E24" s="28">
        <v>9000</v>
      </c>
      <c r="F24" s="23">
        <f t="shared" si="0"/>
        <v>1</v>
      </c>
    </row>
    <row r="25" spans="2:6" x14ac:dyDescent="0.25">
      <c r="B25" s="13" t="s">
        <v>43</v>
      </c>
      <c r="C25" s="28">
        <v>9891037</v>
      </c>
      <c r="D25" s="28">
        <v>9206862</v>
      </c>
      <c r="E25" s="28">
        <v>3715691.5999999996</v>
      </c>
      <c r="F25" s="23"/>
    </row>
    <row r="26" spans="2:6" x14ac:dyDescent="0.25">
      <c r="B26" s="13" t="s">
        <v>44</v>
      </c>
      <c r="C26" s="28">
        <v>164904282</v>
      </c>
      <c r="D26" s="28">
        <v>168890127</v>
      </c>
      <c r="E26" s="28">
        <v>105900775.03999998</v>
      </c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2506218564</v>
      </c>
      <c r="D32" s="46">
        <f t="shared" ref="D32:E32" si="1">SUM(D33:D45)</f>
        <v>3037837555</v>
      </c>
      <c r="E32" s="46">
        <f t="shared" si="1"/>
        <v>1780625059.2300007</v>
      </c>
      <c r="F32" s="47">
        <f t="shared" si="0"/>
        <v>0.58614887300318486</v>
      </c>
    </row>
    <row r="33" spans="2:6" x14ac:dyDescent="0.25">
      <c r="B33" s="38" t="s">
        <v>33</v>
      </c>
      <c r="C33" s="12">
        <v>115646242</v>
      </c>
      <c r="D33" s="12">
        <v>93696863</v>
      </c>
      <c r="E33" s="12">
        <v>50808561.359999985</v>
      </c>
      <c r="F33" s="33">
        <f t="shared" si="0"/>
        <v>0.54226534094316459</v>
      </c>
    </row>
    <row r="34" spans="2:6" x14ac:dyDescent="0.25">
      <c r="B34" s="39" t="s">
        <v>34</v>
      </c>
      <c r="C34" s="40">
        <v>93364498</v>
      </c>
      <c r="D34" s="40">
        <v>91176420</v>
      </c>
      <c r="E34" s="40">
        <v>42244274.149999969</v>
      </c>
      <c r="F34" s="23">
        <f t="shared" si="0"/>
        <v>0.46332455419942975</v>
      </c>
    </row>
    <row r="35" spans="2:6" x14ac:dyDescent="0.25">
      <c r="B35" s="39" t="s">
        <v>35</v>
      </c>
      <c r="C35" s="40">
        <v>148561701</v>
      </c>
      <c r="D35" s="40">
        <v>159937854</v>
      </c>
      <c r="E35" s="40">
        <v>67665583.149999976</v>
      </c>
      <c r="F35" s="23">
        <f t="shared" si="0"/>
        <v>0.42307422200375389</v>
      </c>
    </row>
    <row r="36" spans="2:6" x14ac:dyDescent="0.25">
      <c r="B36" s="39" t="s">
        <v>36</v>
      </c>
      <c r="C36" s="40">
        <v>30315003</v>
      </c>
      <c r="D36" s="40">
        <v>43166707</v>
      </c>
      <c r="E36" s="40">
        <v>19236733.440000001</v>
      </c>
      <c r="F36" s="23">
        <f t="shared" si="0"/>
        <v>0.44563819612183997</v>
      </c>
    </row>
    <row r="37" spans="2:6" x14ac:dyDescent="0.25">
      <c r="B37" s="39" t="s">
        <v>37</v>
      </c>
      <c r="C37" s="40">
        <v>42016474</v>
      </c>
      <c r="D37" s="40">
        <v>39661659</v>
      </c>
      <c r="E37" s="40">
        <v>19846346.319999993</v>
      </c>
      <c r="F37" s="23">
        <f t="shared" si="0"/>
        <v>0.50039122972642147</v>
      </c>
    </row>
    <row r="38" spans="2:6" x14ac:dyDescent="0.25">
      <c r="B38" s="39" t="s">
        <v>38</v>
      </c>
      <c r="C38" s="40">
        <v>65824492</v>
      </c>
      <c r="D38" s="40">
        <v>59826877</v>
      </c>
      <c r="E38" s="40">
        <v>24640840.350000001</v>
      </c>
      <c r="F38" s="23">
        <f t="shared" si="0"/>
        <v>0.41186907265776218</v>
      </c>
    </row>
    <row r="39" spans="2:6" x14ac:dyDescent="0.25">
      <c r="B39" s="39" t="s">
        <v>39</v>
      </c>
      <c r="C39" s="40">
        <v>29820868</v>
      </c>
      <c r="D39" s="40">
        <v>27560339</v>
      </c>
      <c r="E39" s="40">
        <v>12739144.960000006</v>
      </c>
      <c r="F39" s="23">
        <f t="shared" si="0"/>
        <v>0.46222744067117633</v>
      </c>
    </row>
    <row r="40" spans="2:6" x14ac:dyDescent="0.25">
      <c r="B40" s="39" t="s">
        <v>40</v>
      </c>
      <c r="C40" s="40">
        <v>57453333</v>
      </c>
      <c r="D40" s="40">
        <v>64239062</v>
      </c>
      <c r="E40" s="40">
        <v>38558910.989999995</v>
      </c>
      <c r="F40" s="23">
        <f t="shared" si="0"/>
        <v>0.60024087820584915</v>
      </c>
    </row>
    <row r="41" spans="2:6" x14ac:dyDescent="0.25">
      <c r="B41" s="39" t="s">
        <v>41</v>
      </c>
      <c r="C41" s="40">
        <v>16181164</v>
      </c>
      <c r="D41" s="40">
        <v>16830443</v>
      </c>
      <c r="E41" s="40">
        <v>10492888.290000003</v>
      </c>
      <c r="F41" s="23">
        <f t="shared" si="0"/>
        <v>0.6234469461083112</v>
      </c>
    </row>
    <row r="42" spans="2:6" x14ac:dyDescent="0.25">
      <c r="B42" s="39" t="s">
        <v>42</v>
      </c>
      <c r="C42" s="40">
        <v>91266513</v>
      </c>
      <c r="D42" s="40">
        <v>90218744</v>
      </c>
      <c r="E42" s="40">
        <v>40116958.530000001</v>
      </c>
      <c r="F42" s="23">
        <f t="shared" si="0"/>
        <v>0.444663234615636</v>
      </c>
    </row>
    <row r="43" spans="2:6" x14ac:dyDescent="0.25">
      <c r="B43" s="39" t="s">
        <v>46</v>
      </c>
      <c r="C43" s="40">
        <v>3326300</v>
      </c>
      <c r="D43" s="40">
        <v>3459329</v>
      </c>
      <c r="E43" s="40">
        <v>2525673.7400000002</v>
      </c>
      <c r="F43" s="23">
        <f t="shared" si="0"/>
        <v>0.73010509841648485</v>
      </c>
    </row>
    <row r="44" spans="2:6" x14ac:dyDescent="0.25">
      <c r="B44" s="39" t="s">
        <v>43</v>
      </c>
      <c r="C44" s="40">
        <v>502503358</v>
      </c>
      <c r="D44" s="40">
        <v>521041776</v>
      </c>
      <c r="E44" s="40">
        <v>352326720.13999963</v>
      </c>
      <c r="F44" s="23">
        <f t="shared" si="0"/>
        <v>0.67619668204877226</v>
      </c>
    </row>
    <row r="45" spans="2:6" x14ac:dyDescent="0.25">
      <c r="B45" s="41" t="s">
        <v>44</v>
      </c>
      <c r="C45" s="15">
        <v>1309938618</v>
      </c>
      <c r="D45" s="15">
        <v>1827021482</v>
      </c>
      <c r="E45" s="15">
        <v>1099422423.8100011</v>
      </c>
      <c r="F45" s="34">
        <f t="shared" si="0"/>
        <v>0.60175670326902109</v>
      </c>
    </row>
    <row r="46" spans="2:6" x14ac:dyDescent="0.25">
      <c r="B46" s="45" t="s">
        <v>17</v>
      </c>
      <c r="C46" s="46">
        <f>SUM(C47:C57)</f>
        <v>810120548</v>
      </c>
      <c r="D46" s="46">
        <f>SUM(D47:D57)</f>
        <v>540726447</v>
      </c>
      <c r="E46" s="46">
        <f>SUM(E47:E57)</f>
        <v>100693493.38999999</v>
      </c>
      <c r="F46" s="47">
        <f t="shared" si="0"/>
        <v>0.18621891706732072</v>
      </c>
    </row>
    <row r="47" spans="2:6" x14ac:dyDescent="0.25">
      <c r="B47" s="13" t="s">
        <v>33</v>
      </c>
      <c r="C47" s="28">
        <v>248355568</v>
      </c>
      <c r="D47" s="28">
        <v>243200832</v>
      </c>
      <c r="E47" s="28">
        <v>3800256.0199999996</v>
      </c>
      <c r="F47" s="23">
        <f t="shared" si="0"/>
        <v>1.5625999256449911E-2</v>
      </c>
    </row>
    <row r="48" spans="2:6" x14ac:dyDescent="0.25">
      <c r="B48" s="13" t="s">
        <v>34</v>
      </c>
      <c r="C48" s="28">
        <v>3159210</v>
      </c>
      <c r="D48" s="28">
        <v>16335527</v>
      </c>
      <c r="E48" s="28">
        <v>16293053.819999998</v>
      </c>
      <c r="F48" s="23">
        <f t="shared" si="0"/>
        <v>0.99739995042706597</v>
      </c>
    </row>
    <row r="49" spans="2:6" x14ac:dyDescent="0.25">
      <c r="B49" s="13" t="s">
        <v>35</v>
      </c>
      <c r="C49" s="28">
        <v>0</v>
      </c>
      <c r="D49" s="28">
        <v>7408509</v>
      </c>
      <c r="E49" s="28">
        <v>6842943.9399999995</v>
      </c>
      <c r="F49" s="23">
        <f t="shared" si="0"/>
        <v>0.92366006979272075</v>
      </c>
    </row>
    <row r="50" spans="2:6" x14ac:dyDescent="0.25">
      <c r="B50" s="13" t="s">
        <v>36</v>
      </c>
      <c r="C50" s="28">
        <v>24548966</v>
      </c>
      <c r="D50" s="28">
        <v>14137918</v>
      </c>
      <c r="E50" s="28">
        <v>1704334.24</v>
      </c>
      <c r="F50" s="23">
        <f t="shared" si="0"/>
        <v>0.12055058177590222</v>
      </c>
    </row>
    <row r="51" spans="2:6" x14ac:dyDescent="0.25">
      <c r="B51" s="13" t="s">
        <v>37</v>
      </c>
      <c r="C51" s="28">
        <v>0</v>
      </c>
      <c r="D51" s="28">
        <v>2524</v>
      </c>
      <c r="E51" s="28">
        <v>0</v>
      </c>
      <c r="F51" s="23" t="str">
        <f t="shared" si="0"/>
        <v>%</v>
      </c>
    </row>
    <row r="52" spans="2:6" x14ac:dyDescent="0.25">
      <c r="B52" s="13" t="s">
        <v>38</v>
      </c>
      <c r="C52" s="28">
        <v>21778706</v>
      </c>
      <c r="D52" s="28">
        <v>19080706</v>
      </c>
      <c r="E52" s="28">
        <v>4349265.37</v>
      </c>
      <c r="F52" s="23">
        <f t="shared" si="0"/>
        <v>0.22794048448731405</v>
      </c>
    </row>
    <row r="53" spans="2:6" x14ac:dyDescent="0.25">
      <c r="B53" s="13" t="s">
        <v>42</v>
      </c>
      <c r="C53" s="28">
        <v>73806518</v>
      </c>
      <c r="D53" s="28">
        <v>2962794</v>
      </c>
      <c r="E53" s="28">
        <v>0</v>
      </c>
      <c r="F53" s="23" t="str">
        <f t="shared" si="0"/>
        <v>%</v>
      </c>
    </row>
    <row r="54" spans="2:6" x14ac:dyDescent="0.25">
      <c r="B54" s="13" t="s">
        <v>43</v>
      </c>
      <c r="C54" s="28">
        <v>0</v>
      </c>
      <c r="D54" s="28">
        <v>900000</v>
      </c>
      <c r="E54" s="28">
        <v>0</v>
      </c>
      <c r="F54" s="23" t="str">
        <f t="shared" si="0"/>
        <v>%</v>
      </c>
    </row>
    <row r="55" spans="2:6" x14ac:dyDescent="0.25">
      <c r="B55" s="13" t="s">
        <v>44</v>
      </c>
      <c r="C55" s="28">
        <v>438471580</v>
      </c>
      <c r="D55" s="28">
        <v>236697637</v>
      </c>
      <c r="E55" s="28">
        <v>67703640</v>
      </c>
      <c r="F55" s="23">
        <f t="shared" si="0"/>
        <v>0.28603428770182443</v>
      </c>
    </row>
    <row r="56" spans="2:6" hidden="1" x14ac:dyDescent="0.25">
      <c r="B56" s="13"/>
      <c r="C56" s="28"/>
      <c r="D56" s="28"/>
      <c r="E56" s="28"/>
      <c r="F56" s="23" t="str">
        <f t="shared" si="0"/>
        <v>%</v>
      </c>
    </row>
    <row r="57" spans="2:6" hidden="1" x14ac:dyDescent="0.25">
      <c r="B57" s="13"/>
      <c r="C57" s="28"/>
      <c r="D57" s="28"/>
      <c r="E57" s="28"/>
      <c r="F57" s="23" t="str">
        <f t="shared" si="0"/>
        <v>%</v>
      </c>
    </row>
    <row r="58" spans="2:6" x14ac:dyDescent="0.25">
      <c r="B58" s="45" t="s">
        <v>16</v>
      </c>
      <c r="C58" s="46">
        <f>+SUM(C59:C68)</f>
        <v>81805636</v>
      </c>
      <c r="D58" s="46">
        <f t="shared" ref="D58:E58" si="2">+SUM(D59:D68)</f>
        <v>185263863</v>
      </c>
      <c r="E58" s="46">
        <f t="shared" si="2"/>
        <v>99757682.439999998</v>
      </c>
      <c r="F58" s="47">
        <f t="shared" si="0"/>
        <v>0.53846271379972255</v>
      </c>
    </row>
    <row r="59" spans="2:6" x14ac:dyDescent="0.25">
      <c r="B59" s="11" t="s">
        <v>33</v>
      </c>
      <c r="C59" s="27">
        <v>23552081</v>
      </c>
      <c r="D59" s="27">
        <v>33592106</v>
      </c>
      <c r="E59" s="27">
        <v>32497033</v>
      </c>
      <c r="F59" s="33">
        <f t="shared" si="0"/>
        <v>0.96740088281455172</v>
      </c>
    </row>
    <row r="60" spans="2:6" x14ac:dyDescent="0.25">
      <c r="B60" s="13" t="s">
        <v>34</v>
      </c>
      <c r="C60" s="28">
        <v>0</v>
      </c>
      <c r="D60" s="28">
        <v>3896545</v>
      </c>
      <c r="E60" s="28">
        <v>3499352</v>
      </c>
      <c r="F60" s="23">
        <f t="shared" si="0"/>
        <v>0.89806533736938754</v>
      </c>
    </row>
    <row r="61" spans="2:6" x14ac:dyDescent="0.25">
      <c r="B61" s="13" t="s">
        <v>35</v>
      </c>
      <c r="C61" s="28">
        <v>37846882</v>
      </c>
      <c r="D61" s="28">
        <v>12087002</v>
      </c>
      <c r="E61" s="28">
        <v>1962866</v>
      </c>
      <c r="F61" s="23">
        <f t="shared" si="0"/>
        <v>0.16239477746425457</v>
      </c>
    </row>
    <row r="62" spans="2:6" x14ac:dyDescent="0.25">
      <c r="B62" s="13" t="s">
        <v>36</v>
      </c>
      <c r="C62" s="28">
        <v>128000</v>
      </c>
      <c r="D62" s="28">
        <v>5798846</v>
      </c>
      <c r="E62" s="28">
        <v>3479299</v>
      </c>
      <c r="F62" s="23">
        <f t="shared" ref="F62" si="3">IF(E62=0,"%",E62/D62)</f>
        <v>0.5999985169463028</v>
      </c>
    </row>
    <row r="63" spans="2:6" x14ac:dyDescent="0.25">
      <c r="B63" s="13" t="s">
        <v>38</v>
      </c>
      <c r="C63" s="28">
        <v>2665</v>
      </c>
      <c r="D63" s="28">
        <v>2300657</v>
      </c>
      <c r="E63" s="28">
        <v>2089885</v>
      </c>
      <c r="F63" s="23">
        <f t="shared" si="0"/>
        <v>0.90838616968978858</v>
      </c>
    </row>
    <row r="64" spans="2:6" x14ac:dyDescent="0.25">
      <c r="B64" s="13" t="s">
        <v>42</v>
      </c>
      <c r="C64" s="28">
        <v>0</v>
      </c>
      <c r="D64" s="28">
        <v>4147</v>
      </c>
      <c r="E64" s="28">
        <v>4146.47</v>
      </c>
      <c r="F64" s="23">
        <f t="shared" si="0"/>
        <v>0.9998721967687485</v>
      </c>
    </row>
    <row r="65" spans="2:6" x14ac:dyDescent="0.25">
      <c r="B65" s="13" t="s">
        <v>43</v>
      </c>
      <c r="C65" s="28">
        <v>2462479</v>
      </c>
      <c r="D65" s="28">
        <v>3759115</v>
      </c>
      <c r="E65" s="28">
        <v>2715508.3800000004</v>
      </c>
      <c r="F65" s="23">
        <f t="shared" si="0"/>
        <v>0.72237970373345861</v>
      </c>
    </row>
    <row r="66" spans="2:6" x14ac:dyDescent="0.25">
      <c r="B66" s="13" t="s">
        <v>44</v>
      </c>
      <c r="C66" s="28">
        <v>17813529</v>
      </c>
      <c r="D66" s="28">
        <v>123825445</v>
      </c>
      <c r="E66" s="28">
        <v>53509592.590000004</v>
      </c>
      <c r="F66" s="23">
        <f t="shared" ref="F66:F67" si="4">IF(E66=0,"%",E66/D66)</f>
        <v>0.43213729286416053</v>
      </c>
    </row>
    <row r="67" spans="2:6" hidden="1" x14ac:dyDescent="0.25">
      <c r="B67" s="13"/>
      <c r="C67" s="28"/>
      <c r="D67" s="28"/>
      <c r="E67" s="28"/>
      <c r="F67" s="23" t="str">
        <f t="shared" si="4"/>
        <v>%</v>
      </c>
    </row>
    <row r="68" spans="2:6" ht="16.5" hidden="1" customHeight="1" x14ac:dyDescent="0.25">
      <c r="B68" s="13"/>
      <c r="C68" s="28"/>
      <c r="D68" s="28"/>
      <c r="E68" s="28"/>
      <c r="F68" s="23" t="str">
        <f t="shared" si="0"/>
        <v>%</v>
      </c>
    </row>
    <row r="69" spans="2:6" hidden="1" x14ac:dyDescent="0.25">
      <c r="B69" s="45" t="s">
        <v>23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+SUM(C72:C85)</f>
        <v>5390724</v>
      </c>
      <c r="D71" s="46">
        <f>+SUM(D72:D85)</f>
        <v>272225006</v>
      </c>
      <c r="E71" s="46">
        <f>+SUM(E72:E85)</f>
        <v>36457941.389999978</v>
      </c>
      <c r="F71" s="47">
        <f t="shared" si="0"/>
        <v>0.13392576209549234</v>
      </c>
    </row>
    <row r="72" spans="2:6" x14ac:dyDescent="0.25">
      <c r="B72" s="11" t="s">
        <v>33</v>
      </c>
      <c r="C72" s="27">
        <v>2475337</v>
      </c>
      <c r="D72" s="27">
        <v>698511</v>
      </c>
      <c r="E72" s="27">
        <v>78786.75</v>
      </c>
      <c r="F72" s="33">
        <f t="shared" si="0"/>
        <v>0.11279242560246008</v>
      </c>
    </row>
    <row r="73" spans="2:6" x14ac:dyDescent="0.25">
      <c r="B73" s="13" t="s">
        <v>34</v>
      </c>
      <c r="C73" s="28">
        <v>0</v>
      </c>
      <c r="D73" s="28">
        <v>260855</v>
      </c>
      <c r="E73" s="28">
        <v>152650.97</v>
      </c>
      <c r="F73" s="23">
        <f t="shared" si="0"/>
        <v>0.58519472503881464</v>
      </c>
    </row>
    <row r="74" spans="2:6" x14ac:dyDescent="0.25">
      <c r="B74" s="13" t="s">
        <v>35</v>
      </c>
      <c r="C74" s="28">
        <v>0</v>
      </c>
      <c r="D74" s="28">
        <v>1077689</v>
      </c>
      <c r="E74" s="28">
        <v>171227.42</v>
      </c>
      <c r="F74" s="23">
        <f t="shared" si="0"/>
        <v>0.15888388950801208</v>
      </c>
    </row>
    <row r="75" spans="2:6" x14ac:dyDescent="0.25">
      <c r="B75" s="13" t="s">
        <v>37</v>
      </c>
      <c r="C75" s="28">
        <v>0</v>
      </c>
      <c r="D75" s="28">
        <v>256477</v>
      </c>
      <c r="E75" s="28">
        <v>52897.729999999996</v>
      </c>
      <c r="F75" s="23">
        <f t="shared" si="0"/>
        <v>0.2062474607859574</v>
      </c>
    </row>
    <row r="76" spans="2:6" x14ac:dyDescent="0.25">
      <c r="B76" s="13" t="s">
        <v>38</v>
      </c>
      <c r="C76" s="28">
        <v>0</v>
      </c>
      <c r="D76" s="28">
        <v>262749</v>
      </c>
      <c r="E76" s="28">
        <v>19330.849999999999</v>
      </c>
      <c r="F76" s="23">
        <f t="shared" si="0"/>
        <v>7.3571545467347163E-2</v>
      </c>
    </row>
    <row r="77" spans="2:6" x14ac:dyDescent="0.25">
      <c r="B77" s="13" t="s">
        <v>39</v>
      </c>
      <c r="C77" s="28">
        <v>0</v>
      </c>
      <c r="D77" s="28">
        <v>1454290</v>
      </c>
      <c r="E77" s="28">
        <v>369972.14999999997</v>
      </c>
      <c r="F77" s="23">
        <f t="shared" si="0"/>
        <v>0.25440053221847087</v>
      </c>
    </row>
    <row r="78" spans="2:6" x14ac:dyDescent="0.25">
      <c r="B78" s="13" t="s">
        <v>40</v>
      </c>
      <c r="C78" s="28">
        <v>0</v>
      </c>
      <c r="D78" s="28">
        <v>1223969</v>
      </c>
      <c r="E78" s="28">
        <v>279641.53000000003</v>
      </c>
      <c r="F78" s="23">
        <f t="shared" si="0"/>
        <v>0.22847108872855443</v>
      </c>
    </row>
    <row r="79" spans="2:6" x14ac:dyDescent="0.25">
      <c r="B79" s="13" t="s">
        <v>41</v>
      </c>
      <c r="C79" s="28">
        <v>0</v>
      </c>
      <c r="D79" s="28">
        <v>152025</v>
      </c>
      <c r="E79" s="28">
        <v>21071.8</v>
      </c>
      <c r="F79" s="23">
        <f t="shared" si="0"/>
        <v>0.13860746587732281</v>
      </c>
    </row>
    <row r="80" spans="2:6" x14ac:dyDescent="0.25">
      <c r="B80" s="13" t="s">
        <v>42</v>
      </c>
      <c r="C80" s="28">
        <v>0</v>
      </c>
      <c r="D80" s="28">
        <v>434354</v>
      </c>
      <c r="E80" s="28">
        <v>113103.98</v>
      </c>
      <c r="F80" s="23">
        <f t="shared" si="0"/>
        <v>0.26039585223112943</v>
      </c>
    </row>
    <row r="81" spans="2:6" x14ac:dyDescent="0.25">
      <c r="B81" s="13" t="s">
        <v>43</v>
      </c>
      <c r="C81" s="28">
        <v>0</v>
      </c>
      <c r="D81" s="28">
        <v>3831342</v>
      </c>
      <c r="E81" s="28">
        <v>1911517.1600000001</v>
      </c>
      <c r="F81" s="23">
        <f t="shared" si="0"/>
        <v>0.49891582636058074</v>
      </c>
    </row>
    <row r="82" spans="2:6" x14ac:dyDescent="0.25">
      <c r="B82" s="13" t="s">
        <v>44</v>
      </c>
      <c r="C82" s="28">
        <v>2915387</v>
      </c>
      <c r="D82" s="28">
        <v>262572745</v>
      </c>
      <c r="E82" s="28">
        <v>33287741.049999978</v>
      </c>
      <c r="F82" s="23">
        <f t="shared" si="0"/>
        <v>0.12677530963847744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hidden="1" x14ac:dyDescent="0.25">
      <c r="B84" s="13"/>
      <c r="C84" s="28"/>
      <c r="D84" s="28"/>
      <c r="E84" s="28"/>
      <c r="F84" s="23" t="str">
        <f t="shared" si="0"/>
        <v>%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x14ac:dyDescent="0.25">
      <c r="B86" s="48" t="s">
        <v>3</v>
      </c>
      <c r="C86" s="49">
        <f>+C71+C69+C58+C46+C32+C22+C9</f>
        <v>6396413985</v>
      </c>
      <c r="D86" s="49">
        <f t="shared" ref="D86:E86" si="6">+D71+D69+D58+D46+D32+D22+D9</f>
        <v>7064792822</v>
      </c>
      <c r="E86" s="49">
        <f t="shared" si="6"/>
        <v>3804472442.9700007</v>
      </c>
      <c r="F86" s="50">
        <f t="shared" si="0"/>
        <v>0.53851153725594714</v>
      </c>
    </row>
    <row r="87" spans="2:6" x14ac:dyDescent="0.2">
      <c r="B87" s="37" t="s">
        <v>26</v>
      </c>
      <c r="C87" s="9"/>
      <c r="D87" s="9"/>
      <c r="E8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6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29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25</v>
      </c>
      <c r="F8" s="53" t="s">
        <v>5</v>
      </c>
    </row>
    <row r="9" spans="2:6" x14ac:dyDescent="0.25">
      <c r="B9" s="45" t="s">
        <v>20</v>
      </c>
      <c r="C9" s="46">
        <f>SUM(C10:C13)</f>
        <v>1067732</v>
      </c>
      <c r="D9" s="46">
        <f>SUM(D10:D13)</f>
        <v>1067732</v>
      </c>
      <c r="E9" s="46">
        <f>SUM(E10:E13)</f>
        <v>82658</v>
      </c>
      <c r="F9" s="47">
        <f>IF(D9=0,"%",E9/D9)</f>
        <v>7.741455721098553E-2</v>
      </c>
    </row>
    <row r="10" spans="2:6" x14ac:dyDescent="0.25">
      <c r="B10" s="13" t="s">
        <v>34</v>
      </c>
      <c r="C10" s="28">
        <v>56903</v>
      </c>
      <c r="D10" s="28">
        <v>56903</v>
      </c>
      <c r="E10" s="28">
        <v>0</v>
      </c>
      <c r="F10" s="35">
        <f t="shared" ref="F10:F45" si="0">IF(D10=0,"%",E10/D10)</f>
        <v>0</v>
      </c>
    </row>
    <row r="11" spans="2:6" x14ac:dyDescent="0.25">
      <c r="B11" s="13" t="s">
        <v>40</v>
      </c>
      <c r="C11" s="28">
        <v>581028</v>
      </c>
      <c r="D11" s="28">
        <v>581028</v>
      </c>
      <c r="E11" s="28">
        <v>18890</v>
      </c>
      <c r="F11" s="35">
        <f t="shared" si="0"/>
        <v>3.2511341966307991E-2</v>
      </c>
    </row>
    <row r="12" spans="2:6" x14ac:dyDescent="0.25">
      <c r="B12" s="13" t="s">
        <v>43</v>
      </c>
      <c r="C12" s="28">
        <v>70000</v>
      </c>
      <c r="D12" s="28">
        <v>0</v>
      </c>
      <c r="E12" s="28">
        <v>0</v>
      </c>
      <c r="F12" s="35" t="str">
        <f t="shared" si="0"/>
        <v>%</v>
      </c>
    </row>
    <row r="13" spans="2:6" x14ac:dyDescent="0.25">
      <c r="B13" s="13" t="s">
        <v>44</v>
      </c>
      <c r="C13" s="28">
        <v>359801</v>
      </c>
      <c r="D13" s="28">
        <v>429801</v>
      </c>
      <c r="E13" s="28">
        <v>63768</v>
      </c>
      <c r="F13" s="35">
        <f t="shared" si="0"/>
        <v>0.14836633697920665</v>
      </c>
    </row>
    <row r="14" spans="2:6" hidden="1" x14ac:dyDescent="0.25">
      <c r="B14" s="45" t="s">
        <v>19</v>
      </c>
      <c r="C14" s="46">
        <f>SUM(C15:C15)</f>
        <v>0</v>
      </c>
      <c r="D14" s="46">
        <f>SUM(D15:D15)</f>
        <v>0</v>
      </c>
      <c r="E14" s="46">
        <f>SUM(E15:E15)</f>
        <v>0</v>
      </c>
      <c r="F14" s="47" t="str">
        <f t="shared" si="0"/>
        <v>%</v>
      </c>
    </row>
    <row r="15" spans="2:6" hidden="1" x14ac:dyDescent="0.25">
      <c r="B15" s="22" t="s">
        <v>24</v>
      </c>
      <c r="C15" s="27"/>
      <c r="D15" s="27"/>
      <c r="E15" s="27"/>
      <c r="F15" s="24" t="str">
        <f t="shared" si="0"/>
        <v>%</v>
      </c>
    </row>
    <row r="16" spans="2:6" x14ac:dyDescent="0.25">
      <c r="B16" s="45" t="s">
        <v>18</v>
      </c>
      <c r="C16" s="46">
        <f>+SUM(C17:C28)</f>
        <v>261439962</v>
      </c>
      <c r="D16" s="46">
        <f>+SUM(D17:D28)</f>
        <v>237915803</v>
      </c>
      <c r="E16" s="46">
        <f>+SUM(E17:E28)</f>
        <v>61314514.749999978</v>
      </c>
      <c r="F16" s="47">
        <f t="shared" si="0"/>
        <v>0.25771518317343545</v>
      </c>
    </row>
    <row r="17" spans="2:6" x14ac:dyDescent="0.25">
      <c r="B17" s="11" t="s">
        <v>33</v>
      </c>
      <c r="C17" s="27">
        <v>250286</v>
      </c>
      <c r="D17" s="27">
        <v>231697</v>
      </c>
      <c r="E17" s="27">
        <v>12032.55</v>
      </c>
      <c r="F17" s="24">
        <f t="shared" si="0"/>
        <v>5.1932264984009283E-2</v>
      </c>
    </row>
    <row r="18" spans="2:6" x14ac:dyDescent="0.25">
      <c r="B18" s="13" t="s">
        <v>34</v>
      </c>
      <c r="C18" s="28">
        <v>90968</v>
      </c>
      <c r="D18" s="28">
        <v>154542</v>
      </c>
      <c r="E18" s="28">
        <v>15083.939999999999</v>
      </c>
      <c r="F18" s="35">
        <f t="shared" si="0"/>
        <v>9.7604146445626427E-2</v>
      </c>
    </row>
    <row r="19" spans="2:6" x14ac:dyDescent="0.25">
      <c r="B19" s="13" t="s">
        <v>35</v>
      </c>
      <c r="C19" s="28">
        <v>26608</v>
      </c>
      <c r="D19" s="28">
        <v>174421</v>
      </c>
      <c r="E19" s="28">
        <v>62680.359999999993</v>
      </c>
      <c r="F19" s="35">
        <f t="shared" si="0"/>
        <v>0.35936246208885392</v>
      </c>
    </row>
    <row r="20" spans="2:6" x14ac:dyDescent="0.25">
      <c r="B20" s="13" t="s">
        <v>36</v>
      </c>
      <c r="C20" s="28">
        <v>1000</v>
      </c>
      <c r="D20" s="28">
        <v>334837</v>
      </c>
      <c r="E20" s="28">
        <v>321836.76</v>
      </c>
      <c r="F20" s="35">
        <f t="shared" si="0"/>
        <v>0.96117442218153915</v>
      </c>
    </row>
    <row r="21" spans="2:6" x14ac:dyDescent="0.25">
      <c r="B21" s="13" t="s">
        <v>37</v>
      </c>
      <c r="C21" s="28">
        <v>24500</v>
      </c>
      <c r="D21" s="28">
        <v>34921</v>
      </c>
      <c r="E21" s="28">
        <v>7963.1</v>
      </c>
      <c r="F21" s="35">
        <f t="shared" si="0"/>
        <v>0.22803184330345638</v>
      </c>
    </row>
    <row r="22" spans="2:6" x14ac:dyDescent="0.25">
      <c r="B22" s="13" t="s">
        <v>38</v>
      </c>
      <c r="C22" s="28">
        <v>58008</v>
      </c>
      <c r="D22" s="28">
        <v>936357</v>
      </c>
      <c r="E22" s="28">
        <v>83329.8</v>
      </c>
      <c r="F22" s="35">
        <f t="shared" si="0"/>
        <v>8.8993621022750935E-2</v>
      </c>
    </row>
    <row r="23" spans="2:6" x14ac:dyDescent="0.25">
      <c r="B23" s="13" t="s">
        <v>39</v>
      </c>
      <c r="C23" s="28">
        <v>0</v>
      </c>
      <c r="D23" s="28">
        <v>0</v>
      </c>
      <c r="E23" s="28">
        <v>0</v>
      </c>
      <c r="F23" s="35" t="str">
        <f t="shared" si="0"/>
        <v>%</v>
      </c>
    </row>
    <row r="24" spans="2:6" x14ac:dyDescent="0.25">
      <c r="B24" s="13" t="s">
        <v>40</v>
      </c>
      <c r="C24" s="28">
        <v>264000</v>
      </c>
      <c r="D24" s="28">
        <v>267921</v>
      </c>
      <c r="E24" s="28">
        <v>31773.5</v>
      </c>
      <c r="F24" s="35">
        <f t="shared" si="0"/>
        <v>0.1185927941445426</v>
      </c>
    </row>
    <row r="25" spans="2:6" x14ac:dyDescent="0.25">
      <c r="B25" s="13" t="s">
        <v>41</v>
      </c>
      <c r="C25" s="28">
        <v>0</v>
      </c>
      <c r="D25" s="28">
        <v>227077</v>
      </c>
      <c r="E25" s="28">
        <v>2918.1</v>
      </c>
      <c r="F25" s="35">
        <f t="shared" si="0"/>
        <v>1.2850707028893283E-2</v>
      </c>
    </row>
    <row r="26" spans="2:6" x14ac:dyDescent="0.25">
      <c r="B26" s="13" t="s">
        <v>42</v>
      </c>
      <c r="C26" s="28">
        <v>0</v>
      </c>
      <c r="D26" s="28">
        <v>2998</v>
      </c>
      <c r="E26" s="28">
        <v>2997.29</v>
      </c>
      <c r="F26" s="35">
        <f t="shared" si="0"/>
        <v>0.99976317545030013</v>
      </c>
    </row>
    <row r="27" spans="2:6" x14ac:dyDescent="0.25">
      <c r="B27" s="13" t="s">
        <v>43</v>
      </c>
      <c r="C27" s="28">
        <v>105471654</v>
      </c>
      <c r="D27" s="28">
        <v>95981030</v>
      </c>
      <c r="E27" s="28">
        <v>20629937.43</v>
      </c>
      <c r="F27" s="35">
        <f t="shared" si="0"/>
        <v>0.21493765413853133</v>
      </c>
    </row>
    <row r="28" spans="2:6" x14ac:dyDescent="0.25">
      <c r="B28" s="13" t="s">
        <v>44</v>
      </c>
      <c r="C28" s="28">
        <v>155252938</v>
      </c>
      <c r="D28" s="28">
        <v>139570002</v>
      </c>
      <c r="E28" s="28">
        <v>40143961.919999979</v>
      </c>
      <c r="F28" s="35">
        <f t="shared" si="0"/>
        <v>0.28762600375974762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 t="s">
        <v>24</v>
      </c>
      <c r="C30" s="28"/>
      <c r="D30" s="28"/>
      <c r="E30" s="28"/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+SUM(C35:C38)</f>
        <v>0</v>
      </c>
      <c r="D34" s="46">
        <f>+SUM(D35:D38)</f>
        <v>5601069</v>
      </c>
      <c r="E34" s="46">
        <f>+SUM(E35:E38)</f>
        <v>5365150.9700000007</v>
      </c>
      <c r="F34" s="47">
        <f t="shared" si="0"/>
        <v>0.9578798207984941</v>
      </c>
    </row>
    <row r="35" spans="2:6" x14ac:dyDescent="0.25">
      <c r="B35" s="11" t="s">
        <v>35</v>
      </c>
      <c r="C35" s="27">
        <v>0</v>
      </c>
      <c r="D35" s="27">
        <v>200000</v>
      </c>
      <c r="E35" s="27">
        <v>70807</v>
      </c>
      <c r="F35" s="24">
        <f t="shared" si="0"/>
        <v>0.35403499999999999</v>
      </c>
    </row>
    <row r="36" spans="2:6" x14ac:dyDescent="0.25">
      <c r="B36" s="13" t="s">
        <v>37</v>
      </c>
      <c r="C36" s="28">
        <v>0</v>
      </c>
      <c r="D36" s="28">
        <v>7111</v>
      </c>
      <c r="E36" s="28">
        <v>0</v>
      </c>
      <c r="F36" s="35">
        <f t="shared" si="0"/>
        <v>0</v>
      </c>
    </row>
    <row r="37" spans="2:6" x14ac:dyDescent="0.25">
      <c r="B37" s="13" t="s">
        <v>43</v>
      </c>
      <c r="C37" s="28">
        <v>0</v>
      </c>
      <c r="D37" s="28">
        <v>1302169</v>
      </c>
      <c r="E37" s="28">
        <v>1284954.9700000002</v>
      </c>
      <c r="F37" s="35">
        <f t="shared" si="0"/>
        <v>0.98678049469769302</v>
      </c>
    </row>
    <row r="38" spans="2:6" x14ac:dyDescent="0.25">
      <c r="B38" s="42" t="s">
        <v>44</v>
      </c>
      <c r="C38" s="43">
        <v>0</v>
      </c>
      <c r="D38" s="43">
        <v>4091789</v>
      </c>
      <c r="E38" s="43">
        <v>4009389</v>
      </c>
      <c r="F38" s="44">
        <f t="shared" si="0"/>
        <v>0.97986210921433148</v>
      </c>
    </row>
    <row r="39" spans="2:6" x14ac:dyDescent="0.25">
      <c r="B39" s="45" t="s">
        <v>15</v>
      </c>
      <c r="C39" s="46">
        <f>+SUM(C40:C44)</f>
        <v>0</v>
      </c>
      <c r="D39" s="46">
        <f>+SUM(D40:D44)</f>
        <v>9930751</v>
      </c>
      <c r="E39" s="46">
        <f>+SUM(E40:E44)</f>
        <v>6195190.8399999999</v>
      </c>
      <c r="F39" s="47">
        <f t="shared" si="0"/>
        <v>0.6238391074350772</v>
      </c>
    </row>
    <row r="40" spans="2:6" x14ac:dyDescent="0.25">
      <c r="B40" s="13" t="s">
        <v>34</v>
      </c>
      <c r="C40" s="28">
        <v>0</v>
      </c>
      <c r="D40" s="28">
        <v>343550</v>
      </c>
      <c r="E40" s="28">
        <v>0</v>
      </c>
      <c r="F40" s="35">
        <f t="shared" si="0"/>
        <v>0</v>
      </c>
    </row>
    <row r="41" spans="2:6" x14ac:dyDescent="0.25">
      <c r="B41" s="13" t="s">
        <v>40</v>
      </c>
      <c r="C41" s="28">
        <v>0</v>
      </c>
      <c r="D41" s="28">
        <v>14364</v>
      </c>
      <c r="E41" s="28">
        <v>0</v>
      </c>
      <c r="F41" s="35">
        <f t="shared" si="0"/>
        <v>0</v>
      </c>
    </row>
    <row r="42" spans="2:6" x14ac:dyDescent="0.25">
      <c r="B42" s="13" t="s">
        <v>41</v>
      </c>
      <c r="C42" s="28">
        <v>0</v>
      </c>
      <c r="D42" s="28">
        <v>7075</v>
      </c>
      <c r="E42" s="28">
        <v>7039.23</v>
      </c>
      <c r="F42" s="35">
        <f t="shared" ref="F42:F44" si="3">IF(D42=0,"%",E42/D42)</f>
        <v>0.99494416961130738</v>
      </c>
    </row>
    <row r="43" spans="2:6" x14ac:dyDescent="0.25">
      <c r="B43" s="13" t="s">
        <v>43</v>
      </c>
      <c r="C43" s="28">
        <v>0</v>
      </c>
      <c r="D43" s="28">
        <v>4505519</v>
      </c>
      <c r="E43" s="28">
        <v>2471261.9799999995</v>
      </c>
      <c r="F43" s="35">
        <f t="shared" si="3"/>
        <v>0.54849662824637946</v>
      </c>
    </row>
    <row r="44" spans="2:6" x14ac:dyDescent="0.25">
      <c r="B44" s="13" t="s">
        <v>44</v>
      </c>
      <c r="C44" s="28">
        <v>0</v>
      </c>
      <c r="D44" s="28">
        <v>5060243</v>
      </c>
      <c r="E44" s="28">
        <v>3716889.63</v>
      </c>
      <c r="F44" s="35">
        <f t="shared" si="3"/>
        <v>0.73452789322568102</v>
      </c>
    </row>
    <row r="45" spans="2:6" x14ac:dyDescent="0.25">
      <c r="B45" s="48" t="s">
        <v>3</v>
      </c>
      <c r="C45" s="49">
        <f>+C39+C34+C29+C16+C14+C9</f>
        <v>262507694</v>
      </c>
      <c r="D45" s="49">
        <f t="shared" ref="D45:E45" si="4">+D39+D34+D29+D16+D14+D9</f>
        <v>254515355</v>
      </c>
      <c r="E45" s="49">
        <f t="shared" si="4"/>
        <v>72957514.559999973</v>
      </c>
      <c r="F45" s="50">
        <f t="shared" si="0"/>
        <v>0.28665270337029358</v>
      </c>
    </row>
    <row r="46" spans="2:6" x14ac:dyDescent="0.25">
      <c r="B46" s="37" t="s">
        <v>26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2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30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25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74838199</v>
      </c>
      <c r="E9" s="46">
        <f t="shared" si="0"/>
        <v>56358923.589999996</v>
      </c>
      <c r="F9" s="47">
        <f t="shared" ref="F9:F10" si="1">IF(E9=0,"%",E9/D9)</f>
        <v>0.75307696260835988</v>
      </c>
    </row>
    <row r="10" spans="2:6" x14ac:dyDescent="0.25">
      <c r="B10" s="11" t="s">
        <v>44</v>
      </c>
      <c r="C10" s="27">
        <v>0</v>
      </c>
      <c r="D10" s="27">
        <v>74838199</v>
      </c>
      <c r="E10" s="27">
        <v>56358923.589999996</v>
      </c>
      <c r="F10" s="24">
        <f t="shared" si="1"/>
        <v>0.75307696260835988</v>
      </c>
    </row>
    <row r="11" spans="2:6" x14ac:dyDescent="0.25">
      <c r="B11" s="45" t="s">
        <v>18</v>
      </c>
      <c r="C11" s="46">
        <f>+C12</f>
        <v>651708774</v>
      </c>
      <c r="D11" s="46">
        <f t="shared" ref="D11:E11" si="2">+D12</f>
        <v>3014287021</v>
      </c>
      <c r="E11" s="46">
        <f t="shared" si="2"/>
        <v>2427405923.7399974</v>
      </c>
      <c r="F11" s="47">
        <f t="shared" ref="F11:F16" si="3">IF(E11=0,"%",E11/D11)</f>
        <v>0.80530019431749311</v>
      </c>
    </row>
    <row r="12" spans="2:6" x14ac:dyDescent="0.25">
      <c r="B12" s="11" t="s">
        <v>44</v>
      </c>
      <c r="C12" s="27">
        <v>651708774</v>
      </c>
      <c r="D12" s="27">
        <v>3014287021</v>
      </c>
      <c r="E12" s="27">
        <v>2427405923.7399974</v>
      </c>
      <c r="F12" s="24">
        <f t="shared" si="3"/>
        <v>0.80530019431749311</v>
      </c>
    </row>
    <row r="13" spans="2:6" x14ac:dyDescent="0.25">
      <c r="B13" s="45" t="s">
        <v>17</v>
      </c>
      <c r="C13" s="46">
        <f t="shared" ref="C13:E13" si="4">+C14</f>
        <v>0</v>
      </c>
      <c r="D13" s="46">
        <f t="shared" si="4"/>
        <v>4616636</v>
      </c>
      <c r="E13" s="46">
        <f t="shared" si="4"/>
        <v>4343859.16</v>
      </c>
      <c r="F13" s="47">
        <f t="shared" si="3"/>
        <v>0.94091437141676326</v>
      </c>
    </row>
    <row r="14" spans="2:6" x14ac:dyDescent="0.25">
      <c r="B14" s="11" t="s">
        <v>44</v>
      </c>
      <c r="C14" s="27">
        <v>0</v>
      </c>
      <c r="D14" s="27">
        <v>4616636</v>
      </c>
      <c r="E14" s="27">
        <v>4343859.16</v>
      </c>
      <c r="F14" s="24">
        <f t="shared" si="3"/>
        <v>0.94091437141676326</v>
      </c>
    </row>
    <row r="15" spans="2:6" x14ac:dyDescent="0.25">
      <c r="B15" s="45" t="s">
        <v>10</v>
      </c>
      <c r="C15" s="46">
        <f t="shared" ref="C15" si="5">+C16</f>
        <v>0</v>
      </c>
      <c r="D15" s="46">
        <f t="shared" ref="D15" si="6">+D16</f>
        <v>126913361</v>
      </c>
      <c r="E15" s="46">
        <f t="shared" ref="E15" si="7">+E16</f>
        <v>62282768</v>
      </c>
      <c r="F15" s="47">
        <f t="shared" si="3"/>
        <v>0.49075028436131324</v>
      </c>
    </row>
    <row r="16" spans="2:6" x14ac:dyDescent="0.25">
      <c r="B16" s="11" t="s">
        <v>44</v>
      </c>
      <c r="C16" s="27">
        <v>0</v>
      </c>
      <c r="D16" s="27">
        <v>126913361</v>
      </c>
      <c r="E16" s="27">
        <v>62282768</v>
      </c>
      <c r="F16" s="24">
        <f t="shared" si="3"/>
        <v>0.49075028436131324</v>
      </c>
    </row>
    <row r="17" spans="2:6" x14ac:dyDescent="0.25">
      <c r="B17" s="45" t="s">
        <v>15</v>
      </c>
      <c r="C17" s="46">
        <f>SUM(C18:C20)</f>
        <v>760509584</v>
      </c>
      <c r="D17" s="46">
        <f t="shared" ref="D17:E17" si="8">SUM(D18:D20)</f>
        <v>798400284</v>
      </c>
      <c r="E17" s="46">
        <f t="shared" si="8"/>
        <v>282011704.06</v>
      </c>
      <c r="F17" s="47">
        <f t="shared" ref="F17:F21" si="9">IF(E17=0,"%",E17/D17)</f>
        <v>0.35322094657471337</v>
      </c>
    </row>
    <row r="18" spans="2:6" x14ac:dyDescent="0.25">
      <c r="B18" s="13" t="s">
        <v>34</v>
      </c>
      <c r="C18" s="28">
        <v>50715755</v>
      </c>
      <c r="D18" s="28">
        <v>66565453</v>
      </c>
      <c r="E18" s="28">
        <v>48617996.269999996</v>
      </c>
      <c r="F18" s="35">
        <f t="shared" si="9"/>
        <v>0.7303788088094284</v>
      </c>
    </row>
    <row r="19" spans="2:6" x14ac:dyDescent="0.25">
      <c r="B19" s="13" t="s">
        <v>40</v>
      </c>
      <c r="C19" s="28">
        <v>3477541</v>
      </c>
      <c r="D19" s="28">
        <v>3477541</v>
      </c>
      <c r="E19" s="28">
        <v>244696</v>
      </c>
      <c r="F19" s="35">
        <f t="shared" si="9"/>
        <v>7.0364662846534379E-2</v>
      </c>
    </row>
    <row r="20" spans="2:6" x14ac:dyDescent="0.25">
      <c r="B20" s="13" t="s">
        <v>44</v>
      </c>
      <c r="C20" s="28">
        <v>706316288</v>
      </c>
      <c r="D20" s="28">
        <v>728357290</v>
      </c>
      <c r="E20" s="28">
        <v>233149011.79000002</v>
      </c>
      <c r="F20" s="35">
        <f t="shared" si="9"/>
        <v>0.32010253070989381</v>
      </c>
    </row>
    <row r="21" spans="2:6" x14ac:dyDescent="0.25">
      <c r="B21" s="48" t="s">
        <v>3</v>
      </c>
      <c r="C21" s="49">
        <f>+C9+C11+C13+C15+C17</f>
        <v>1412218358</v>
      </c>
      <c r="D21" s="49">
        <f t="shared" ref="D21:E21" si="10">+D9+D11+D13+D15+D17</f>
        <v>4019055501</v>
      </c>
      <c r="E21" s="49">
        <f t="shared" si="10"/>
        <v>2832403178.5499973</v>
      </c>
      <c r="F21" s="50">
        <f t="shared" si="9"/>
        <v>0.70474348459364489</v>
      </c>
    </row>
    <row r="22" spans="2:6" x14ac:dyDescent="0.25">
      <c r="B22" s="37" t="s">
        <v>26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2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31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25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1067605</v>
      </c>
      <c r="E9" s="46">
        <f t="shared" si="0"/>
        <v>598588</v>
      </c>
      <c r="F9" s="47">
        <f t="shared" ref="F9:F41" si="1">IF(E9=0,"%",E9/D9)</f>
        <v>0.56068302415219107</v>
      </c>
    </row>
    <row r="10" spans="2:6" x14ac:dyDescent="0.25">
      <c r="B10" s="26" t="s">
        <v>44</v>
      </c>
      <c r="C10" s="27">
        <v>0</v>
      </c>
      <c r="D10" s="27">
        <v>1067605</v>
      </c>
      <c r="E10" s="27">
        <v>598588</v>
      </c>
      <c r="F10" s="24">
        <f t="shared" si="1"/>
        <v>0.56068302415219107</v>
      </c>
    </row>
    <row r="11" spans="2:6" x14ac:dyDescent="0.25">
      <c r="B11" s="45" t="s">
        <v>18</v>
      </c>
      <c r="C11" s="46">
        <f>+SUM(C12:C24)</f>
        <v>36407768</v>
      </c>
      <c r="D11" s="46">
        <f>+SUM(D12:D24)</f>
        <v>568148068</v>
      </c>
      <c r="E11" s="46">
        <f>+SUM(E12:E24)</f>
        <v>260980192.57999992</v>
      </c>
      <c r="F11" s="47">
        <f t="shared" ref="F11:F12" si="2">IF(E11=0,"%",E11/D11)</f>
        <v>0.45935242462181519</v>
      </c>
    </row>
    <row r="12" spans="2:6" x14ac:dyDescent="0.25">
      <c r="B12" s="26" t="s">
        <v>33</v>
      </c>
      <c r="C12" s="27">
        <v>50000</v>
      </c>
      <c r="D12" s="27">
        <v>36992595</v>
      </c>
      <c r="E12" s="27">
        <v>14567654.040000001</v>
      </c>
      <c r="F12" s="24">
        <f t="shared" si="2"/>
        <v>0.39379919251406942</v>
      </c>
    </row>
    <row r="13" spans="2:6" x14ac:dyDescent="0.25">
      <c r="B13" s="25" t="s">
        <v>34</v>
      </c>
      <c r="C13" s="28">
        <v>1166086</v>
      </c>
      <c r="D13" s="28">
        <v>67225683</v>
      </c>
      <c r="E13" s="28">
        <v>35202932.989999987</v>
      </c>
      <c r="F13" s="35">
        <f t="shared" si="1"/>
        <v>0.5236530358494087</v>
      </c>
    </row>
    <row r="14" spans="2:6" x14ac:dyDescent="0.25">
      <c r="B14" s="25" t="s">
        <v>35</v>
      </c>
      <c r="C14" s="28">
        <v>5000</v>
      </c>
      <c r="D14" s="28">
        <v>2958022</v>
      </c>
      <c r="E14" s="28">
        <v>955278.5</v>
      </c>
      <c r="F14" s="35">
        <f t="shared" si="1"/>
        <v>0.32294502880641185</v>
      </c>
    </row>
    <row r="15" spans="2:6" x14ac:dyDescent="0.25">
      <c r="B15" s="25" t="s">
        <v>36</v>
      </c>
      <c r="C15" s="28">
        <v>0</v>
      </c>
      <c r="D15" s="28">
        <v>465996</v>
      </c>
      <c r="E15" s="28">
        <v>132534.76</v>
      </c>
      <c r="F15" s="35">
        <f t="shared" si="1"/>
        <v>0.28441179752615903</v>
      </c>
    </row>
    <row r="16" spans="2:6" x14ac:dyDescent="0.25">
      <c r="B16" s="25" t="s">
        <v>37</v>
      </c>
      <c r="C16" s="28">
        <v>687613</v>
      </c>
      <c r="D16" s="28">
        <v>18782685</v>
      </c>
      <c r="E16" s="28">
        <v>7462726.8100000005</v>
      </c>
      <c r="F16" s="35">
        <f t="shared" si="1"/>
        <v>0.39731948919976035</v>
      </c>
    </row>
    <row r="17" spans="2:6" x14ac:dyDescent="0.25">
      <c r="B17" s="25" t="s">
        <v>38</v>
      </c>
      <c r="C17" s="28">
        <v>152671</v>
      </c>
      <c r="D17" s="28">
        <v>22739731</v>
      </c>
      <c r="E17" s="28">
        <v>9253136.5200000014</v>
      </c>
      <c r="F17" s="35">
        <f t="shared" si="1"/>
        <v>0.40691495075293554</v>
      </c>
    </row>
    <row r="18" spans="2:6" x14ac:dyDescent="0.25">
      <c r="B18" s="25" t="s">
        <v>39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40</v>
      </c>
      <c r="C19" s="28">
        <v>0</v>
      </c>
      <c r="D19" s="28">
        <v>37322829</v>
      </c>
      <c r="E19" s="28">
        <v>21198936.509999998</v>
      </c>
      <c r="F19" s="35">
        <f t="shared" si="1"/>
        <v>0.56798846920205315</v>
      </c>
    </row>
    <row r="20" spans="2:6" x14ac:dyDescent="0.25">
      <c r="B20" s="25" t="s">
        <v>41</v>
      </c>
      <c r="C20" s="28">
        <v>0</v>
      </c>
      <c r="D20" s="28">
        <v>365057</v>
      </c>
      <c r="E20" s="28">
        <v>286284.15000000002</v>
      </c>
      <c r="F20" s="35">
        <f t="shared" si="1"/>
        <v>0.78421767011726939</v>
      </c>
    </row>
    <row r="21" spans="2:6" x14ac:dyDescent="0.25">
      <c r="B21" s="25" t="s">
        <v>42</v>
      </c>
      <c r="C21" s="28">
        <v>140917</v>
      </c>
      <c r="D21" s="28">
        <v>1858952</v>
      </c>
      <c r="E21" s="28">
        <v>398844.09</v>
      </c>
      <c r="F21" s="35">
        <f t="shared" si="1"/>
        <v>0.21455319448807716</v>
      </c>
    </row>
    <row r="22" spans="2:6" x14ac:dyDescent="0.25">
      <c r="B22" s="25" t="s">
        <v>45</v>
      </c>
      <c r="C22" s="28">
        <v>0</v>
      </c>
      <c r="D22" s="28">
        <v>14947</v>
      </c>
      <c r="E22" s="28">
        <v>14811.75</v>
      </c>
      <c r="F22" s="35">
        <f t="shared" si="1"/>
        <v>0.99095136147721952</v>
      </c>
    </row>
    <row r="23" spans="2:6" x14ac:dyDescent="0.25">
      <c r="B23" s="25" t="s">
        <v>43</v>
      </c>
      <c r="C23" s="28">
        <v>4810838</v>
      </c>
      <c r="D23" s="28">
        <v>4530828</v>
      </c>
      <c r="E23" s="28">
        <v>207400.3</v>
      </c>
      <c r="F23" s="35">
        <f t="shared" si="1"/>
        <v>4.5775363796639379E-2</v>
      </c>
    </row>
    <row r="24" spans="2:6" x14ac:dyDescent="0.25">
      <c r="B24" s="25" t="s">
        <v>44</v>
      </c>
      <c r="C24" s="28">
        <v>29394643</v>
      </c>
      <c r="D24" s="28">
        <v>374890743</v>
      </c>
      <c r="E24" s="28">
        <v>171299652.15999994</v>
      </c>
      <c r="F24" s="35">
        <f t="shared" si="1"/>
        <v>0.45693220053715738</v>
      </c>
    </row>
    <row r="25" spans="2:6" hidden="1" x14ac:dyDescent="0.25">
      <c r="B25" s="45" t="s">
        <v>17</v>
      </c>
      <c r="C25" s="46">
        <f>+C26</f>
        <v>0</v>
      </c>
      <c r="D25" s="46">
        <f t="shared" ref="D25:E25" si="3">+D26</f>
        <v>0</v>
      </c>
      <c r="E25" s="46">
        <f t="shared" si="3"/>
        <v>0</v>
      </c>
      <c r="F25" s="47" t="str">
        <f t="shared" ref="F25:F26" si="4">IF(E25=0,"%",E25/D25)</f>
        <v>%</v>
      </c>
    </row>
    <row r="26" spans="2:6" hidden="1" x14ac:dyDescent="0.25">
      <c r="B26" s="25" t="s">
        <v>24</v>
      </c>
      <c r="C26" s="28"/>
      <c r="D26" s="28"/>
      <c r="E26" s="28"/>
      <c r="F26" s="35" t="str">
        <f t="shared" si="4"/>
        <v>%</v>
      </c>
    </row>
    <row r="27" spans="2:6" x14ac:dyDescent="0.25">
      <c r="B27" s="45" t="s">
        <v>16</v>
      </c>
      <c r="C27" s="46">
        <f>SUM(C28:C28)</f>
        <v>0</v>
      </c>
      <c r="D27" s="46">
        <f>SUM(D28:D28)</f>
        <v>5250</v>
      </c>
      <c r="E27" s="46">
        <f>SUM(E28:E28)</f>
        <v>0</v>
      </c>
      <c r="F27" s="47" t="str">
        <f t="shared" si="1"/>
        <v>%</v>
      </c>
    </row>
    <row r="28" spans="2:6" x14ac:dyDescent="0.25">
      <c r="B28" s="69" t="s">
        <v>44</v>
      </c>
      <c r="C28" s="70">
        <v>0</v>
      </c>
      <c r="D28" s="70">
        <v>5250</v>
      </c>
      <c r="E28" s="70">
        <v>0</v>
      </c>
      <c r="F28" s="71" t="str">
        <f t="shared" si="1"/>
        <v>%</v>
      </c>
    </row>
    <row r="29" spans="2:6" x14ac:dyDescent="0.25">
      <c r="B29" s="45" t="s">
        <v>15</v>
      </c>
      <c r="C29" s="46">
        <f>+SUM(C30:C40)</f>
        <v>0</v>
      </c>
      <c r="D29" s="46">
        <f>+SUM(D30:D40)</f>
        <v>61249855</v>
      </c>
      <c r="E29" s="46">
        <f>+SUM(E30:E40)</f>
        <v>9152568.7899999991</v>
      </c>
      <c r="F29" s="47">
        <f t="shared" si="1"/>
        <v>0.14943004828337961</v>
      </c>
    </row>
    <row r="30" spans="2:6" x14ac:dyDescent="0.25">
      <c r="B30" s="26" t="s">
        <v>33</v>
      </c>
      <c r="C30" s="27">
        <v>0</v>
      </c>
      <c r="D30" s="27">
        <v>2580170</v>
      </c>
      <c r="E30" s="27">
        <v>479839.87999999995</v>
      </c>
      <c r="F30" s="24">
        <f t="shared" si="1"/>
        <v>0.18597219563052045</v>
      </c>
    </row>
    <row r="31" spans="2:6" x14ac:dyDescent="0.25">
      <c r="B31" s="25" t="s">
        <v>34</v>
      </c>
      <c r="C31" s="28">
        <v>0</v>
      </c>
      <c r="D31" s="28">
        <v>2349233</v>
      </c>
      <c r="E31" s="28">
        <v>653304.26</v>
      </c>
      <c r="F31" s="35">
        <f>IF(E31=0,"%",E31/D31)</f>
        <v>0.27809257744974636</v>
      </c>
    </row>
    <row r="32" spans="2:6" x14ac:dyDescent="0.25">
      <c r="B32" s="25" t="s">
        <v>35</v>
      </c>
      <c r="C32" s="28">
        <v>0</v>
      </c>
      <c r="D32" s="28">
        <v>449359</v>
      </c>
      <c r="E32" s="28">
        <v>62224</v>
      </c>
      <c r="F32" s="35">
        <f t="shared" ref="F32" si="5">IF(E32=0,"%",E32/D32)</f>
        <v>0.13847280236959758</v>
      </c>
    </row>
    <row r="33" spans="2:6" x14ac:dyDescent="0.25">
      <c r="B33" s="25" t="s">
        <v>36</v>
      </c>
      <c r="C33" s="28">
        <v>0</v>
      </c>
      <c r="D33" s="28">
        <v>20000</v>
      </c>
      <c r="E33" s="28">
        <v>0</v>
      </c>
      <c r="F33" s="35" t="str">
        <f t="shared" si="1"/>
        <v>%</v>
      </c>
    </row>
    <row r="34" spans="2:6" x14ac:dyDescent="0.25">
      <c r="B34" s="25" t="s">
        <v>37</v>
      </c>
      <c r="C34" s="28">
        <v>0</v>
      </c>
      <c r="D34" s="28">
        <v>4063661</v>
      </c>
      <c r="E34" s="28">
        <v>1715959</v>
      </c>
      <c r="F34" s="35"/>
    </row>
    <row r="35" spans="2:6" x14ac:dyDescent="0.25">
      <c r="B35" s="25" t="s">
        <v>38</v>
      </c>
      <c r="C35" s="28">
        <v>0</v>
      </c>
      <c r="D35" s="28">
        <v>905301</v>
      </c>
      <c r="E35" s="28">
        <v>267000</v>
      </c>
      <c r="F35" s="35"/>
    </row>
    <row r="36" spans="2:6" x14ac:dyDescent="0.25">
      <c r="B36" s="25" t="s">
        <v>40</v>
      </c>
      <c r="C36" s="28">
        <v>0</v>
      </c>
      <c r="D36" s="28">
        <v>3435882</v>
      </c>
      <c r="E36" s="28">
        <v>667206.73</v>
      </c>
      <c r="F36" s="35"/>
    </row>
    <row r="37" spans="2:6" x14ac:dyDescent="0.25">
      <c r="B37" s="25" t="s">
        <v>42</v>
      </c>
      <c r="C37" s="28">
        <v>0</v>
      </c>
      <c r="D37" s="28">
        <v>207522</v>
      </c>
      <c r="E37" s="28">
        <v>102964.44</v>
      </c>
      <c r="F37" s="35">
        <f t="shared" si="1"/>
        <v>0.49616156359325758</v>
      </c>
    </row>
    <row r="38" spans="2:6" x14ac:dyDescent="0.25">
      <c r="B38" s="25" t="s">
        <v>45</v>
      </c>
      <c r="C38" s="28">
        <v>0</v>
      </c>
      <c r="D38" s="28">
        <v>11057</v>
      </c>
      <c r="E38" s="28">
        <v>11032.17</v>
      </c>
      <c r="F38" s="35">
        <f t="shared" si="1"/>
        <v>0.99775436375146964</v>
      </c>
    </row>
    <row r="39" spans="2:6" x14ac:dyDescent="0.25">
      <c r="B39" s="25" t="s">
        <v>44</v>
      </c>
      <c r="C39" s="28">
        <v>0</v>
      </c>
      <c r="D39" s="28">
        <v>47227670</v>
      </c>
      <c r="E39" s="28">
        <v>5193038.3099999996</v>
      </c>
      <c r="F39" s="35">
        <f t="shared" si="1"/>
        <v>0.10995753781628438</v>
      </c>
    </row>
    <row r="40" spans="2:6" hidden="1" x14ac:dyDescent="0.25">
      <c r="B40" s="25"/>
      <c r="C40" s="28"/>
      <c r="D40" s="28"/>
      <c r="E40" s="28"/>
      <c r="F40" s="35" t="str">
        <f t="shared" si="1"/>
        <v>%</v>
      </c>
    </row>
    <row r="41" spans="2:6" x14ac:dyDescent="0.25">
      <c r="B41" s="48" t="s">
        <v>3</v>
      </c>
      <c r="C41" s="49">
        <f>+C29+C27+C25+C11+C9</f>
        <v>36407768</v>
      </c>
      <c r="D41" s="49">
        <f>+D29+D27+D25+D11+D9</f>
        <v>630470778</v>
      </c>
      <c r="E41" s="49">
        <f>+E29+E27+E25+E11+E9</f>
        <v>270731349.36999995</v>
      </c>
      <c r="F41" s="50">
        <f t="shared" si="1"/>
        <v>0.42941141575002534</v>
      </c>
    </row>
    <row r="42" spans="2:6" x14ac:dyDescent="0.25">
      <c r="B42" s="37" t="s">
        <v>26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32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25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4851935</v>
      </c>
      <c r="E9" s="46">
        <f t="shared" si="0"/>
        <v>2354795</v>
      </c>
      <c r="F9" s="47">
        <f t="shared" ref="F9:F15" si="1">IF(E9=0,"%",E9/D9)</f>
        <v>0.48533111016532582</v>
      </c>
    </row>
    <row r="10" spans="2:6" x14ac:dyDescent="0.25">
      <c r="B10" s="25" t="s">
        <v>33</v>
      </c>
      <c r="C10" s="28">
        <v>0</v>
      </c>
      <c r="D10" s="28">
        <v>3619832</v>
      </c>
      <c r="E10" s="28">
        <v>1970306</v>
      </c>
      <c r="F10" s="35">
        <f t="shared" si="1"/>
        <v>0.54430868614897043</v>
      </c>
    </row>
    <row r="11" spans="2:6" x14ac:dyDescent="0.25">
      <c r="B11" s="55" t="s">
        <v>34</v>
      </c>
      <c r="C11" s="29">
        <v>0</v>
      </c>
      <c r="D11" s="29">
        <v>1232103</v>
      </c>
      <c r="E11" s="29">
        <v>384489</v>
      </c>
      <c r="F11" s="36">
        <f t="shared" si="1"/>
        <v>0.3120591379129829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262784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33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5" t="s">
        <v>34</v>
      </c>
      <c r="C14" s="29">
        <v>0</v>
      </c>
      <c r="D14" s="29">
        <v>203704</v>
      </c>
      <c r="E14" s="29">
        <v>0</v>
      </c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5114719</v>
      </c>
      <c r="E15" s="49">
        <f t="shared" si="3"/>
        <v>2354795</v>
      </c>
      <c r="F15" s="50">
        <f t="shared" si="1"/>
        <v>0.46039577149790634</v>
      </c>
    </row>
    <row r="16" spans="2:6" x14ac:dyDescent="0.25">
      <c r="B16" s="37" t="s">
        <v>26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2021-09-24T14:48:53Z</dcterms:modified>
</cp:coreProperties>
</file>