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1\5.- Informacion Portal MINSA - Transparencia\PpR - Pliego MINSA 2021\9. Setiembre - 2021\"/>
    </mc:Choice>
  </mc:AlternateContent>
  <xr:revisionPtr revIDLastSave="0" documentId="13_ncr:1_{B09E6746-4BAF-4E53-AA60-7D07258857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RO!$B$5:$F$87</definedName>
    <definedName name="_xlnm.Print_Area" localSheetId="4">ROCC!$B$5:$F$22</definedName>
    <definedName name="_xlnm.Print_Area" localSheetId="3">ROOC!$B$2:$F$10</definedName>
    <definedName name="_xlnm.Print_Area" localSheetId="0">'TODA FUENTE'!$B$5:$F$83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5" l="1"/>
  <c r="F39" i="5"/>
  <c r="F38" i="5"/>
  <c r="F37" i="5"/>
  <c r="F19" i="5"/>
  <c r="C25" i="5"/>
  <c r="D25" i="5"/>
  <c r="E25" i="5"/>
  <c r="E21" i="8"/>
  <c r="D21" i="8"/>
  <c r="C21" i="8"/>
  <c r="E17" i="8"/>
  <c r="D17" i="8"/>
  <c r="C17" i="8"/>
  <c r="F20" i="8"/>
  <c r="F19" i="8"/>
  <c r="F16" i="8"/>
  <c r="E15" i="8"/>
  <c r="F15" i="8" s="1"/>
  <c r="D15" i="8"/>
  <c r="C15" i="8"/>
  <c r="F14" i="8"/>
  <c r="E13" i="8"/>
  <c r="D13" i="8"/>
  <c r="C13" i="8"/>
  <c r="F31" i="2"/>
  <c r="F30" i="2"/>
  <c r="F29" i="2"/>
  <c r="F28" i="2"/>
  <c r="F27" i="2"/>
  <c r="F26" i="2"/>
  <c r="F25" i="2"/>
  <c r="F24" i="1"/>
  <c r="F34" i="5"/>
  <c r="F27" i="5"/>
  <c r="F17" i="5"/>
  <c r="F39" i="3"/>
  <c r="F38" i="3"/>
  <c r="F37" i="3"/>
  <c r="F36" i="3"/>
  <c r="F35" i="3"/>
  <c r="F75" i="1"/>
  <c r="F39" i="1"/>
  <c r="F37" i="1"/>
  <c r="C42" i="1"/>
  <c r="D42" i="1"/>
  <c r="E42" i="1"/>
  <c r="F25" i="1"/>
  <c r="F13" i="8" l="1"/>
  <c r="F26" i="5"/>
  <c r="C27" i="1"/>
  <c r="D27" i="1"/>
  <c r="E27" i="1"/>
  <c r="F25" i="5" l="1"/>
  <c r="F17" i="8"/>
  <c r="E11" i="8"/>
  <c r="D11" i="8"/>
  <c r="E9" i="8"/>
  <c r="D9" i="8"/>
  <c r="C9" i="8"/>
  <c r="C11" i="8"/>
  <c r="F18" i="8"/>
  <c r="F12" i="8"/>
  <c r="F78" i="2"/>
  <c r="F77" i="2"/>
  <c r="F76" i="2"/>
  <c r="F75" i="2"/>
  <c r="F77" i="1"/>
  <c r="F76" i="1"/>
  <c r="F11" i="8" l="1"/>
  <c r="C71" i="2"/>
  <c r="F21" i="8" l="1"/>
  <c r="F74" i="1"/>
  <c r="F16" i="5" l="1"/>
  <c r="F11" i="3" l="1"/>
  <c r="F51" i="2"/>
  <c r="F50" i="2"/>
  <c r="F49" i="2"/>
  <c r="F48" i="2"/>
  <c r="F36" i="2"/>
  <c r="C46" i="2"/>
  <c r="D46" i="2"/>
  <c r="E46" i="2"/>
  <c r="F50" i="1"/>
  <c r="F49" i="1"/>
  <c r="F48" i="1"/>
  <c r="F47" i="1"/>
  <c r="F46" i="1"/>
  <c r="F45" i="1"/>
  <c r="F34" i="1"/>
  <c r="F14" i="7" l="1"/>
  <c r="F13" i="7"/>
  <c r="E12" i="7"/>
  <c r="F12" i="7" s="1"/>
  <c r="D12" i="7"/>
  <c r="C12" i="7"/>
  <c r="E28" i="5"/>
  <c r="D28" i="5"/>
  <c r="C28" i="5"/>
  <c r="C34" i="3"/>
  <c r="D34" i="3"/>
  <c r="E34" i="3"/>
  <c r="F70" i="2"/>
  <c r="E69" i="2"/>
  <c r="F69" i="2" s="1"/>
  <c r="D69" i="2"/>
  <c r="C69" i="2"/>
  <c r="E65" i="1"/>
  <c r="F65" i="1" s="1"/>
  <c r="D65" i="1"/>
  <c r="C65" i="1"/>
  <c r="F66" i="1"/>
  <c r="F32" i="3" l="1"/>
  <c r="F26" i="1"/>
  <c r="F23" i="1"/>
  <c r="F35" i="5" l="1"/>
  <c r="F32" i="5"/>
  <c r="F29" i="5"/>
  <c r="F28" i="5"/>
  <c r="C32" i="2"/>
  <c r="D32" i="2"/>
  <c r="E32" i="2"/>
  <c r="E11" i="5" l="1"/>
  <c r="D11" i="5"/>
  <c r="C11" i="5"/>
  <c r="E9" i="5"/>
  <c r="D9" i="5"/>
  <c r="C9" i="5"/>
  <c r="E58" i="2"/>
  <c r="D58" i="2"/>
  <c r="C58" i="2"/>
  <c r="E54" i="1"/>
  <c r="D54" i="1"/>
  <c r="C54" i="1"/>
  <c r="F61" i="1"/>
  <c r="F60" i="1"/>
  <c r="F59" i="1"/>
  <c r="C67" i="1"/>
  <c r="D67" i="1"/>
  <c r="E67" i="1"/>
  <c r="F15" i="5" l="1"/>
  <c r="F14" i="5"/>
  <c r="F13" i="5"/>
  <c r="F12" i="5"/>
  <c r="F11" i="5"/>
  <c r="F44" i="3"/>
  <c r="F33" i="3" l="1"/>
  <c r="E29" i="3"/>
  <c r="D29" i="3"/>
  <c r="C29" i="3"/>
  <c r="F45" i="3" l="1"/>
  <c r="E9" i="7" l="1"/>
  <c r="D9" i="7"/>
  <c r="C9" i="7"/>
  <c r="F43" i="3"/>
  <c r="F30" i="3"/>
  <c r="F48" i="3"/>
  <c r="F47" i="3"/>
  <c r="F46" i="3"/>
  <c r="F42" i="3"/>
  <c r="F41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33" i="5" l="1"/>
  <c r="F62" i="2"/>
  <c r="F53" i="2"/>
  <c r="F52" i="2"/>
  <c r="F47" i="2"/>
  <c r="F58" i="1"/>
  <c r="F44" i="1"/>
  <c r="F82" i="2" l="1"/>
  <c r="F73" i="1"/>
  <c r="F53" i="1"/>
  <c r="F52" i="1"/>
  <c r="F51" i="1"/>
  <c r="F29" i="3" l="1"/>
  <c r="F34" i="3"/>
  <c r="F67" i="2"/>
  <c r="F66" i="2"/>
  <c r="D71" i="2"/>
  <c r="E71" i="2"/>
  <c r="F11" i="7"/>
  <c r="F10" i="7"/>
  <c r="F68" i="2" l="1"/>
  <c r="F64" i="1"/>
  <c r="F63" i="1"/>
  <c r="F64" i="2" l="1"/>
  <c r="F63" i="2"/>
  <c r="F61" i="2"/>
  <c r="F57" i="1"/>
  <c r="F24" i="2" l="1"/>
  <c r="F23" i="2"/>
  <c r="F57" i="2" l="1"/>
  <c r="F56" i="2"/>
  <c r="F55" i="2"/>
  <c r="F54" i="2"/>
  <c r="F43" i="1"/>
  <c r="F42" i="5" l="1"/>
  <c r="C30" i="5" l="1"/>
  <c r="C43" i="5" s="1"/>
  <c r="D30" i="5"/>
  <c r="D43" i="5" s="1"/>
  <c r="E30" i="5"/>
  <c r="E43" i="5" s="1"/>
  <c r="F41" i="5" l="1"/>
  <c r="F24" i="5" l="1"/>
  <c r="F10" i="8" l="1"/>
  <c r="F36" i="5" l="1"/>
  <c r="F31" i="5"/>
  <c r="F23" i="5"/>
  <c r="F22" i="5"/>
  <c r="F21" i="5"/>
  <c r="F20" i="5"/>
  <c r="F18" i="5"/>
  <c r="F10" i="5"/>
  <c r="F85" i="2"/>
  <c r="F84" i="2"/>
  <c r="F83" i="2"/>
  <c r="F81" i="2"/>
  <c r="F80" i="2"/>
  <c r="F79" i="2"/>
  <c r="F74" i="2"/>
  <c r="F73" i="2"/>
  <c r="F72" i="2"/>
  <c r="F65" i="2"/>
  <c r="F60" i="2"/>
  <c r="F59" i="2"/>
  <c r="F45" i="2"/>
  <c r="F44" i="2"/>
  <c r="F43" i="2"/>
  <c r="F42" i="2"/>
  <c r="F41" i="2"/>
  <c r="F40" i="2"/>
  <c r="F39" i="2"/>
  <c r="F38" i="2"/>
  <c r="F37" i="2"/>
  <c r="F35" i="2"/>
  <c r="F34" i="2"/>
  <c r="F33" i="2"/>
  <c r="F21" i="2"/>
  <c r="F20" i="2"/>
  <c r="F19" i="2"/>
  <c r="F18" i="2"/>
  <c r="F17" i="2"/>
  <c r="F16" i="2"/>
  <c r="F15" i="2"/>
  <c r="F14" i="2"/>
  <c r="F13" i="2"/>
  <c r="F12" i="2"/>
  <c r="F11" i="2"/>
  <c r="F10" i="2"/>
  <c r="F81" i="1"/>
  <c r="F80" i="1"/>
  <c r="F79" i="1"/>
  <c r="F78" i="1"/>
  <c r="F72" i="1"/>
  <c r="F71" i="1"/>
  <c r="F70" i="1"/>
  <c r="F69" i="1"/>
  <c r="F68" i="1"/>
  <c r="F62" i="1"/>
  <c r="F56" i="1"/>
  <c r="F55" i="1"/>
  <c r="F41" i="1"/>
  <c r="F40" i="1"/>
  <c r="F38" i="1"/>
  <c r="F36" i="1"/>
  <c r="F35" i="1"/>
  <c r="F33" i="1"/>
  <c r="F32" i="1"/>
  <c r="F31" i="1"/>
  <c r="F30" i="1"/>
  <c r="F29" i="1"/>
  <c r="F28" i="1"/>
  <c r="F21" i="1"/>
  <c r="F20" i="1"/>
  <c r="F19" i="1"/>
  <c r="F18" i="1"/>
  <c r="F17" i="1"/>
  <c r="F16" i="1"/>
  <c r="F15" i="1"/>
  <c r="F14" i="1"/>
  <c r="F13" i="1"/>
  <c r="F12" i="1"/>
  <c r="F11" i="1"/>
  <c r="F10" i="1"/>
  <c r="F67" i="1" l="1"/>
  <c r="F71" i="2"/>
  <c r="E9" i="3"/>
  <c r="D9" i="3"/>
  <c r="C9" i="3"/>
  <c r="C22" i="1"/>
  <c r="D22" i="1"/>
  <c r="E22" i="1"/>
  <c r="F9" i="3" l="1"/>
  <c r="F9" i="5"/>
  <c r="F42" i="1"/>
  <c r="F22" i="1"/>
  <c r="F9" i="8"/>
  <c r="F30" i="5"/>
  <c r="F43" i="5"/>
  <c r="F46" i="2"/>
  <c r="E14" i="3"/>
  <c r="D14" i="3"/>
  <c r="C14" i="3"/>
  <c r="F14" i="3" l="1"/>
  <c r="E15" i="7"/>
  <c r="D15" i="7"/>
  <c r="F15" i="7" l="1"/>
  <c r="F9" i="7"/>
  <c r="E6" i="4"/>
  <c r="E9" i="4" s="1"/>
  <c r="D6" i="4"/>
  <c r="D9" i="4" s="1"/>
  <c r="C6" i="4"/>
  <c r="C9" i="4" s="1"/>
  <c r="E40" i="3"/>
  <c r="D40" i="3"/>
  <c r="C40" i="3"/>
  <c r="E16" i="3"/>
  <c r="D16" i="3"/>
  <c r="C16" i="3"/>
  <c r="E22" i="2"/>
  <c r="D22" i="2"/>
  <c r="C22" i="2"/>
  <c r="E9" i="2"/>
  <c r="D9" i="2"/>
  <c r="C9" i="2"/>
  <c r="E9" i="1"/>
  <c r="E82" i="1" s="1"/>
  <c r="D9" i="1"/>
  <c r="D82" i="1" s="1"/>
  <c r="C9" i="1"/>
  <c r="C82" i="1" s="1"/>
  <c r="C86" i="2" l="1"/>
  <c r="D86" i="2"/>
  <c r="E86" i="2"/>
  <c r="F82" i="1"/>
  <c r="C49" i="3"/>
  <c r="D49" i="3"/>
  <c r="E49" i="3"/>
  <c r="F16" i="3"/>
  <c r="F40" i="3"/>
  <c r="F32" i="2"/>
  <c r="F22" i="2"/>
  <c r="F27" i="1"/>
  <c r="F58" i="2"/>
  <c r="F54" i="1"/>
  <c r="F9" i="2"/>
  <c r="F9" i="1"/>
  <c r="F9" i="4"/>
  <c r="F8" i="4"/>
  <c r="F7" i="4"/>
  <c r="F6" i="4"/>
  <c r="F49" i="3" l="1"/>
  <c r="F86" i="2"/>
  <c r="C15" i="7" l="1"/>
</calcChain>
</file>

<file path=xl/sharedStrings.xml><?xml version="1.0" encoding="utf-8"?>
<sst xmlns="http://schemas.openxmlformats.org/spreadsheetml/2006/main" count="278" uniqueCount="46">
  <si>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</si>
  <si>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</si>
  <si>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</si>
  <si>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</si>
  <si>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</si>
  <si>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</si>
  <si>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</si>
  <si>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</si>
  <si>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</si>
  <si>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</si>
  <si>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</si>
  <si>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</si>
  <si>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</si>
  <si>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</si>
  <si>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</si>
  <si>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</si>
  <si>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</si>
  <si>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</si>
  <si>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</si>
  <si>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</si>
  <si>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</si>
  <si>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</si>
  <si>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</si>
  <si>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</si>
  <si>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9001  ACCIONES CENTRALES</t>
  </si>
  <si>
    <t>9002  ASIGNACIONES PRESUPUESTARIAS QUE NO RESULTAN EN PRODUCTOS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</si>
  <si>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</si>
  <si>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</si>
  <si>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</si>
  <si>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</si>
  <si>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</si>
  <si>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</si>
  <si>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</si>
  <si>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</si>
  <si>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</si>
  <si>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</si>
  <si>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0137  DESARROLLO DE LA CIENCIA, TECNOLOGIA E INNOVACION TECNOLOGICA</t>
  </si>
  <si>
    <t>Fuente: SIAF, Consulta Amigable y Base de Datos al 30 de Setiembre del 2021</t>
  </si>
  <si>
    <t>DEVENGADO
AL 30.09.21</t>
  </si>
  <si>
    <t>EJECUCION DE LOS PROGRAMAS PRESUPUESTALES AL MES DE SETIEMBRE
DEL AÑO FISCAL 2021 DEL PLIEGO 011 MINSA - TODA FUENTE</t>
  </si>
  <si>
    <t>EJECUCION DE LOS PROGRAMAS PRESUPUESTALES AL MES DE SETIEMBRE
DEL AÑO FISCAL 2021 DEL PLIEGO 011 MINSA - RECURSOS ORDINARIOS</t>
  </si>
  <si>
    <t>EJECUCION DE LOS PROGRAMAS PRESUPUESTALES AL MES DE SETIEMBRE
DEL AÑO FISCAL 2021 DEL PLIEGO 011 MINSA - RECURSOS DIRECTAMENTE RECAUDADOS</t>
  </si>
  <si>
    <t>EJECUCION DE LOS PROGRAMAS PRESUPUESTALES AL MES DE SETIEMBRE
DEL AÑO FISCAL 2021 DEL PLIEGO 011 MINSA - ROOC</t>
  </si>
  <si>
    <t>EJECUCION DE LOS PROGRAMAS PRESUPUESTALES AL MES DE SETIEMBRE
DEL AÑO FISCAL 2021 DEL PLIEGO 011 MINSA - DONACIONES Y TRANSFERENCIAS</t>
  </si>
  <si>
    <t>EJECUCION DE LOS PROGRAMAS PRESUPUESTALES AL MES DE SETIEMBRE
DEL AÑO FISCAL 2021 DEL PLIEGO 011 MINSA - RECURSOS DETERMINADOS</t>
  </si>
  <si>
    <t>1002  PRODUCTOS ESPECIFICOS PARA REDUCCION DE LA VIOLENCIA CONTRA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</si>
</sst>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4" fillId="0" borderId="8" xfId="3" applyNumberFormat="1" applyBorder="1" applyAlignment="1">
      <alignment horizontal="right" vertical="center"/>
    </xf>
    <xf numFmtId="164" fontId="4" fillId="0" borderId="4" xfId="3" applyNumberFormat="1" applyBorder="1" applyAlignment="1">
      <alignment horizontal="right" vertical="center"/>
    </xf>
    <xf numFmtId="164" fontId="4" fillId="0" borderId="5" xfId="3" applyNumberFormat="1" applyBorder="1" applyAlignment="1">
      <alignment horizontal="right" vertical="center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86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6" customWidth="1"/>
    <col min="7" max="16384" width="11.42578125" style="1"/>
  </cols>
  <sheetData>
    <row r="5" spans="2:6" ht="51.75" customHeight="1" x14ac:dyDescent="0.25">
      <c r="B5" s="67" t="s">
        <v>39</v>
      </c>
      <c r="C5" s="67"/>
      <c r="D5" s="67"/>
      <c r="E5" s="67"/>
      <c r="F5" s="67"/>
    </row>
    <row r="7" spans="2:6" x14ac:dyDescent="0.25">
      <c r="F7" s="65" t="s">
        <v>22</v>
      </c>
    </row>
    <row r="8" spans="2:6" ht="38.25" x14ac:dyDescent="0.25">
      <c r="B8" s="50" t="s">
        <v>4</v>
      </c>
      <c r="C8" s="51" t="s">
        <v>1</v>
      </c>
      <c r="D8" s="51" t="s">
        <v>2</v>
      </c>
      <c r="E8" s="52" t="s">
        <v>38</v>
      </c>
      <c r="F8" s="53" t="s">
        <v>5</v>
      </c>
    </row>
    <row r="9" spans="2:6" x14ac:dyDescent="0.25">
      <c r="B9" s="44" t="s">
        <v>14</v>
      </c>
      <c r="C9" s="45">
        <f>SUM(C10:C21)</f>
        <v>2819150926</v>
      </c>
      <c r="D9" s="45">
        <f>SUM(D10:D21)</f>
        <v>2884474457</v>
      </c>
      <c r="E9" s="45">
        <f>SUM(E10:E21)</f>
        <v>1995779248.4999995</v>
      </c>
      <c r="F9" s="57">
        <f t="shared" ref="F9:F82" si="0">IF(E9=0,"%",E9/D9)</f>
        <v>0.69190394238252728</v>
      </c>
    </row>
    <row r="10" spans="2:6" x14ac:dyDescent="0.25">
      <c r="B10" s="16" t="s">
        <v>26</v>
      </c>
      <c r="C10" s="30">
        <v>177798375</v>
      </c>
      <c r="D10" s="30">
        <v>172062224</v>
      </c>
      <c r="E10" s="30">
        <v>123829353.24999993</v>
      </c>
      <c r="F10" s="58">
        <f t="shared" si="0"/>
        <v>0.71967774431417275</v>
      </c>
    </row>
    <row r="11" spans="2:6" x14ac:dyDescent="0.25">
      <c r="B11" s="17" t="s">
        <v>27</v>
      </c>
      <c r="C11" s="31">
        <v>245747129</v>
      </c>
      <c r="D11" s="31">
        <v>259516380</v>
      </c>
      <c r="E11" s="31">
        <v>186037654.16999978</v>
      </c>
      <c r="F11" s="59">
        <f t="shared" si="0"/>
        <v>0.71686285917674941</v>
      </c>
    </row>
    <row r="12" spans="2:6" x14ac:dyDescent="0.25">
      <c r="B12" s="17" t="s">
        <v>28</v>
      </c>
      <c r="C12" s="31">
        <v>62890365</v>
      </c>
      <c r="D12" s="31">
        <v>65338475</v>
      </c>
      <c r="E12" s="31">
        <v>49097693.800000079</v>
      </c>
      <c r="F12" s="59">
        <f t="shared" si="0"/>
        <v>0.75143617600502732</v>
      </c>
    </row>
    <row r="13" spans="2:6" x14ac:dyDescent="0.25">
      <c r="B13" s="17" t="s">
        <v>29</v>
      </c>
      <c r="C13" s="31">
        <v>42696850</v>
      </c>
      <c r="D13" s="31">
        <v>42807650</v>
      </c>
      <c r="E13" s="31">
        <v>30678102.11999996</v>
      </c>
      <c r="F13" s="59">
        <f t="shared" si="0"/>
        <v>0.71664999410152064</v>
      </c>
    </row>
    <row r="14" spans="2:6" x14ac:dyDescent="0.25">
      <c r="B14" s="17" t="s">
        <v>30</v>
      </c>
      <c r="C14" s="31">
        <v>97110238</v>
      </c>
      <c r="D14" s="31">
        <v>101922504</v>
      </c>
      <c r="E14" s="31">
        <v>77535373.740000054</v>
      </c>
      <c r="F14" s="59">
        <f t="shared" si="0"/>
        <v>0.76072869775648422</v>
      </c>
    </row>
    <row r="15" spans="2:6" x14ac:dyDescent="0.25">
      <c r="B15" s="17" t="s">
        <v>31</v>
      </c>
      <c r="C15" s="31">
        <v>57397911</v>
      </c>
      <c r="D15" s="31">
        <v>58944616</v>
      </c>
      <c r="E15" s="31">
        <v>41535194.139999971</v>
      </c>
      <c r="F15" s="59">
        <f t="shared" si="0"/>
        <v>0.70464780260846849</v>
      </c>
    </row>
    <row r="16" spans="2:6" x14ac:dyDescent="0.25">
      <c r="B16" s="17" t="s">
        <v>32</v>
      </c>
      <c r="C16" s="31">
        <v>6859128</v>
      </c>
      <c r="D16" s="31">
        <v>7059377</v>
      </c>
      <c r="E16" s="31">
        <v>4707000.12</v>
      </c>
      <c r="F16" s="59">
        <f t="shared" si="0"/>
        <v>0.66677273646102198</v>
      </c>
    </row>
    <row r="17" spans="2:6" x14ac:dyDescent="0.25">
      <c r="B17" s="17" t="s">
        <v>33</v>
      </c>
      <c r="C17" s="31">
        <v>230405005</v>
      </c>
      <c r="D17" s="31">
        <v>244148372</v>
      </c>
      <c r="E17" s="31">
        <v>177371837.74000019</v>
      </c>
      <c r="F17" s="59">
        <f t="shared" si="0"/>
        <v>0.72649199454829949</v>
      </c>
    </row>
    <row r="18" spans="2:6" x14ac:dyDescent="0.25">
      <c r="B18" s="17" t="s">
        <v>34</v>
      </c>
      <c r="C18" s="31">
        <v>29706835</v>
      </c>
      <c r="D18" s="31">
        <v>31524193</v>
      </c>
      <c r="E18" s="31">
        <v>21272207.380000018</v>
      </c>
      <c r="F18" s="59">
        <f t="shared" si="0"/>
        <v>0.67478991072031624</v>
      </c>
    </row>
    <row r="19" spans="2:6" x14ac:dyDescent="0.25">
      <c r="B19" s="17" t="s">
        <v>35</v>
      </c>
      <c r="C19" s="31">
        <v>30178389</v>
      </c>
      <c r="D19" s="31">
        <v>32765522</v>
      </c>
      <c r="E19" s="31">
        <v>23424868.049999986</v>
      </c>
      <c r="F19" s="59">
        <f t="shared" si="0"/>
        <v>0.7149243051888502</v>
      </c>
    </row>
    <row r="20" spans="2:6" x14ac:dyDescent="0.25">
      <c r="B20" s="17" t="s">
        <v>24</v>
      </c>
      <c r="C20" s="31">
        <v>1150951063</v>
      </c>
      <c r="D20" s="31">
        <v>999627339</v>
      </c>
      <c r="E20" s="31">
        <v>635800711.01999938</v>
      </c>
      <c r="F20" s="59">
        <f t="shared" si="0"/>
        <v>0.63603773747928616</v>
      </c>
    </row>
    <row r="21" spans="2:6" x14ac:dyDescent="0.25">
      <c r="B21" s="17" t="s">
        <v>25</v>
      </c>
      <c r="C21" s="31">
        <v>687409638</v>
      </c>
      <c r="D21" s="31">
        <v>868757805</v>
      </c>
      <c r="E21" s="31">
        <v>624489252.97000015</v>
      </c>
      <c r="F21" s="59">
        <f t="shared" si="0"/>
        <v>0.71883009208763327</v>
      </c>
    </row>
    <row r="22" spans="2:6" x14ac:dyDescent="0.25">
      <c r="B22" s="44" t="s">
        <v>13</v>
      </c>
      <c r="C22" s="45">
        <f>SUM(C23:C26)</f>
        <v>174795319</v>
      </c>
      <c r="D22" s="45">
        <f>SUM(D23:D26)</f>
        <v>178109389</v>
      </c>
      <c r="E22" s="45">
        <f>SUM(E23:E26)</f>
        <v>121696501.03</v>
      </c>
      <c r="F22" s="57">
        <f t="shared" si="0"/>
        <v>0.68326830894917057</v>
      </c>
    </row>
    <row r="23" spans="2:6" x14ac:dyDescent="0.25">
      <c r="B23" s="17" t="s">
        <v>33</v>
      </c>
      <c r="C23" s="31">
        <v>0</v>
      </c>
      <c r="D23" s="31">
        <v>3000</v>
      </c>
      <c r="E23" s="31">
        <v>3000</v>
      </c>
      <c r="F23" s="59">
        <f t="shared" si="0"/>
        <v>1</v>
      </c>
    </row>
    <row r="24" spans="2:6" x14ac:dyDescent="0.25">
      <c r="B24" s="17" t="s">
        <v>34</v>
      </c>
      <c r="C24" s="31">
        <v>0</v>
      </c>
      <c r="D24" s="31">
        <v>9000</v>
      </c>
      <c r="E24" s="31">
        <v>9000</v>
      </c>
      <c r="F24" s="59">
        <f t="shared" si="0"/>
        <v>1</v>
      </c>
    </row>
    <row r="25" spans="2:6" x14ac:dyDescent="0.25">
      <c r="B25" s="17" t="s">
        <v>24</v>
      </c>
      <c r="C25" s="31">
        <v>9891037</v>
      </c>
      <c r="D25" s="31">
        <v>9220224</v>
      </c>
      <c r="E25" s="31">
        <v>3770490.0700000003</v>
      </c>
      <c r="F25" s="59">
        <f t="shared" si="0"/>
        <v>0.40893692712888541</v>
      </c>
    </row>
    <row r="26" spans="2:6" x14ac:dyDescent="0.25">
      <c r="B26" s="17" t="s">
        <v>25</v>
      </c>
      <c r="C26" s="31">
        <v>164904282</v>
      </c>
      <c r="D26" s="31">
        <v>168877165</v>
      </c>
      <c r="E26" s="31">
        <v>117914010.95999999</v>
      </c>
      <c r="F26" s="59">
        <f t="shared" si="0"/>
        <v>0.69822353401065207</v>
      </c>
    </row>
    <row r="27" spans="2:6" x14ac:dyDescent="0.25">
      <c r="B27" s="44" t="s">
        <v>12</v>
      </c>
      <c r="C27" s="45">
        <f>SUM(C28:C41)</f>
        <v>3455775068</v>
      </c>
      <c r="D27" s="45">
        <f t="shared" ref="D27:E27" si="1">SUM(D28:D41)</f>
        <v>4955288156</v>
      </c>
      <c r="E27" s="45">
        <f t="shared" si="1"/>
        <v>3060765004.7100005</v>
      </c>
      <c r="F27" s="57">
        <f t="shared" si="0"/>
        <v>0.61767649193194574</v>
      </c>
    </row>
    <row r="28" spans="2:6" x14ac:dyDescent="0.25">
      <c r="B28" s="16" t="s">
        <v>26</v>
      </c>
      <c r="C28" s="30">
        <v>115946528</v>
      </c>
      <c r="D28" s="30">
        <v>133355569</v>
      </c>
      <c r="E28" s="30">
        <v>75806334.89000003</v>
      </c>
      <c r="F28" s="58">
        <f t="shared" si="0"/>
        <v>0.5684527122373122</v>
      </c>
    </row>
    <row r="29" spans="2:6" x14ac:dyDescent="0.25">
      <c r="B29" s="17" t="s">
        <v>27</v>
      </c>
      <c r="C29" s="31">
        <v>94621552</v>
      </c>
      <c r="D29" s="31">
        <v>143714906</v>
      </c>
      <c r="E29" s="31">
        <v>87094770.160000175</v>
      </c>
      <c r="F29" s="59">
        <f t="shared" si="0"/>
        <v>0.60602461208860392</v>
      </c>
    </row>
    <row r="30" spans="2:6" x14ac:dyDescent="0.25">
      <c r="B30" s="17" t="s">
        <v>28</v>
      </c>
      <c r="C30" s="31">
        <v>148593309</v>
      </c>
      <c r="D30" s="31">
        <v>149231223</v>
      </c>
      <c r="E30" s="31">
        <v>76618672.849999964</v>
      </c>
      <c r="F30" s="59">
        <f t="shared" si="0"/>
        <v>0.51342253524250725</v>
      </c>
    </row>
    <row r="31" spans="2:6" x14ac:dyDescent="0.25">
      <c r="B31" s="17" t="s">
        <v>29</v>
      </c>
      <c r="C31" s="31">
        <v>30316003</v>
      </c>
      <c r="D31" s="31">
        <v>43322623</v>
      </c>
      <c r="E31" s="31">
        <v>21609167.260000013</v>
      </c>
      <c r="F31" s="59">
        <f t="shared" si="0"/>
        <v>0.49879637389453574</v>
      </c>
    </row>
    <row r="32" spans="2:6" x14ac:dyDescent="0.25">
      <c r="B32" s="17" t="s">
        <v>30</v>
      </c>
      <c r="C32" s="31">
        <v>42728587</v>
      </c>
      <c r="D32" s="31">
        <v>57567333</v>
      </c>
      <c r="E32" s="31">
        <v>30654227.020000026</v>
      </c>
      <c r="F32" s="59">
        <f t="shared" si="0"/>
        <v>0.5324934372068274</v>
      </c>
    </row>
    <row r="33" spans="2:6" x14ac:dyDescent="0.25">
      <c r="B33" s="17" t="s">
        <v>31</v>
      </c>
      <c r="C33" s="31">
        <v>66035171</v>
      </c>
      <c r="D33" s="31">
        <v>83768859</v>
      </c>
      <c r="E33" s="31">
        <v>39497578.150000028</v>
      </c>
      <c r="F33" s="59">
        <f t="shared" si="0"/>
        <v>0.47150669856921446</v>
      </c>
    </row>
    <row r="34" spans="2:6" x14ac:dyDescent="0.25">
      <c r="B34" s="17" t="s">
        <v>32</v>
      </c>
      <c r="C34" s="31">
        <v>29820868</v>
      </c>
      <c r="D34" s="31">
        <v>27421284</v>
      </c>
      <c r="E34" s="31">
        <v>14207091.990000017</v>
      </c>
      <c r="F34" s="59">
        <f t="shared" si="0"/>
        <v>0.51810454937121164</v>
      </c>
    </row>
    <row r="35" spans="2:6" x14ac:dyDescent="0.25">
      <c r="B35" s="17" t="s">
        <v>33</v>
      </c>
      <c r="C35" s="31">
        <v>57717333</v>
      </c>
      <c r="D35" s="31">
        <v>102111555</v>
      </c>
      <c r="E35" s="31">
        <v>68242517.999999985</v>
      </c>
      <c r="F35" s="59">
        <f t="shared" si="0"/>
        <v>0.66831337550387893</v>
      </c>
    </row>
    <row r="36" spans="2:6" x14ac:dyDescent="0.25">
      <c r="B36" s="17" t="s">
        <v>34</v>
      </c>
      <c r="C36" s="31">
        <v>16181164</v>
      </c>
      <c r="D36" s="31">
        <v>17400996</v>
      </c>
      <c r="E36" s="31">
        <v>12040846.930000009</v>
      </c>
      <c r="F36" s="59">
        <f t="shared" si="0"/>
        <v>0.69196308820483665</v>
      </c>
    </row>
    <row r="37" spans="2:6" x14ac:dyDescent="0.25">
      <c r="B37" s="17" t="s">
        <v>35</v>
      </c>
      <c r="C37" s="31">
        <v>91407430</v>
      </c>
      <c r="D37" s="31">
        <v>90943863</v>
      </c>
      <c r="E37" s="31">
        <v>45710515.840000041</v>
      </c>
      <c r="F37" s="59">
        <f t="shared" si="0"/>
        <v>0.50262342429857021</v>
      </c>
    </row>
    <row r="38" spans="2:6" x14ac:dyDescent="0.25">
      <c r="B38" s="17" t="s">
        <v>36</v>
      </c>
      <c r="C38" s="31">
        <v>0</v>
      </c>
      <c r="D38" s="31">
        <v>14947</v>
      </c>
      <c r="E38" s="31">
        <v>14811.75</v>
      </c>
      <c r="F38" s="59">
        <f t="shared" si="0"/>
        <v>0.99095136147721952</v>
      </c>
    </row>
    <row r="39" spans="2:6" x14ac:dyDescent="0.25">
      <c r="B39" s="17" t="s">
        <v>45</v>
      </c>
      <c r="C39" s="31">
        <v>3326300</v>
      </c>
      <c r="D39" s="31">
        <v>3459329</v>
      </c>
      <c r="E39" s="31">
        <v>2620108.5699999998</v>
      </c>
      <c r="F39" s="59">
        <f t="shared" si="0"/>
        <v>0.75740369591906398</v>
      </c>
    </row>
    <row r="40" spans="2:6" x14ac:dyDescent="0.25">
      <c r="B40" s="17" t="s">
        <v>24</v>
      </c>
      <c r="C40" s="31">
        <v>612785850</v>
      </c>
      <c r="D40" s="31">
        <v>622571102</v>
      </c>
      <c r="E40" s="31">
        <v>416239814.73999971</v>
      </c>
      <c r="F40" s="59">
        <f t="shared" si="0"/>
        <v>0.66858197144524656</v>
      </c>
    </row>
    <row r="41" spans="2:6" x14ac:dyDescent="0.25">
      <c r="B41" s="18" t="s">
        <v>25</v>
      </c>
      <c r="C41" s="32">
        <v>2146294973</v>
      </c>
      <c r="D41" s="32">
        <v>3480404567</v>
      </c>
      <c r="E41" s="32">
        <v>2170408546.5600004</v>
      </c>
      <c r="F41" s="60">
        <f t="shared" si="0"/>
        <v>0.62360811933735183</v>
      </c>
    </row>
    <row r="42" spans="2:6" x14ac:dyDescent="0.25">
      <c r="B42" s="44" t="s">
        <v>11</v>
      </c>
      <c r="C42" s="45">
        <f>SUM(C43:C53)</f>
        <v>810120548</v>
      </c>
      <c r="D42" s="45">
        <f>SUM(D43:D53)</f>
        <v>564259151</v>
      </c>
      <c r="E42" s="45">
        <f>SUM(E43:E53)</f>
        <v>387564858.03999996</v>
      </c>
      <c r="F42" s="57">
        <f t="shared" si="0"/>
        <v>0.68685613224551845</v>
      </c>
    </row>
    <row r="43" spans="2:6" x14ac:dyDescent="0.25">
      <c r="B43" s="17" t="s">
        <v>26</v>
      </c>
      <c r="C43" s="31">
        <v>248355568</v>
      </c>
      <c r="D43" s="31">
        <v>242005372</v>
      </c>
      <c r="E43" s="31">
        <v>239780705.55999997</v>
      </c>
      <c r="F43" s="59">
        <f t="shared" si="0"/>
        <v>0.99080736753232057</v>
      </c>
    </row>
    <row r="44" spans="2:6" x14ac:dyDescent="0.25">
      <c r="B44" s="17" t="s">
        <v>27</v>
      </c>
      <c r="C44" s="31">
        <v>3159210</v>
      </c>
      <c r="D44" s="31">
        <v>30467221</v>
      </c>
      <c r="E44" s="31">
        <v>16293053.819999998</v>
      </c>
      <c r="F44" s="59">
        <f t="shared" ref="F44:F50" si="2">IF(E44=0,"%",E44/D44)</f>
        <v>0.53477321807591172</v>
      </c>
    </row>
    <row r="45" spans="2:6" x14ac:dyDescent="0.25">
      <c r="B45" s="17" t="s">
        <v>28</v>
      </c>
      <c r="C45" s="31">
        <v>0</v>
      </c>
      <c r="D45" s="31">
        <v>7361637</v>
      </c>
      <c r="E45" s="31">
        <v>6866037.1900000004</v>
      </c>
      <c r="F45" s="59">
        <f t="shared" si="2"/>
        <v>0.93267804294072099</v>
      </c>
    </row>
    <row r="46" spans="2:6" x14ac:dyDescent="0.25">
      <c r="B46" s="17" t="s">
        <v>29</v>
      </c>
      <c r="C46" s="31">
        <v>24548966</v>
      </c>
      <c r="D46" s="31">
        <v>14144734</v>
      </c>
      <c r="E46" s="31">
        <v>13293015.599999996</v>
      </c>
      <c r="F46" s="59">
        <f t="shared" si="2"/>
        <v>0.93978547776154686</v>
      </c>
    </row>
    <row r="47" spans="2:6" x14ac:dyDescent="0.25">
      <c r="B47" s="17" t="s">
        <v>30</v>
      </c>
      <c r="C47" s="31">
        <v>0</v>
      </c>
      <c r="D47" s="31">
        <v>2524</v>
      </c>
      <c r="E47" s="31">
        <v>0</v>
      </c>
      <c r="F47" s="59" t="str">
        <f t="shared" si="2"/>
        <v>%</v>
      </c>
    </row>
    <row r="48" spans="2:6" x14ac:dyDescent="0.25">
      <c r="B48" s="17" t="s">
        <v>31</v>
      </c>
      <c r="C48" s="31">
        <v>21778706</v>
      </c>
      <c r="D48" s="31">
        <v>17291706</v>
      </c>
      <c r="E48" s="31">
        <v>6832076.5500000007</v>
      </c>
      <c r="F48" s="59">
        <f t="shared" si="2"/>
        <v>0.39510714269604169</v>
      </c>
    </row>
    <row r="49" spans="2:6" x14ac:dyDescent="0.25">
      <c r="B49" s="17" t="s">
        <v>35</v>
      </c>
      <c r="C49" s="31">
        <v>73806518</v>
      </c>
      <c r="D49" s="31">
        <v>2962794</v>
      </c>
      <c r="E49" s="31">
        <v>0</v>
      </c>
      <c r="F49" s="59" t="str">
        <f t="shared" si="2"/>
        <v>%</v>
      </c>
    </row>
    <row r="50" spans="2:6" x14ac:dyDescent="0.25">
      <c r="B50" s="17" t="s">
        <v>24</v>
      </c>
      <c r="C50" s="31">
        <v>0</v>
      </c>
      <c r="D50" s="31">
        <v>900000</v>
      </c>
      <c r="E50" s="31">
        <v>0</v>
      </c>
      <c r="F50" s="59" t="str">
        <f t="shared" si="2"/>
        <v>%</v>
      </c>
    </row>
    <row r="51" spans="2:6" x14ac:dyDescent="0.25">
      <c r="B51" s="17" t="s">
        <v>25</v>
      </c>
      <c r="C51" s="31">
        <v>438471580</v>
      </c>
      <c r="D51" s="31">
        <v>249123163</v>
      </c>
      <c r="E51" s="31">
        <v>104499969.31999999</v>
      </c>
      <c r="F51" s="59">
        <f t="shared" si="0"/>
        <v>0.419471108433221</v>
      </c>
    </row>
    <row r="52" spans="2:6" hidden="1" x14ac:dyDescent="0.25">
      <c r="B52" s="17"/>
      <c r="C52" s="31"/>
      <c r="D52" s="31"/>
      <c r="E52" s="31"/>
      <c r="F52" s="59" t="str">
        <f t="shared" si="0"/>
        <v>%</v>
      </c>
    </row>
    <row r="53" spans="2:6" hidden="1" x14ac:dyDescent="0.25">
      <c r="B53" s="17"/>
      <c r="C53" s="31"/>
      <c r="D53" s="31"/>
      <c r="E53" s="31"/>
      <c r="F53" s="59" t="str">
        <f t="shared" si="0"/>
        <v>%</v>
      </c>
    </row>
    <row r="54" spans="2:6" x14ac:dyDescent="0.25">
      <c r="B54" s="44" t="s">
        <v>10</v>
      </c>
      <c r="C54" s="45">
        <f>+SUM(C55:C64)</f>
        <v>81805636</v>
      </c>
      <c r="D54" s="45">
        <f t="shared" ref="D54:E54" si="3">+SUM(D55:D64)</f>
        <v>379057085</v>
      </c>
      <c r="E54" s="45">
        <f t="shared" si="3"/>
        <v>239511196.71000001</v>
      </c>
      <c r="F54" s="57">
        <f t="shared" si="0"/>
        <v>0.63186049328163862</v>
      </c>
    </row>
    <row r="55" spans="2:6" x14ac:dyDescent="0.25">
      <c r="B55" s="16" t="s">
        <v>26</v>
      </c>
      <c r="C55" s="30">
        <v>23552081</v>
      </c>
      <c r="D55" s="30">
        <v>34787566</v>
      </c>
      <c r="E55" s="30">
        <v>33482538</v>
      </c>
      <c r="F55" s="58">
        <f t="shared" si="0"/>
        <v>0.96248579161876402</v>
      </c>
    </row>
    <row r="56" spans="2:6" x14ac:dyDescent="0.25">
      <c r="B56" s="17" t="s">
        <v>27</v>
      </c>
      <c r="C56" s="31">
        <v>0</v>
      </c>
      <c r="D56" s="31">
        <v>5542443</v>
      </c>
      <c r="E56" s="31">
        <v>5020142</v>
      </c>
      <c r="F56" s="59">
        <f t="shared" si="0"/>
        <v>0.90576339711567622</v>
      </c>
    </row>
    <row r="57" spans="2:6" x14ac:dyDescent="0.25">
      <c r="B57" s="17" t="s">
        <v>28</v>
      </c>
      <c r="C57" s="31">
        <v>37846882</v>
      </c>
      <c r="D57" s="31">
        <v>10823574</v>
      </c>
      <c r="E57" s="31">
        <v>3352677</v>
      </c>
      <c r="F57" s="59">
        <f t="shared" si="0"/>
        <v>0.30975692502310237</v>
      </c>
    </row>
    <row r="58" spans="2:6" x14ac:dyDescent="0.25">
      <c r="B58" s="17" t="s">
        <v>29</v>
      </c>
      <c r="C58" s="31">
        <v>128000</v>
      </c>
      <c r="D58" s="31">
        <v>6340675</v>
      </c>
      <c r="E58" s="31">
        <v>4232432</v>
      </c>
      <c r="F58" s="59">
        <f t="shared" ref="F58" si="4">IF(E58=0,"%",E58/D58)</f>
        <v>0.66750495806834442</v>
      </c>
    </row>
    <row r="59" spans="2:6" x14ac:dyDescent="0.25">
      <c r="B59" s="17" t="s">
        <v>30</v>
      </c>
      <c r="C59" s="31">
        <v>0</v>
      </c>
      <c r="D59" s="31">
        <v>7111</v>
      </c>
      <c r="E59" s="31">
        <v>4008</v>
      </c>
      <c r="F59" s="59">
        <f t="shared" si="0"/>
        <v>0.56363380677823094</v>
      </c>
    </row>
    <row r="60" spans="2:6" x14ac:dyDescent="0.25">
      <c r="B60" s="17" t="s">
        <v>31</v>
      </c>
      <c r="C60" s="31">
        <v>2665</v>
      </c>
      <c r="D60" s="31">
        <v>4089657</v>
      </c>
      <c r="E60" s="31">
        <v>2089885</v>
      </c>
      <c r="F60" s="59">
        <f t="shared" si="0"/>
        <v>0.51101718310361965</v>
      </c>
    </row>
    <row r="61" spans="2:6" x14ac:dyDescent="0.25">
      <c r="B61" s="17" t="s">
        <v>35</v>
      </c>
      <c r="C61" s="31">
        <v>0</v>
      </c>
      <c r="D61" s="31">
        <v>4147</v>
      </c>
      <c r="E61" s="31">
        <v>4146.47</v>
      </c>
      <c r="F61" s="59">
        <f t="shared" si="0"/>
        <v>0.9998721967687485</v>
      </c>
    </row>
    <row r="62" spans="2:6" x14ac:dyDescent="0.25">
      <c r="B62" s="17" t="s">
        <v>24</v>
      </c>
      <c r="C62" s="31">
        <v>2462479</v>
      </c>
      <c r="D62" s="31">
        <v>5111424</v>
      </c>
      <c r="E62" s="31">
        <v>4404615.1799999988</v>
      </c>
      <c r="F62" s="59">
        <f t="shared" si="0"/>
        <v>0.86171978298024166</v>
      </c>
    </row>
    <row r="63" spans="2:6" x14ac:dyDescent="0.25">
      <c r="B63" s="17" t="s">
        <v>25</v>
      </c>
      <c r="C63" s="31">
        <v>17813529</v>
      </c>
      <c r="D63" s="31">
        <v>312350488</v>
      </c>
      <c r="E63" s="31">
        <v>186920753.06</v>
      </c>
      <c r="F63" s="59">
        <f t="shared" si="0"/>
        <v>0.5984327229864933</v>
      </c>
    </row>
    <row r="64" spans="2:6" hidden="1" x14ac:dyDescent="0.25">
      <c r="B64" s="17"/>
      <c r="C64" s="31"/>
      <c r="D64" s="31"/>
      <c r="E64" s="31"/>
      <c r="F64" s="59" t="str">
        <f t="shared" si="0"/>
        <v>%</v>
      </c>
    </row>
    <row r="65" spans="2:6" hidden="1" x14ac:dyDescent="0.25">
      <c r="B65" s="44" t="s">
        <v>23</v>
      </c>
      <c r="C65" s="45">
        <f>+C66</f>
        <v>0</v>
      </c>
      <c r="D65" s="45">
        <f t="shared" ref="D65:E65" si="5">+D66</f>
        <v>0</v>
      </c>
      <c r="E65" s="45">
        <f t="shared" si="5"/>
        <v>0</v>
      </c>
      <c r="F65" s="57" t="str">
        <f t="shared" ref="F65:F66" si="6">IF(E65=0,"%",E65/D65)</f>
        <v>%</v>
      </c>
    </row>
    <row r="66" spans="2:6" hidden="1" x14ac:dyDescent="0.25">
      <c r="B66" s="17"/>
      <c r="C66" s="30"/>
      <c r="D66" s="30"/>
      <c r="E66" s="30"/>
      <c r="F66" s="58" t="str">
        <f t="shared" si="6"/>
        <v>%</v>
      </c>
    </row>
    <row r="67" spans="2:6" x14ac:dyDescent="0.25">
      <c r="B67" s="44" t="s">
        <v>9</v>
      </c>
      <c r="C67" s="45">
        <f>SUM(C68:C81)</f>
        <v>765900308</v>
      </c>
      <c r="D67" s="45">
        <f>SUM(D68:D81)</f>
        <v>1151523286</v>
      </c>
      <c r="E67" s="45">
        <f>SUM(E68:E81)</f>
        <v>359018509.4799999</v>
      </c>
      <c r="F67" s="57">
        <f t="shared" si="0"/>
        <v>0.31177702947467784</v>
      </c>
    </row>
    <row r="68" spans="2:6" x14ac:dyDescent="0.25">
      <c r="B68" s="16" t="s">
        <v>26</v>
      </c>
      <c r="C68" s="30">
        <v>2475337</v>
      </c>
      <c r="D68" s="30">
        <v>3278319</v>
      </c>
      <c r="E68" s="30">
        <v>851212.77000000014</v>
      </c>
      <c r="F68" s="58">
        <f t="shared" si="0"/>
        <v>0.25964915860842103</v>
      </c>
    </row>
    <row r="69" spans="2:6" x14ac:dyDescent="0.25">
      <c r="B69" s="17" t="s">
        <v>27</v>
      </c>
      <c r="C69" s="31">
        <v>50715755</v>
      </c>
      <c r="D69" s="31">
        <v>81718280</v>
      </c>
      <c r="E69" s="31">
        <v>56204560.500000007</v>
      </c>
      <c r="F69" s="59">
        <f t="shared" si="0"/>
        <v>0.6877844284045137</v>
      </c>
    </row>
    <row r="70" spans="2:6" x14ac:dyDescent="0.25">
      <c r="B70" s="17" t="s">
        <v>28</v>
      </c>
      <c r="C70" s="31">
        <v>0</v>
      </c>
      <c r="D70" s="31">
        <v>1529837</v>
      </c>
      <c r="E70" s="31">
        <v>652790.91999999993</v>
      </c>
      <c r="F70" s="59">
        <f t="shared" si="0"/>
        <v>0.42670619157465789</v>
      </c>
    </row>
    <row r="71" spans="2:6" x14ac:dyDescent="0.25">
      <c r="B71" s="17" t="s">
        <v>29</v>
      </c>
      <c r="C71" s="31">
        <v>0</v>
      </c>
      <c r="D71" s="31">
        <v>20000</v>
      </c>
      <c r="E71" s="31">
        <v>0</v>
      </c>
      <c r="F71" s="59" t="str">
        <f t="shared" si="0"/>
        <v>%</v>
      </c>
    </row>
    <row r="72" spans="2:6" x14ac:dyDescent="0.25">
      <c r="B72" s="17" t="s">
        <v>30</v>
      </c>
      <c r="C72" s="31">
        <v>0</v>
      </c>
      <c r="D72" s="31">
        <v>4450505</v>
      </c>
      <c r="E72" s="31">
        <v>2027657.35</v>
      </c>
      <c r="F72" s="59">
        <f t="shared" si="0"/>
        <v>0.45560163397187514</v>
      </c>
    </row>
    <row r="73" spans="2:6" x14ac:dyDescent="0.25">
      <c r="B73" s="17" t="s">
        <v>31</v>
      </c>
      <c r="C73" s="31">
        <v>0</v>
      </c>
      <c r="D73" s="31">
        <v>1743909</v>
      </c>
      <c r="E73" s="31">
        <v>316396.49</v>
      </c>
      <c r="F73" s="59">
        <f t="shared" si="0"/>
        <v>0.1814294725240824</v>
      </c>
    </row>
    <row r="74" spans="2:6" x14ac:dyDescent="0.25">
      <c r="B74" s="17" t="s">
        <v>32</v>
      </c>
      <c r="C74" s="31">
        <v>0</v>
      </c>
      <c r="D74" s="31">
        <v>1913739</v>
      </c>
      <c r="E74" s="31">
        <v>395089.35</v>
      </c>
      <c r="F74" s="59">
        <f t="shared" si="0"/>
        <v>0.20644892015055344</v>
      </c>
    </row>
    <row r="75" spans="2:6" x14ac:dyDescent="0.25">
      <c r="B75" s="17" t="s">
        <v>33</v>
      </c>
      <c r="C75" s="31">
        <v>3477541</v>
      </c>
      <c r="D75" s="31">
        <v>8310787</v>
      </c>
      <c r="E75" s="31">
        <v>3035764.2600000002</v>
      </c>
      <c r="F75" s="59">
        <f t="shared" si="0"/>
        <v>0.36527999815179962</v>
      </c>
    </row>
    <row r="76" spans="2:6" x14ac:dyDescent="0.25">
      <c r="B76" s="17" t="s">
        <v>34</v>
      </c>
      <c r="C76" s="31">
        <v>0</v>
      </c>
      <c r="D76" s="31">
        <v>167900</v>
      </c>
      <c r="E76" s="31">
        <v>65515.15</v>
      </c>
      <c r="F76" s="59">
        <f t="shared" si="0"/>
        <v>0.39020339487790351</v>
      </c>
    </row>
    <row r="77" spans="2:6" x14ac:dyDescent="0.25">
      <c r="B77" s="17" t="s">
        <v>35</v>
      </c>
      <c r="C77" s="31">
        <v>0</v>
      </c>
      <c r="D77" s="31">
        <v>641876</v>
      </c>
      <c r="E77" s="31">
        <v>316602.28999999998</v>
      </c>
      <c r="F77" s="59">
        <f t="shared" si="0"/>
        <v>0.4932452529772105</v>
      </c>
    </row>
    <row r="78" spans="2:6" x14ac:dyDescent="0.25">
      <c r="B78" s="17" t="s">
        <v>36</v>
      </c>
      <c r="C78" s="31">
        <v>0</v>
      </c>
      <c r="D78" s="31">
        <v>11057</v>
      </c>
      <c r="E78" s="31">
        <v>11032.17</v>
      </c>
      <c r="F78" s="59">
        <f t="shared" si="0"/>
        <v>0.99775436375146964</v>
      </c>
    </row>
    <row r="79" spans="2:6" x14ac:dyDescent="0.25">
      <c r="B79" s="17" t="s">
        <v>24</v>
      </c>
      <c r="C79" s="31">
        <v>0</v>
      </c>
      <c r="D79" s="31">
        <v>8767256</v>
      </c>
      <c r="E79" s="31">
        <v>4995172.6999999974</v>
      </c>
      <c r="F79" s="59">
        <f t="shared" si="0"/>
        <v>0.56975326145375449</v>
      </c>
    </row>
    <row r="80" spans="2:6" x14ac:dyDescent="0.25">
      <c r="B80" s="17" t="s">
        <v>25</v>
      </c>
      <c r="C80" s="31">
        <v>709231675</v>
      </c>
      <c r="D80" s="31">
        <v>1038969821</v>
      </c>
      <c r="E80" s="31">
        <v>290146715.52999991</v>
      </c>
      <c r="F80" s="59">
        <f t="shared" si="0"/>
        <v>0.27926385316056251</v>
      </c>
    </row>
    <row r="81" spans="2:6" hidden="1" x14ac:dyDescent="0.25">
      <c r="B81" s="17"/>
      <c r="C81" s="31"/>
      <c r="D81" s="31"/>
      <c r="E81" s="31"/>
      <c r="F81" s="59" t="str">
        <f t="shared" si="0"/>
        <v>%</v>
      </c>
    </row>
    <row r="82" spans="2:6" x14ac:dyDescent="0.25">
      <c r="B82" s="47" t="s">
        <v>3</v>
      </c>
      <c r="C82" s="48">
        <f>+C67+C65+C54+C42+C27+C22+C9</f>
        <v>8107547805</v>
      </c>
      <c r="D82" s="48">
        <f>+D67+D65+D54+D42+D27+D22+D9</f>
        <v>10112711524</v>
      </c>
      <c r="E82" s="48">
        <f>+E67+E65+E54+E42+E27+E22+E9</f>
        <v>6164335318.4700003</v>
      </c>
      <c r="F82" s="61">
        <f t="shared" si="0"/>
        <v>0.60956305377054287</v>
      </c>
    </row>
    <row r="83" spans="2:6" x14ac:dyDescent="0.2">
      <c r="B83" s="37" t="s">
        <v>37</v>
      </c>
      <c r="C83" s="21"/>
      <c r="D83" s="21"/>
      <c r="E83" s="21"/>
    </row>
    <row r="84" spans="2:6" x14ac:dyDescent="0.25">
      <c r="C84" s="21"/>
      <c r="D84" s="21"/>
      <c r="E84" s="21"/>
      <c r="F84" s="62"/>
    </row>
    <row r="85" spans="2:6" x14ac:dyDescent="0.25">
      <c r="C85" s="21"/>
      <c r="D85" s="21"/>
      <c r="E85" s="21"/>
    </row>
    <row r="86" spans="2:6" x14ac:dyDescent="0.25">
      <c r="D86" s="21"/>
      <c r="E86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F87"/>
  <sheetViews>
    <sheetView showGridLines="0" zoomScale="115" zoomScaleNormal="115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7" t="s">
        <v>40</v>
      </c>
      <c r="C5" s="67"/>
      <c r="D5" s="67"/>
      <c r="E5" s="67"/>
      <c r="F5" s="67"/>
    </row>
    <row r="7" spans="2:6" x14ac:dyDescent="0.25">
      <c r="E7" s="64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38</v>
      </c>
      <c r="F8" s="52" t="s">
        <v>5</v>
      </c>
    </row>
    <row r="9" spans="2:6" x14ac:dyDescent="0.25">
      <c r="B9" s="44" t="s">
        <v>20</v>
      </c>
      <c r="C9" s="45">
        <f>SUM(C10:C21)</f>
        <v>2818083194</v>
      </c>
      <c r="D9" s="45">
        <f>SUM(D10:D21)</f>
        <v>2807033401</v>
      </c>
      <c r="E9" s="45">
        <f>SUM(E10:E21)</f>
        <v>1938342335.9100003</v>
      </c>
      <c r="F9" s="46">
        <f t="shared" ref="F9:F86" si="0">IF(E9=0,"%",E9/D9)</f>
        <v>0.6905305562874563</v>
      </c>
    </row>
    <row r="10" spans="2:6" x14ac:dyDescent="0.25">
      <c r="B10" s="11" t="s">
        <v>26</v>
      </c>
      <c r="C10" s="27">
        <v>177798375</v>
      </c>
      <c r="D10" s="27">
        <v>172062224</v>
      </c>
      <c r="E10" s="27">
        <v>123829353.24999994</v>
      </c>
      <c r="F10" s="33">
        <f t="shared" si="0"/>
        <v>0.71967774431417286</v>
      </c>
    </row>
    <row r="11" spans="2:6" x14ac:dyDescent="0.25">
      <c r="B11" s="13" t="s">
        <v>27</v>
      </c>
      <c r="C11" s="28">
        <v>245690226</v>
      </c>
      <c r="D11" s="28">
        <v>259490375</v>
      </c>
      <c r="E11" s="28">
        <v>186037654.16999966</v>
      </c>
      <c r="F11" s="23">
        <f t="shared" si="0"/>
        <v>0.71693470006353666</v>
      </c>
    </row>
    <row r="12" spans="2:6" x14ac:dyDescent="0.25">
      <c r="B12" s="13" t="s">
        <v>28</v>
      </c>
      <c r="C12" s="28">
        <v>62890365</v>
      </c>
      <c r="D12" s="28">
        <v>65338475</v>
      </c>
      <c r="E12" s="28">
        <v>49097693.799999982</v>
      </c>
      <c r="F12" s="23">
        <f t="shared" si="0"/>
        <v>0.75143617600502588</v>
      </c>
    </row>
    <row r="13" spans="2:6" x14ac:dyDescent="0.25">
      <c r="B13" s="13" t="s">
        <v>29</v>
      </c>
      <c r="C13" s="28">
        <v>42696850</v>
      </c>
      <c r="D13" s="28">
        <v>42807650</v>
      </c>
      <c r="E13" s="28">
        <v>30678102.119999968</v>
      </c>
      <c r="F13" s="23">
        <f t="shared" si="0"/>
        <v>0.71664999410152086</v>
      </c>
    </row>
    <row r="14" spans="2:6" x14ac:dyDescent="0.25">
      <c r="B14" s="13" t="s">
        <v>30</v>
      </c>
      <c r="C14" s="28">
        <v>97110238</v>
      </c>
      <c r="D14" s="28">
        <v>101922504</v>
      </c>
      <c r="E14" s="28">
        <v>77535373.739999875</v>
      </c>
      <c r="F14" s="23">
        <f t="shared" si="0"/>
        <v>0.76072869775648244</v>
      </c>
    </row>
    <row r="15" spans="2:6" x14ac:dyDescent="0.25">
      <c r="B15" s="13" t="s">
        <v>31</v>
      </c>
      <c r="C15" s="28">
        <v>57397911</v>
      </c>
      <c r="D15" s="28">
        <v>58944616</v>
      </c>
      <c r="E15" s="28">
        <v>41535194.139999971</v>
      </c>
      <c r="F15" s="23">
        <f t="shared" si="0"/>
        <v>0.70464780260846849</v>
      </c>
    </row>
    <row r="16" spans="2:6" x14ac:dyDescent="0.25">
      <c r="B16" s="13" t="s">
        <v>32</v>
      </c>
      <c r="C16" s="28">
        <v>6859128</v>
      </c>
      <c r="D16" s="28">
        <v>7059377</v>
      </c>
      <c r="E16" s="28">
        <v>4707000.120000002</v>
      </c>
      <c r="F16" s="23">
        <f t="shared" si="0"/>
        <v>0.66677273646102231</v>
      </c>
    </row>
    <row r="17" spans="2:6" x14ac:dyDescent="0.25">
      <c r="B17" s="13" t="s">
        <v>33</v>
      </c>
      <c r="C17" s="28">
        <v>229823977</v>
      </c>
      <c r="D17" s="28">
        <v>243567344</v>
      </c>
      <c r="E17" s="28">
        <v>177352947.7400001</v>
      </c>
      <c r="F17" s="23">
        <f t="shared" si="0"/>
        <v>0.72814747998401663</v>
      </c>
    </row>
    <row r="18" spans="2:6" x14ac:dyDescent="0.25">
      <c r="B18" s="13" t="s">
        <v>34</v>
      </c>
      <c r="C18" s="28">
        <v>29706835</v>
      </c>
      <c r="D18" s="28">
        <v>31524193</v>
      </c>
      <c r="E18" s="28">
        <v>21272207.379999999</v>
      </c>
      <c r="F18" s="23">
        <f t="shared" si="0"/>
        <v>0.67478991072031558</v>
      </c>
    </row>
    <row r="19" spans="2:6" x14ac:dyDescent="0.25">
      <c r="B19" s="13" t="s">
        <v>35</v>
      </c>
      <c r="C19" s="28">
        <v>30178389</v>
      </c>
      <c r="D19" s="28">
        <v>32765522</v>
      </c>
      <c r="E19" s="28">
        <v>23424868.049999945</v>
      </c>
      <c r="F19" s="23">
        <f t="shared" si="0"/>
        <v>0.71492430518884897</v>
      </c>
    </row>
    <row r="20" spans="2:6" x14ac:dyDescent="0.25">
      <c r="B20" s="13" t="s">
        <v>24</v>
      </c>
      <c r="C20" s="28">
        <v>1150881063</v>
      </c>
      <c r="D20" s="28">
        <v>999627339</v>
      </c>
      <c r="E20" s="28">
        <v>635800711.0200001</v>
      </c>
      <c r="F20" s="23">
        <f t="shared" si="0"/>
        <v>0.63603773747928682</v>
      </c>
    </row>
    <row r="21" spans="2:6" x14ac:dyDescent="0.25">
      <c r="B21" s="13" t="s">
        <v>25</v>
      </c>
      <c r="C21" s="28">
        <v>687049837</v>
      </c>
      <c r="D21" s="28">
        <v>791923782</v>
      </c>
      <c r="E21" s="28">
        <v>567071230.38000071</v>
      </c>
      <c r="F21" s="23">
        <f t="shared" si="0"/>
        <v>0.71606793894718612</v>
      </c>
    </row>
    <row r="22" spans="2:6" x14ac:dyDescent="0.25">
      <c r="B22" s="44" t="s">
        <v>19</v>
      </c>
      <c r="C22" s="45">
        <f>SUM(C23:C31)</f>
        <v>174795319</v>
      </c>
      <c r="D22" s="45">
        <f>SUM(D23:D31)</f>
        <v>178109389</v>
      </c>
      <c r="E22" s="45">
        <f>SUM(E23:E31)</f>
        <v>121696501.02999994</v>
      </c>
      <c r="F22" s="46">
        <f t="shared" si="0"/>
        <v>0.68326830894917023</v>
      </c>
    </row>
    <row r="23" spans="2:6" x14ac:dyDescent="0.25">
      <c r="B23" s="13" t="s">
        <v>33</v>
      </c>
      <c r="C23" s="28">
        <v>0</v>
      </c>
      <c r="D23" s="28">
        <v>3000</v>
      </c>
      <c r="E23" s="28">
        <v>3000</v>
      </c>
      <c r="F23" s="23">
        <f t="shared" si="0"/>
        <v>1</v>
      </c>
    </row>
    <row r="24" spans="2:6" x14ac:dyDescent="0.25">
      <c r="B24" s="13" t="s">
        <v>34</v>
      </c>
      <c r="C24" s="28">
        <v>0</v>
      </c>
      <c r="D24" s="28">
        <v>9000</v>
      </c>
      <c r="E24" s="28">
        <v>9000</v>
      </c>
      <c r="F24" s="23">
        <f t="shared" si="0"/>
        <v>1</v>
      </c>
    </row>
    <row r="25" spans="2:6" x14ac:dyDescent="0.25">
      <c r="B25" s="13" t="s">
        <v>24</v>
      </c>
      <c r="C25" s="28">
        <v>9891037</v>
      </c>
      <c r="D25" s="28">
        <v>9220224</v>
      </c>
      <c r="E25" s="28">
        <v>3770490.0700000003</v>
      </c>
      <c r="F25" s="23">
        <f t="shared" si="0"/>
        <v>0.40893692712888541</v>
      </c>
    </row>
    <row r="26" spans="2:6" x14ac:dyDescent="0.25">
      <c r="B26" s="13" t="s">
        <v>25</v>
      </c>
      <c r="C26" s="28">
        <v>164904282</v>
      </c>
      <c r="D26" s="28">
        <v>168877165</v>
      </c>
      <c r="E26" s="28">
        <v>117914010.95999995</v>
      </c>
      <c r="F26" s="23">
        <f t="shared" si="0"/>
        <v>0.69822353401065174</v>
      </c>
    </row>
    <row r="27" spans="2:6" hidden="1" x14ac:dyDescent="0.25">
      <c r="B27" s="13"/>
      <c r="C27" s="28"/>
      <c r="D27" s="28"/>
      <c r="E27" s="28"/>
      <c r="F27" s="23" t="str">
        <f t="shared" si="0"/>
        <v>%</v>
      </c>
    </row>
    <row r="28" spans="2:6" hidden="1" x14ac:dyDescent="0.25">
      <c r="B28" s="13"/>
      <c r="C28" s="28"/>
      <c r="D28" s="28"/>
      <c r="E28" s="28"/>
      <c r="F28" s="23" t="str">
        <f t="shared" si="0"/>
        <v>%</v>
      </c>
    </row>
    <row r="29" spans="2:6" hidden="1" x14ac:dyDescent="0.25">
      <c r="B29" s="13"/>
      <c r="C29" s="28"/>
      <c r="D29" s="28"/>
      <c r="E29" s="28"/>
      <c r="F29" s="23" t="str">
        <f t="shared" si="0"/>
        <v>%</v>
      </c>
    </row>
    <row r="30" spans="2:6" hidden="1" x14ac:dyDescent="0.25">
      <c r="B30" s="13"/>
      <c r="C30" s="28"/>
      <c r="D30" s="28"/>
      <c r="E30" s="28"/>
      <c r="F30" s="23" t="str">
        <f t="shared" si="0"/>
        <v>%</v>
      </c>
    </row>
    <row r="31" spans="2:6" hidden="1" x14ac:dyDescent="0.25">
      <c r="B31" s="13"/>
      <c r="C31" s="28"/>
      <c r="D31" s="28"/>
      <c r="E31" s="28"/>
      <c r="F31" s="23" t="str">
        <f t="shared" si="0"/>
        <v>%</v>
      </c>
    </row>
    <row r="32" spans="2:6" x14ac:dyDescent="0.25">
      <c r="B32" s="44" t="s">
        <v>18</v>
      </c>
      <c r="C32" s="45">
        <f>SUM(C33:C45)</f>
        <v>2506218564</v>
      </c>
      <c r="D32" s="45">
        <f t="shared" ref="D32:E32" si="1">SUM(D33:D45)</f>
        <v>2951064725</v>
      </c>
      <c r="E32" s="45">
        <f t="shared" si="1"/>
        <v>1884519581.5399945</v>
      </c>
      <c r="F32" s="46">
        <f t="shared" si="0"/>
        <v>0.6385897149510994</v>
      </c>
    </row>
    <row r="33" spans="2:6" x14ac:dyDescent="0.25">
      <c r="B33" s="38" t="s">
        <v>26</v>
      </c>
      <c r="C33" s="12">
        <v>115646242</v>
      </c>
      <c r="D33" s="12">
        <v>93326040</v>
      </c>
      <c r="E33" s="12">
        <v>56784355.18999999</v>
      </c>
      <c r="F33" s="33">
        <f t="shared" si="0"/>
        <v>0.60845135173419973</v>
      </c>
    </row>
    <row r="34" spans="2:6" x14ac:dyDescent="0.25">
      <c r="B34" s="39" t="s">
        <v>27</v>
      </c>
      <c r="C34" s="40">
        <v>93364498</v>
      </c>
      <c r="D34" s="40">
        <v>75660913</v>
      </c>
      <c r="E34" s="40">
        <v>47466738.379999958</v>
      </c>
      <c r="F34" s="23">
        <f t="shared" si="0"/>
        <v>0.62736142742554479</v>
      </c>
    </row>
    <row r="35" spans="2:6" x14ac:dyDescent="0.25">
      <c r="B35" s="39" t="s">
        <v>28</v>
      </c>
      <c r="C35" s="40">
        <v>148561701</v>
      </c>
      <c r="D35" s="40">
        <v>146134140</v>
      </c>
      <c r="E35" s="40">
        <v>75212366.860000014</v>
      </c>
      <c r="F35" s="23">
        <f t="shared" si="0"/>
        <v>0.51468032630841787</v>
      </c>
    </row>
    <row r="36" spans="2:6" x14ac:dyDescent="0.25">
      <c r="B36" s="39" t="s">
        <v>29</v>
      </c>
      <c r="C36" s="40">
        <v>30315003</v>
      </c>
      <c r="D36" s="40">
        <v>42536790</v>
      </c>
      <c r="E36" s="40">
        <v>21154795.740000017</v>
      </c>
      <c r="F36" s="23">
        <f t="shared" si="0"/>
        <v>0.49732938804268062</v>
      </c>
    </row>
    <row r="37" spans="2:6" x14ac:dyDescent="0.25">
      <c r="B37" s="39" t="s">
        <v>30</v>
      </c>
      <c r="C37" s="40">
        <v>42016474</v>
      </c>
      <c r="D37" s="40">
        <v>39527001</v>
      </c>
      <c r="E37" s="40">
        <v>22100407.250000004</v>
      </c>
      <c r="F37" s="23">
        <f t="shared" si="0"/>
        <v>0.5591217823482233</v>
      </c>
    </row>
    <row r="38" spans="2:6" x14ac:dyDescent="0.25">
      <c r="B38" s="39" t="s">
        <v>31</v>
      </c>
      <c r="C38" s="40">
        <v>65824492</v>
      </c>
      <c r="D38" s="40">
        <v>59894979</v>
      </c>
      <c r="E38" s="40">
        <v>27984244.120000031</v>
      </c>
      <c r="F38" s="23">
        <f t="shared" si="0"/>
        <v>0.46722187046764019</v>
      </c>
    </row>
    <row r="39" spans="2:6" x14ac:dyDescent="0.25">
      <c r="B39" s="39" t="s">
        <v>32</v>
      </c>
      <c r="C39" s="40">
        <v>29820868</v>
      </c>
      <c r="D39" s="40">
        <v>27400667</v>
      </c>
      <c r="E39" s="40">
        <v>14207091.990000015</v>
      </c>
      <c r="F39" s="23">
        <f t="shared" si="0"/>
        <v>0.51849438519142677</v>
      </c>
    </row>
    <row r="40" spans="2:6" x14ac:dyDescent="0.25">
      <c r="B40" s="39" t="s">
        <v>33</v>
      </c>
      <c r="C40" s="40">
        <v>57453333</v>
      </c>
      <c r="D40" s="40">
        <v>64448934</v>
      </c>
      <c r="E40" s="40">
        <v>43939368.749999963</v>
      </c>
      <c r="F40" s="23">
        <f t="shared" si="0"/>
        <v>0.68177029506802955</v>
      </c>
    </row>
    <row r="41" spans="2:6" x14ac:dyDescent="0.25">
      <c r="B41" s="39" t="s">
        <v>34</v>
      </c>
      <c r="C41" s="40">
        <v>16181164</v>
      </c>
      <c r="D41" s="40">
        <v>16764284</v>
      </c>
      <c r="E41" s="40">
        <v>11716541.680000002</v>
      </c>
      <c r="F41" s="23">
        <f t="shared" si="0"/>
        <v>0.69889902127642323</v>
      </c>
    </row>
    <row r="42" spans="2:6" x14ac:dyDescent="0.25">
      <c r="B42" s="39" t="s">
        <v>35</v>
      </c>
      <c r="C42" s="40">
        <v>91266513</v>
      </c>
      <c r="D42" s="40">
        <v>89535668</v>
      </c>
      <c r="E42" s="40">
        <v>45288574.460000008</v>
      </c>
      <c r="F42" s="23">
        <f t="shared" si="0"/>
        <v>0.50581601133528153</v>
      </c>
    </row>
    <row r="43" spans="2:6" x14ac:dyDescent="0.25">
      <c r="B43" s="39" t="s">
        <v>45</v>
      </c>
      <c r="C43" s="40">
        <v>3326300</v>
      </c>
      <c r="D43" s="40">
        <v>3459329</v>
      </c>
      <c r="E43" s="40">
        <v>2620108.5699999994</v>
      </c>
      <c r="F43" s="23">
        <f t="shared" si="0"/>
        <v>0.75740369591906387</v>
      </c>
    </row>
    <row r="44" spans="2:6" x14ac:dyDescent="0.25">
      <c r="B44" s="39" t="s">
        <v>24</v>
      </c>
      <c r="C44" s="40">
        <v>502503358</v>
      </c>
      <c r="D44" s="40">
        <v>522685150</v>
      </c>
      <c r="E44" s="40">
        <v>392338212.51000029</v>
      </c>
      <c r="F44" s="23">
        <f t="shared" si="0"/>
        <v>0.75062054567649428</v>
      </c>
    </row>
    <row r="45" spans="2:6" x14ac:dyDescent="0.25">
      <c r="B45" s="41" t="s">
        <v>25</v>
      </c>
      <c r="C45" s="15">
        <v>1309938618</v>
      </c>
      <c r="D45" s="15">
        <v>1769690830</v>
      </c>
      <c r="E45" s="15">
        <v>1123706776.0399942</v>
      </c>
      <c r="F45" s="34">
        <f t="shared" si="0"/>
        <v>0.63497349762500277</v>
      </c>
    </row>
    <row r="46" spans="2:6" x14ac:dyDescent="0.25">
      <c r="B46" s="44" t="s">
        <v>17</v>
      </c>
      <c r="C46" s="45">
        <f>SUM(C47:C57)</f>
        <v>810120548</v>
      </c>
      <c r="D46" s="45">
        <f>SUM(D47:D57)</f>
        <v>527190044</v>
      </c>
      <c r="E46" s="45">
        <f>SUM(E47:E57)</f>
        <v>350768528.71999997</v>
      </c>
      <c r="F46" s="46">
        <f t="shared" si="0"/>
        <v>0.66535499429879208</v>
      </c>
    </row>
    <row r="47" spans="2:6" x14ac:dyDescent="0.25">
      <c r="B47" s="13" t="s">
        <v>26</v>
      </c>
      <c r="C47" s="28">
        <v>248355568</v>
      </c>
      <c r="D47" s="28">
        <v>242005372</v>
      </c>
      <c r="E47" s="28">
        <v>239780705.55999997</v>
      </c>
      <c r="F47" s="23">
        <f t="shared" si="0"/>
        <v>0.99080736753232057</v>
      </c>
    </row>
    <row r="48" spans="2:6" x14ac:dyDescent="0.25">
      <c r="B48" s="13" t="s">
        <v>27</v>
      </c>
      <c r="C48" s="28">
        <v>3159210</v>
      </c>
      <c r="D48" s="28">
        <v>30467221</v>
      </c>
      <c r="E48" s="28">
        <v>16293053.819999998</v>
      </c>
      <c r="F48" s="23">
        <f t="shared" si="0"/>
        <v>0.53477321807591172</v>
      </c>
    </row>
    <row r="49" spans="2:6" x14ac:dyDescent="0.25">
      <c r="B49" s="13" t="s">
        <v>28</v>
      </c>
      <c r="C49" s="28">
        <v>0</v>
      </c>
      <c r="D49" s="28">
        <v>7361637</v>
      </c>
      <c r="E49" s="28">
        <v>6866037.1900000004</v>
      </c>
      <c r="F49" s="23">
        <f t="shared" si="0"/>
        <v>0.93267804294072099</v>
      </c>
    </row>
    <row r="50" spans="2:6" x14ac:dyDescent="0.25">
      <c r="B50" s="13" t="s">
        <v>29</v>
      </c>
      <c r="C50" s="28">
        <v>24548966</v>
      </c>
      <c r="D50" s="28">
        <v>14144734</v>
      </c>
      <c r="E50" s="28">
        <v>13293015.599999998</v>
      </c>
      <c r="F50" s="23">
        <f t="shared" si="0"/>
        <v>0.93978547776154697</v>
      </c>
    </row>
    <row r="51" spans="2:6" x14ac:dyDescent="0.25">
      <c r="B51" s="13" t="s">
        <v>30</v>
      </c>
      <c r="C51" s="28">
        <v>0</v>
      </c>
      <c r="D51" s="28">
        <v>2524</v>
      </c>
      <c r="E51" s="28">
        <v>0</v>
      </c>
      <c r="F51" s="23" t="str">
        <f t="shared" si="0"/>
        <v>%</v>
      </c>
    </row>
    <row r="52" spans="2:6" x14ac:dyDescent="0.25">
      <c r="B52" s="13" t="s">
        <v>31</v>
      </c>
      <c r="C52" s="28">
        <v>21778706</v>
      </c>
      <c r="D52" s="28">
        <v>17291706</v>
      </c>
      <c r="E52" s="28">
        <v>6832076.5500000007</v>
      </c>
      <c r="F52" s="23">
        <f t="shared" si="0"/>
        <v>0.39510714269604169</v>
      </c>
    </row>
    <row r="53" spans="2:6" x14ac:dyDescent="0.25">
      <c r="B53" s="13" t="s">
        <v>35</v>
      </c>
      <c r="C53" s="28">
        <v>73806518</v>
      </c>
      <c r="D53" s="28">
        <v>2962794</v>
      </c>
      <c r="E53" s="28">
        <v>0</v>
      </c>
      <c r="F53" s="23" t="str">
        <f t="shared" si="0"/>
        <v>%</v>
      </c>
    </row>
    <row r="54" spans="2:6" x14ac:dyDescent="0.25">
      <c r="B54" s="13" t="s">
        <v>24</v>
      </c>
      <c r="C54" s="28">
        <v>0</v>
      </c>
      <c r="D54" s="28">
        <v>900000</v>
      </c>
      <c r="E54" s="28">
        <v>0</v>
      </c>
      <c r="F54" s="23" t="str">
        <f t="shared" si="0"/>
        <v>%</v>
      </c>
    </row>
    <row r="55" spans="2:6" x14ac:dyDescent="0.25">
      <c r="B55" s="13" t="s">
        <v>25</v>
      </c>
      <c r="C55" s="28">
        <v>438471580</v>
      </c>
      <c r="D55" s="28">
        <v>212054056</v>
      </c>
      <c r="E55" s="28">
        <v>67703640</v>
      </c>
      <c r="F55" s="23">
        <f t="shared" si="0"/>
        <v>0.31927538325416421</v>
      </c>
    </row>
    <row r="56" spans="2:6" hidden="1" x14ac:dyDescent="0.25">
      <c r="B56" s="13"/>
      <c r="C56" s="28"/>
      <c r="D56" s="28"/>
      <c r="E56" s="28"/>
      <c r="F56" s="23" t="str">
        <f t="shared" si="0"/>
        <v>%</v>
      </c>
    </row>
    <row r="57" spans="2:6" hidden="1" x14ac:dyDescent="0.25">
      <c r="B57" s="13"/>
      <c r="C57" s="28"/>
      <c r="D57" s="28"/>
      <c r="E57" s="28"/>
      <c r="F57" s="23" t="str">
        <f t="shared" si="0"/>
        <v>%</v>
      </c>
    </row>
    <row r="58" spans="2:6" x14ac:dyDescent="0.25">
      <c r="B58" s="44" t="s">
        <v>16</v>
      </c>
      <c r="C58" s="45">
        <f>+SUM(C59:C68)</f>
        <v>81805636</v>
      </c>
      <c r="D58" s="45">
        <f t="shared" ref="D58:E58" si="2">+SUM(D59:D68)</f>
        <v>191723732</v>
      </c>
      <c r="E58" s="45">
        <f t="shared" si="2"/>
        <v>109041161.24000001</v>
      </c>
      <c r="F58" s="46">
        <f t="shared" si="0"/>
        <v>0.56874107395322349</v>
      </c>
    </row>
    <row r="59" spans="2:6" x14ac:dyDescent="0.25">
      <c r="B59" s="11" t="s">
        <v>26</v>
      </c>
      <c r="C59" s="27">
        <v>23552081</v>
      </c>
      <c r="D59" s="27">
        <v>34787566</v>
      </c>
      <c r="E59" s="27">
        <v>33482538</v>
      </c>
      <c r="F59" s="33">
        <f t="shared" si="0"/>
        <v>0.96248579161876402</v>
      </c>
    </row>
    <row r="60" spans="2:6" x14ac:dyDescent="0.25">
      <c r="B60" s="13" t="s">
        <v>27</v>
      </c>
      <c r="C60" s="28">
        <v>0</v>
      </c>
      <c r="D60" s="28">
        <v>5542443</v>
      </c>
      <c r="E60" s="28">
        <v>5020142</v>
      </c>
      <c r="F60" s="23">
        <f t="shared" si="0"/>
        <v>0.90576339711567622</v>
      </c>
    </row>
    <row r="61" spans="2:6" x14ac:dyDescent="0.25">
      <c r="B61" s="13" t="s">
        <v>28</v>
      </c>
      <c r="C61" s="28">
        <v>37846882</v>
      </c>
      <c r="D61" s="28">
        <v>10623574</v>
      </c>
      <c r="E61" s="28">
        <v>3281870</v>
      </c>
      <c r="F61" s="23">
        <f t="shared" si="0"/>
        <v>0.30892334350003114</v>
      </c>
    </row>
    <row r="62" spans="2:6" x14ac:dyDescent="0.25">
      <c r="B62" s="13" t="s">
        <v>29</v>
      </c>
      <c r="C62" s="28">
        <v>128000</v>
      </c>
      <c r="D62" s="28">
        <v>6340675</v>
      </c>
      <c r="E62" s="28">
        <v>4232432</v>
      </c>
      <c r="F62" s="23">
        <f t="shared" ref="F62" si="3">IF(E62=0,"%",E62/D62)</f>
        <v>0.66750495806834442</v>
      </c>
    </row>
    <row r="63" spans="2:6" x14ac:dyDescent="0.25">
      <c r="B63" s="13" t="s">
        <v>31</v>
      </c>
      <c r="C63" s="28">
        <v>2665</v>
      </c>
      <c r="D63" s="28">
        <v>4089657</v>
      </c>
      <c r="E63" s="28">
        <v>2089885</v>
      </c>
      <c r="F63" s="23">
        <f t="shared" si="0"/>
        <v>0.51101718310361965</v>
      </c>
    </row>
    <row r="64" spans="2:6" x14ac:dyDescent="0.25">
      <c r="B64" s="13" t="s">
        <v>35</v>
      </c>
      <c r="C64" s="28">
        <v>0</v>
      </c>
      <c r="D64" s="28">
        <v>4147</v>
      </c>
      <c r="E64" s="28">
        <v>4146.47</v>
      </c>
      <c r="F64" s="23">
        <f t="shared" si="0"/>
        <v>0.9998721967687485</v>
      </c>
    </row>
    <row r="65" spans="2:6" x14ac:dyDescent="0.25">
      <c r="B65" s="13" t="s">
        <v>24</v>
      </c>
      <c r="C65" s="28">
        <v>2462479</v>
      </c>
      <c r="D65" s="28">
        <v>3803691</v>
      </c>
      <c r="E65" s="28">
        <v>3114096.709999999</v>
      </c>
      <c r="F65" s="23">
        <f t="shared" si="0"/>
        <v>0.81870391417178712</v>
      </c>
    </row>
    <row r="66" spans="2:6" x14ac:dyDescent="0.25">
      <c r="B66" s="13" t="s">
        <v>25</v>
      </c>
      <c r="C66" s="28">
        <v>17813529</v>
      </c>
      <c r="D66" s="28">
        <v>126531979</v>
      </c>
      <c r="E66" s="28">
        <v>57816051.06000001</v>
      </c>
      <c r="F66" s="23">
        <f t="shared" ref="F66:F67" si="4">IF(E66=0,"%",E66/D66)</f>
        <v>0.45692837112742868</v>
      </c>
    </row>
    <row r="67" spans="2:6" hidden="1" x14ac:dyDescent="0.25">
      <c r="B67" s="13"/>
      <c r="C67" s="28"/>
      <c r="D67" s="28"/>
      <c r="E67" s="28"/>
      <c r="F67" s="23" t="str">
        <f t="shared" si="4"/>
        <v>%</v>
      </c>
    </row>
    <row r="68" spans="2:6" ht="16.5" hidden="1" customHeight="1" x14ac:dyDescent="0.25">
      <c r="B68" s="13"/>
      <c r="C68" s="28"/>
      <c r="D68" s="28"/>
      <c r="E68" s="28"/>
      <c r="F68" s="23" t="str">
        <f t="shared" si="0"/>
        <v>%</v>
      </c>
    </row>
    <row r="69" spans="2:6" hidden="1" x14ac:dyDescent="0.25">
      <c r="B69" s="44" t="s">
        <v>23</v>
      </c>
      <c r="C69" s="45">
        <f>+C70</f>
        <v>0</v>
      </c>
      <c r="D69" s="45">
        <f t="shared" ref="D69:E69" si="5">+D70</f>
        <v>0</v>
      </c>
      <c r="E69" s="45">
        <f t="shared" si="5"/>
        <v>0</v>
      </c>
      <c r="F69" s="57" t="str">
        <f t="shared" si="0"/>
        <v>%</v>
      </c>
    </row>
    <row r="70" spans="2:6" hidden="1" x14ac:dyDescent="0.25">
      <c r="B70" s="17"/>
      <c r="C70" s="30"/>
      <c r="D70" s="30"/>
      <c r="E70" s="30"/>
      <c r="F70" s="58" t="str">
        <f t="shared" si="0"/>
        <v>%</v>
      </c>
    </row>
    <row r="71" spans="2:6" x14ac:dyDescent="0.25">
      <c r="B71" s="44" t="s">
        <v>15</v>
      </c>
      <c r="C71" s="45">
        <f>+SUM(C72:C85)</f>
        <v>5390724</v>
      </c>
      <c r="D71" s="45">
        <f>+SUM(D72:D85)</f>
        <v>273506462</v>
      </c>
      <c r="E71" s="45">
        <f>+SUM(E72:E85)</f>
        <v>41853201.469999976</v>
      </c>
      <c r="F71" s="46">
        <f t="shared" si="0"/>
        <v>0.15302454342011113</v>
      </c>
    </row>
    <row r="72" spans="2:6" x14ac:dyDescent="0.25">
      <c r="B72" s="11" t="s">
        <v>26</v>
      </c>
      <c r="C72" s="27">
        <v>2475337</v>
      </c>
      <c r="D72" s="27">
        <v>698511</v>
      </c>
      <c r="E72" s="27">
        <v>230325.88999999998</v>
      </c>
      <c r="F72" s="33">
        <f t="shared" si="0"/>
        <v>0.3297383863675733</v>
      </c>
    </row>
    <row r="73" spans="2:6" x14ac:dyDescent="0.25">
      <c r="B73" s="13" t="s">
        <v>27</v>
      </c>
      <c r="C73" s="28">
        <v>0</v>
      </c>
      <c r="D73" s="28">
        <v>301577</v>
      </c>
      <c r="E73" s="28">
        <v>165700.97</v>
      </c>
      <c r="F73" s="23">
        <f t="shared" si="0"/>
        <v>0.54944830010246137</v>
      </c>
    </row>
    <row r="74" spans="2:6" x14ac:dyDescent="0.25">
      <c r="B74" s="13" t="s">
        <v>28</v>
      </c>
      <c r="C74" s="28">
        <v>0</v>
      </c>
      <c r="D74" s="28">
        <v>1080478</v>
      </c>
      <c r="E74" s="28">
        <v>590566.92000000004</v>
      </c>
      <c r="F74" s="23">
        <f t="shared" si="0"/>
        <v>0.54657931026823314</v>
      </c>
    </row>
    <row r="75" spans="2:6" x14ac:dyDescent="0.25">
      <c r="B75" s="13" t="s">
        <v>30</v>
      </c>
      <c r="C75" s="28">
        <v>0</v>
      </c>
      <c r="D75" s="28">
        <v>256477</v>
      </c>
      <c r="E75" s="28">
        <v>113698.35</v>
      </c>
      <c r="F75" s="23">
        <f t="shared" si="0"/>
        <v>0.44330817188285893</v>
      </c>
    </row>
    <row r="76" spans="2:6" x14ac:dyDescent="0.25">
      <c r="B76" s="13" t="s">
        <v>31</v>
      </c>
      <c r="C76" s="28">
        <v>0</v>
      </c>
      <c r="D76" s="28">
        <v>262749</v>
      </c>
      <c r="E76" s="28">
        <v>40546.489999999991</v>
      </c>
      <c r="F76" s="23">
        <f t="shared" si="0"/>
        <v>0.15431643888273597</v>
      </c>
    </row>
    <row r="77" spans="2:6" x14ac:dyDescent="0.25">
      <c r="B77" s="13" t="s">
        <v>32</v>
      </c>
      <c r="C77" s="28">
        <v>0</v>
      </c>
      <c r="D77" s="28">
        <v>1913739</v>
      </c>
      <c r="E77" s="28">
        <v>395089.35000000003</v>
      </c>
      <c r="F77" s="23">
        <f t="shared" si="0"/>
        <v>0.20644892015055347</v>
      </c>
    </row>
    <row r="78" spans="2:6" x14ac:dyDescent="0.25">
      <c r="B78" s="13" t="s">
        <v>33</v>
      </c>
      <c r="C78" s="28">
        <v>0</v>
      </c>
      <c r="D78" s="28">
        <v>1383000</v>
      </c>
      <c r="E78" s="28">
        <v>296731.63</v>
      </c>
      <c r="F78" s="23">
        <f t="shared" si="0"/>
        <v>0.21455649313087491</v>
      </c>
    </row>
    <row r="79" spans="2:6" x14ac:dyDescent="0.25">
      <c r="B79" s="13" t="s">
        <v>34</v>
      </c>
      <c r="C79" s="28">
        <v>0</v>
      </c>
      <c r="D79" s="28">
        <v>160825</v>
      </c>
      <c r="E79" s="28">
        <v>58475.92</v>
      </c>
      <c r="F79" s="23">
        <f t="shared" si="0"/>
        <v>0.36359968910306234</v>
      </c>
    </row>
    <row r="80" spans="2:6" x14ac:dyDescent="0.25">
      <c r="B80" s="13" t="s">
        <v>35</v>
      </c>
      <c r="C80" s="28">
        <v>0</v>
      </c>
      <c r="D80" s="28">
        <v>434354</v>
      </c>
      <c r="E80" s="28">
        <v>143123.16999999998</v>
      </c>
      <c r="F80" s="23">
        <f t="shared" si="0"/>
        <v>0.3295081201047993</v>
      </c>
    </row>
    <row r="81" spans="2:6" x14ac:dyDescent="0.25">
      <c r="B81" s="13" t="s">
        <v>24</v>
      </c>
      <c r="C81" s="28">
        <v>0</v>
      </c>
      <c r="D81" s="28">
        <v>4047142</v>
      </c>
      <c r="E81" s="28">
        <v>2150469.2399999998</v>
      </c>
      <c r="F81" s="23">
        <f t="shared" si="0"/>
        <v>0.53135502534875223</v>
      </c>
    </row>
    <row r="82" spans="2:6" x14ac:dyDescent="0.25">
      <c r="B82" s="13" t="s">
        <v>25</v>
      </c>
      <c r="C82" s="28">
        <v>2915387</v>
      </c>
      <c r="D82" s="28">
        <v>262967610</v>
      </c>
      <c r="E82" s="28">
        <v>37668473.539999977</v>
      </c>
      <c r="F82" s="23">
        <f t="shared" si="0"/>
        <v>0.14324377644836175</v>
      </c>
    </row>
    <row r="83" spans="2:6" hidden="1" x14ac:dyDescent="0.25">
      <c r="B83" s="13"/>
      <c r="C83" s="28"/>
      <c r="D83" s="28"/>
      <c r="E83" s="28"/>
      <c r="F83" s="23" t="str">
        <f t="shared" si="0"/>
        <v>%</v>
      </c>
    </row>
    <row r="84" spans="2:6" hidden="1" x14ac:dyDescent="0.25">
      <c r="B84" s="13"/>
      <c r="C84" s="28"/>
      <c r="D84" s="28"/>
      <c r="E84" s="28"/>
      <c r="F84" s="23" t="str">
        <f t="shared" si="0"/>
        <v>%</v>
      </c>
    </row>
    <row r="85" spans="2:6" hidden="1" x14ac:dyDescent="0.25">
      <c r="B85" s="13"/>
      <c r="C85" s="28"/>
      <c r="D85" s="28"/>
      <c r="E85" s="28"/>
      <c r="F85" s="23" t="str">
        <f t="shared" si="0"/>
        <v>%</v>
      </c>
    </row>
    <row r="86" spans="2:6" x14ac:dyDescent="0.25">
      <c r="B86" s="47" t="s">
        <v>3</v>
      </c>
      <c r="C86" s="48">
        <f>+C71+C69+C58+C46+C32+C22+C9</f>
        <v>6396413985</v>
      </c>
      <c r="D86" s="48">
        <f t="shared" ref="D86:E86" si="6">+D71+D69+D58+D46+D32+D22+D9</f>
        <v>6928627753</v>
      </c>
      <c r="E86" s="48">
        <f t="shared" si="6"/>
        <v>4446221309.9099941</v>
      </c>
      <c r="F86" s="49">
        <f t="shared" si="0"/>
        <v>0.64171744657300167</v>
      </c>
    </row>
    <row r="87" spans="2:6" x14ac:dyDescent="0.2">
      <c r="B87" s="37" t="s">
        <v>37</v>
      </c>
      <c r="C87" s="9"/>
      <c r="D87" s="9"/>
      <c r="E87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F50"/>
  <sheetViews>
    <sheetView showGridLines="0" zoomScale="120" zoomScaleNormal="120" workbookViewId="0">
      <selection activeCell="B42" sqref="B42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7" t="s">
        <v>41</v>
      </c>
      <c r="C5" s="67"/>
      <c r="D5" s="67"/>
      <c r="E5" s="67"/>
      <c r="F5" s="67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38</v>
      </c>
      <c r="F8" s="52" t="s">
        <v>5</v>
      </c>
    </row>
    <row r="9" spans="2:6" x14ac:dyDescent="0.25">
      <c r="B9" s="44" t="s">
        <v>20</v>
      </c>
      <c r="C9" s="45">
        <f>SUM(C10:C13)</f>
        <v>1067732</v>
      </c>
      <c r="D9" s="45">
        <f>SUM(D10:D13)</f>
        <v>1067732</v>
      </c>
      <c r="E9" s="45">
        <f>SUM(E10:E13)</f>
        <v>264093</v>
      </c>
      <c r="F9" s="46">
        <f>IF(D9=0,"%",E9/D9)</f>
        <v>0.24734015651867697</v>
      </c>
    </row>
    <row r="10" spans="2:6" x14ac:dyDescent="0.25">
      <c r="B10" s="13" t="s">
        <v>27</v>
      </c>
      <c r="C10" s="28">
        <v>56903</v>
      </c>
      <c r="D10" s="28">
        <v>26005</v>
      </c>
      <c r="E10" s="28">
        <v>0</v>
      </c>
      <c r="F10" s="35">
        <f t="shared" ref="F10:F49" si="0">IF(D10=0,"%",E10/D10)</f>
        <v>0</v>
      </c>
    </row>
    <row r="11" spans="2:6" x14ac:dyDescent="0.25">
      <c r="B11" s="13" t="s">
        <v>33</v>
      </c>
      <c r="C11" s="28">
        <v>581028</v>
      </c>
      <c r="D11" s="28">
        <v>581028</v>
      </c>
      <c r="E11" s="28">
        <v>18890</v>
      </c>
      <c r="F11" s="35">
        <f t="shared" si="0"/>
        <v>3.2511341966307991E-2</v>
      </c>
    </row>
    <row r="12" spans="2:6" x14ac:dyDescent="0.25">
      <c r="B12" s="13" t="s">
        <v>24</v>
      </c>
      <c r="C12" s="28">
        <v>70000</v>
      </c>
      <c r="D12" s="28">
        <v>0</v>
      </c>
      <c r="E12" s="28">
        <v>0</v>
      </c>
      <c r="F12" s="35" t="str">
        <f t="shared" si="0"/>
        <v>%</v>
      </c>
    </row>
    <row r="13" spans="2:6" x14ac:dyDescent="0.25">
      <c r="B13" s="13" t="s">
        <v>25</v>
      </c>
      <c r="C13" s="28">
        <v>359801</v>
      </c>
      <c r="D13" s="28">
        <v>460699</v>
      </c>
      <c r="E13" s="28">
        <v>245203</v>
      </c>
      <c r="F13" s="35">
        <f t="shared" si="0"/>
        <v>0.53224122474761182</v>
      </c>
    </row>
    <row r="14" spans="2:6" hidden="1" x14ac:dyDescent="0.25">
      <c r="B14" s="44" t="s">
        <v>19</v>
      </c>
      <c r="C14" s="45">
        <f>SUM(C15:C15)</f>
        <v>0</v>
      </c>
      <c r="D14" s="45">
        <f>SUM(D15:D15)</f>
        <v>0</v>
      </c>
      <c r="E14" s="45">
        <f>SUM(E15:E15)</f>
        <v>0</v>
      </c>
      <c r="F14" s="46" t="str">
        <f t="shared" si="0"/>
        <v>%</v>
      </c>
    </row>
    <row r="15" spans="2:6" hidden="1" x14ac:dyDescent="0.25">
      <c r="B15" s="22" t="s">
        <v>25</v>
      </c>
      <c r="C15" s="27">
        <v>0</v>
      </c>
      <c r="D15" s="27">
        <v>0</v>
      </c>
      <c r="E15" s="27">
        <v>0</v>
      </c>
      <c r="F15" s="24" t="str">
        <f t="shared" si="0"/>
        <v>%</v>
      </c>
    </row>
    <row r="16" spans="2:6" x14ac:dyDescent="0.25">
      <c r="B16" s="44" t="s">
        <v>18</v>
      </c>
      <c r="C16" s="45">
        <f>+SUM(C17:C28)</f>
        <v>261439962</v>
      </c>
      <c r="D16" s="45">
        <f>+SUM(D17:D28)</f>
        <v>237484596</v>
      </c>
      <c r="E16" s="45">
        <f>+SUM(E17:E28)</f>
        <v>74559294.919999942</v>
      </c>
      <c r="F16" s="46">
        <f t="shared" si="0"/>
        <v>0.31395423608864276</v>
      </c>
    </row>
    <row r="17" spans="2:6" x14ac:dyDescent="0.25">
      <c r="B17" s="11" t="s">
        <v>26</v>
      </c>
      <c r="C17" s="27">
        <v>250286</v>
      </c>
      <c r="D17" s="27">
        <v>231697</v>
      </c>
      <c r="E17" s="27">
        <v>13535.849999999999</v>
      </c>
      <c r="F17" s="24">
        <f t="shared" si="0"/>
        <v>5.8420480196118202E-2</v>
      </c>
    </row>
    <row r="18" spans="2:6" x14ac:dyDescent="0.25">
      <c r="B18" s="13" t="s">
        <v>27</v>
      </c>
      <c r="C18" s="28">
        <v>90968</v>
      </c>
      <c r="D18" s="28">
        <v>165802</v>
      </c>
      <c r="E18" s="28">
        <v>18813.939999999999</v>
      </c>
      <c r="F18" s="35">
        <f t="shared" si="0"/>
        <v>0.11347233447123677</v>
      </c>
    </row>
    <row r="19" spans="2:6" x14ac:dyDescent="0.25">
      <c r="B19" s="13" t="s">
        <v>28</v>
      </c>
      <c r="C19" s="28">
        <v>26608</v>
      </c>
      <c r="D19" s="28">
        <v>174421</v>
      </c>
      <c r="E19" s="28">
        <v>62680.36</v>
      </c>
      <c r="F19" s="35">
        <f t="shared" si="0"/>
        <v>0.35936246208885397</v>
      </c>
    </row>
    <row r="20" spans="2:6" x14ac:dyDescent="0.25">
      <c r="B20" s="13" t="s">
        <v>29</v>
      </c>
      <c r="C20" s="28">
        <v>1000</v>
      </c>
      <c r="D20" s="28">
        <v>334837</v>
      </c>
      <c r="E20" s="28">
        <v>321836.76</v>
      </c>
      <c r="F20" s="35">
        <f t="shared" si="0"/>
        <v>0.96117442218153915</v>
      </c>
    </row>
    <row r="21" spans="2:6" x14ac:dyDescent="0.25">
      <c r="B21" s="13" t="s">
        <v>30</v>
      </c>
      <c r="C21" s="28">
        <v>24500</v>
      </c>
      <c r="D21" s="28">
        <v>34921</v>
      </c>
      <c r="E21" s="28">
        <v>7963.1</v>
      </c>
      <c r="F21" s="35">
        <f t="shared" si="0"/>
        <v>0.22803184330345638</v>
      </c>
    </row>
    <row r="22" spans="2:6" x14ac:dyDescent="0.25">
      <c r="B22" s="13" t="s">
        <v>31</v>
      </c>
      <c r="C22" s="28">
        <v>58008</v>
      </c>
      <c r="D22" s="28">
        <v>936357</v>
      </c>
      <c r="E22" s="28">
        <v>83329.8</v>
      </c>
      <c r="F22" s="35">
        <f t="shared" si="0"/>
        <v>8.8993621022750935E-2</v>
      </c>
    </row>
    <row r="23" spans="2:6" x14ac:dyDescent="0.25">
      <c r="B23" s="13" t="s">
        <v>32</v>
      </c>
      <c r="C23" s="28">
        <v>0</v>
      </c>
      <c r="D23" s="28">
        <v>20617</v>
      </c>
      <c r="E23" s="28">
        <v>0</v>
      </c>
      <c r="F23" s="35">
        <f t="shared" si="0"/>
        <v>0</v>
      </c>
    </row>
    <row r="24" spans="2:6" x14ac:dyDescent="0.25">
      <c r="B24" s="13" t="s">
        <v>33</v>
      </c>
      <c r="C24" s="28">
        <v>264000</v>
      </c>
      <c r="D24" s="28">
        <v>305522</v>
      </c>
      <c r="E24" s="28">
        <v>34783.26</v>
      </c>
      <c r="F24" s="35">
        <f t="shared" si="0"/>
        <v>0.11384862628550481</v>
      </c>
    </row>
    <row r="25" spans="2:6" x14ac:dyDescent="0.25">
      <c r="B25" s="13" t="s">
        <v>34</v>
      </c>
      <c r="C25" s="28">
        <v>0</v>
      </c>
      <c r="D25" s="28">
        <v>229255</v>
      </c>
      <c r="E25" s="28">
        <v>5096.1000000000004</v>
      </c>
      <c r="F25" s="35">
        <f t="shared" si="0"/>
        <v>2.2228959019432511E-2</v>
      </c>
    </row>
    <row r="26" spans="2:6" x14ac:dyDescent="0.25">
      <c r="B26" s="13" t="s">
        <v>35</v>
      </c>
      <c r="C26" s="28">
        <v>0</v>
      </c>
      <c r="D26" s="28">
        <v>6798</v>
      </c>
      <c r="E26" s="28">
        <v>2997.29</v>
      </c>
      <c r="F26" s="35">
        <f t="shared" si="0"/>
        <v>0.44090761988820243</v>
      </c>
    </row>
    <row r="27" spans="2:6" x14ac:dyDescent="0.25">
      <c r="B27" s="13" t="s">
        <v>24</v>
      </c>
      <c r="C27" s="28">
        <v>105471654</v>
      </c>
      <c r="D27" s="28">
        <v>95289226</v>
      </c>
      <c r="E27" s="28">
        <v>23675416.269999992</v>
      </c>
      <c r="F27" s="35">
        <f t="shared" si="0"/>
        <v>0.24845848018536737</v>
      </c>
    </row>
    <row r="28" spans="2:6" x14ac:dyDescent="0.25">
      <c r="B28" s="13" t="s">
        <v>25</v>
      </c>
      <c r="C28" s="28">
        <v>155252938</v>
      </c>
      <c r="D28" s="28">
        <v>139755143</v>
      </c>
      <c r="E28" s="28">
        <v>50332842.189999953</v>
      </c>
      <c r="F28" s="35">
        <f t="shared" si="0"/>
        <v>0.36015019633302475</v>
      </c>
    </row>
    <row r="29" spans="2:6" hidden="1" x14ac:dyDescent="0.25">
      <c r="B29" s="44" t="s">
        <v>17</v>
      </c>
      <c r="C29" s="45">
        <f>+SUM(C30:C33)</f>
        <v>0</v>
      </c>
      <c r="D29" s="45">
        <f t="shared" ref="D29:E29" si="1">+SUM(D30:D33)</f>
        <v>0</v>
      </c>
      <c r="E29" s="45">
        <f t="shared" si="1"/>
        <v>0</v>
      </c>
      <c r="F29" s="46" t="str">
        <f t="shared" ref="F29:F33" si="2">IF(D29=0,"%",E29/D29)</f>
        <v>%</v>
      </c>
    </row>
    <row r="30" spans="2:6" hidden="1" x14ac:dyDescent="0.25">
      <c r="B30" s="13" t="s">
        <v>25</v>
      </c>
      <c r="C30" s="28">
        <v>0</v>
      </c>
      <c r="D30" s="28">
        <v>0</v>
      </c>
      <c r="E30" s="28">
        <v>0</v>
      </c>
      <c r="F30" s="35" t="str">
        <f t="shared" si="2"/>
        <v>%</v>
      </c>
    </row>
    <row r="31" spans="2:6" hidden="1" x14ac:dyDescent="0.25">
      <c r="B31" s="13"/>
      <c r="C31" s="28"/>
      <c r="D31" s="28"/>
      <c r="E31" s="28"/>
      <c r="F31" s="35"/>
    </row>
    <row r="32" spans="2:6" hidden="1" x14ac:dyDescent="0.25">
      <c r="B32" s="13"/>
      <c r="C32" s="28"/>
      <c r="D32" s="28"/>
      <c r="E32" s="28"/>
      <c r="F32" s="35" t="str">
        <f t="shared" si="2"/>
        <v>%</v>
      </c>
    </row>
    <row r="33" spans="2:6" hidden="1" x14ac:dyDescent="0.25">
      <c r="B33" s="14"/>
      <c r="C33" s="29"/>
      <c r="D33" s="29"/>
      <c r="E33" s="29"/>
      <c r="F33" s="36" t="str">
        <f t="shared" si="2"/>
        <v>%</v>
      </c>
    </row>
    <row r="34" spans="2:6" x14ac:dyDescent="0.25">
      <c r="B34" s="44" t="s">
        <v>16</v>
      </c>
      <c r="C34" s="45">
        <f>+SUM(C35:C39)</f>
        <v>0</v>
      </c>
      <c r="D34" s="45">
        <f>+SUM(D35:D39)</f>
        <v>5691633</v>
      </c>
      <c r="E34" s="45">
        <f>+SUM(E35:E39)</f>
        <v>5382642.4699999997</v>
      </c>
      <c r="F34" s="46">
        <f t="shared" si="0"/>
        <v>0.94571144520386319</v>
      </c>
    </row>
    <row r="35" spans="2:6" x14ac:dyDescent="0.25">
      <c r="B35" s="11" t="s">
        <v>28</v>
      </c>
      <c r="C35" s="27">
        <v>0</v>
      </c>
      <c r="D35" s="27">
        <v>200000</v>
      </c>
      <c r="E35" s="27">
        <v>70807</v>
      </c>
      <c r="F35" s="35">
        <f t="shared" si="0"/>
        <v>0.35403499999999999</v>
      </c>
    </row>
    <row r="36" spans="2:6" x14ac:dyDescent="0.25">
      <c r="B36" s="42" t="s">
        <v>30</v>
      </c>
      <c r="C36" s="43">
        <v>0</v>
      </c>
      <c r="D36" s="43">
        <v>7111</v>
      </c>
      <c r="E36" s="43">
        <v>4008</v>
      </c>
      <c r="F36" s="35">
        <f t="shared" si="0"/>
        <v>0.56363380677823094</v>
      </c>
    </row>
    <row r="37" spans="2:6" x14ac:dyDescent="0.25">
      <c r="B37" s="42" t="s">
        <v>24</v>
      </c>
      <c r="C37" s="43">
        <v>0</v>
      </c>
      <c r="D37" s="43">
        <v>1307733</v>
      </c>
      <c r="E37" s="43">
        <v>1290518.47</v>
      </c>
      <c r="F37" s="35">
        <f t="shared" si="0"/>
        <v>0.98683635726864738</v>
      </c>
    </row>
    <row r="38" spans="2:6" x14ac:dyDescent="0.25">
      <c r="B38" s="42" t="s">
        <v>25</v>
      </c>
      <c r="C38" s="43">
        <v>0</v>
      </c>
      <c r="D38" s="43">
        <v>4176789</v>
      </c>
      <c r="E38" s="43">
        <v>4017309</v>
      </c>
      <c r="F38" s="35">
        <f t="shared" si="0"/>
        <v>0.96181755889512255</v>
      </c>
    </row>
    <row r="39" spans="2:6" hidden="1" x14ac:dyDescent="0.25">
      <c r="B39" s="42"/>
      <c r="C39" s="43"/>
      <c r="D39" s="43"/>
      <c r="E39" s="43"/>
      <c r="F39" s="35" t="str">
        <f t="shared" si="0"/>
        <v>%</v>
      </c>
    </row>
    <row r="40" spans="2:6" x14ac:dyDescent="0.25">
      <c r="B40" s="44" t="s">
        <v>15</v>
      </c>
      <c r="C40" s="45">
        <f>+SUM(C41:C48)</f>
        <v>0</v>
      </c>
      <c r="D40" s="45">
        <f>+SUM(D41:D48)</f>
        <v>10271394</v>
      </c>
      <c r="E40" s="45">
        <f>+SUM(E41:E48)</f>
        <v>6721149.5199999996</v>
      </c>
      <c r="F40" s="46">
        <f t="shared" si="0"/>
        <v>0.65435611952963735</v>
      </c>
    </row>
    <row r="41" spans="2:6" x14ac:dyDescent="0.25">
      <c r="B41" s="13" t="s">
        <v>27</v>
      </c>
      <c r="C41" s="28">
        <v>0</v>
      </c>
      <c r="D41" s="28">
        <v>343550</v>
      </c>
      <c r="E41" s="28">
        <v>24000</v>
      </c>
      <c r="F41" s="35">
        <f t="shared" si="0"/>
        <v>6.985882695386407E-2</v>
      </c>
    </row>
    <row r="42" spans="2:6" x14ac:dyDescent="0.25">
      <c r="B42" s="13" t="s">
        <v>33</v>
      </c>
      <c r="C42" s="28">
        <v>0</v>
      </c>
      <c r="D42" s="28">
        <v>14364</v>
      </c>
      <c r="E42" s="28">
        <v>14363.9</v>
      </c>
      <c r="F42" s="35">
        <f t="shared" si="0"/>
        <v>0.99999303815093288</v>
      </c>
    </row>
    <row r="43" spans="2:6" x14ac:dyDescent="0.25">
      <c r="B43" s="13" t="s">
        <v>34</v>
      </c>
      <c r="C43" s="28">
        <v>0</v>
      </c>
      <c r="D43" s="28">
        <v>7075</v>
      </c>
      <c r="E43" s="28">
        <v>7039.23</v>
      </c>
      <c r="F43" s="35">
        <f t="shared" ref="F43:F45" si="3">IF(D43=0,"%",E43/D43)</f>
        <v>0.99494416961130738</v>
      </c>
    </row>
    <row r="44" spans="2:6" x14ac:dyDescent="0.25">
      <c r="B44" s="13" t="s">
        <v>24</v>
      </c>
      <c r="C44" s="28">
        <v>0</v>
      </c>
      <c r="D44" s="28">
        <v>4707614</v>
      </c>
      <c r="E44" s="28">
        <v>2844703.46</v>
      </c>
      <c r="F44" s="35">
        <f t="shared" si="3"/>
        <v>0.60427712637442232</v>
      </c>
    </row>
    <row r="45" spans="2:6" x14ac:dyDescent="0.25">
      <c r="B45" s="13" t="s">
        <v>25</v>
      </c>
      <c r="C45" s="28">
        <v>0</v>
      </c>
      <c r="D45" s="28">
        <v>5198791</v>
      </c>
      <c r="E45" s="28">
        <v>3831042.9299999997</v>
      </c>
      <c r="F45" s="35">
        <f t="shared" si="3"/>
        <v>0.73691035665792293</v>
      </c>
    </row>
    <row r="46" spans="2:6" hidden="1" x14ac:dyDescent="0.25">
      <c r="B46" s="13"/>
      <c r="C46" s="28"/>
      <c r="D46" s="28"/>
      <c r="E46" s="28"/>
      <c r="F46" s="35" t="str">
        <f t="shared" si="0"/>
        <v>%</v>
      </c>
    </row>
    <row r="47" spans="2:6" hidden="1" x14ac:dyDescent="0.25">
      <c r="B47" s="13"/>
      <c r="C47" s="28"/>
      <c r="D47" s="28"/>
      <c r="E47" s="28"/>
      <c r="F47" s="35" t="str">
        <f t="shared" si="0"/>
        <v>%</v>
      </c>
    </row>
    <row r="48" spans="2:6" hidden="1" x14ac:dyDescent="0.25">
      <c r="B48" s="13"/>
      <c r="C48" s="28"/>
      <c r="D48" s="28"/>
      <c r="E48" s="28"/>
      <c r="F48" s="35" t="str">
        <f t="shared" si="0"/>
        <v>%</v>
      </c>
    </row>
    <row r="49" spans="2:6" x14ac:dyDescent="0.25">
      <c r="B49" s="47" t="s">
        <v>3</v>
      </c>
      <c r="C49" s="48">
        <f>+C40+C34+C29+C16+C14+C9</f>
        <v>262507694</v>
      </c>
      <c r="D49" s="48">
        <f t="shared" ref="D49:E49" si="4">+D40+D34+D29+D16+D14+D9</f>
        <v>254515355</v>
      </c>
      <c r="E49" s="48">
        <f t="shared" si="4"/>
        <v>86927179.909999937</v>
      </c>
      <c r="F49" s="49">
        <f t="shared" si="0"/>
        <v>0.34154002185840587</v>
      </c>
    </row>
    <row r="50" spans="2:6" x14ac:dyDescent="0.25">
      <c r="B50" s="37" t="s">
        <v>37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7" t="s">
        <v>8</v>
      </c>
      <c r="C2" s="67"/>
      <c r="D2" s="67"/>
      <c r="E2" s="67"/>
      <c r="F2" s="67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F22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7" t="s">
        <v>42</v>
      </c>
      <c r="C5" s="67"/>
      <c r="D5" s="67"/>
      <c r="E5" s="67"/>
      <c r="F5" s="67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38</v>
      </c>
      <c r="F8" s="52" t="s">
        <v>5</v>
      </c>
    </row>
    <row r="9" spans="2:6" x14ac:dyDescent="0.25">
      <c r="B9" s="44" t="s">
        <v>20</v>
      </c>
      <c r="C9" s="45">
        <f>+C10</f>
        <v>0</v>
      </c>
      <c r="D9" s="45">
        <f t="shared" ref="D9:E9" si="0">+D10</f>
        <v>75305719</v>
      </c>
      <c r="E9" s="45">
        <f t="shared" si="0"/>
        <v>56309239.590000004</v>
      </c>
      <c r="F9" s="46">
        <f t="shared" ref="F9:F10" si="1">IF(E9=0,"%",E9/D9)</f>
        <v>0.74774187588594698</v>
      </c>
    </row>
    <row r="10" spans="2:6" x14ac:dyDescent="0.25">
      <c r="B10" s="11" t="s">
        <v>25</v>
      </c>
      <c r="C10" s="27">
        <v>0</v>
      </c>
      <c r="D10" s="27">
        <v>75305719</v>
      </c>
      <c r="E10" s="27">
        <v>56309239.590000004</v>
      </c>
      <c r="F10" s="24">
        <f t="shared" si="1"/>
        <v>0.74774187588594698</v>
      </c>
    </row>
    <row r="11" spans="2:6" x14ac:dyDescent="0.25">
      <c r="B11" s="44" t="s">
        <v>18</v>
      </c>
      <c r="C11" s="45">
        <f>++C12</f>
        <v>651708774</v>
      </c>
      <c r="D11" s="45">
        <f t="shared" ref="D11:E15" si="2">++D12</f>
        <v>1182562282</v>
      </c>
      <c r="E11" s="45">
        <f t="shared" si="2"/>
        <v>790204833.7700007</v>
      </c>
      <c r="F11" s="46">
        <f t="shared" ref="F11:F12" si="3">IF(E11=0,"%",E11/D11)</f>
        <v>0.66821413620056647</v>
      </c>
    </row>
    <row r="12" spans="2:6" x14ac:dyDescent="0.25">
      <c r="B12" s="11" t="s">
        <v>25</v>
      </c>
      <c r="C12" s="27">
        <v>651708774</v>
      </c>
      <c r="D12" s="27">
        <v>1182562282</v>
      </c>
      <c r="E12" s="27">
        <v>790204833.7700007</v>
      </c>
      <c r="F12" s="24">
        <f t="shared" si="3"/>
        <v>0.66821413620056647</v>
      </c>
    </row>
    <row r="13" spans="2:6" x14ac:dyDescent="0.25">
      <c r="B13" s="44" t="s">
        <v>17</v>
      </c>
      <c r="C13" s="45">
        <f>++C14</f>
        <v>0</v>
      </c>
      <c r="D13" s="45">
        <f t="shared" si="2"/>
        <v>37069107</v>
      </c>
      <c r="E13" s="45">
        <f t="shared" si="2"/>
        <v>36796329.32</v>
      </c>
      <c r="F13" s="46">
        <f t="shared" ref="F13:F14" si="4">IF(E13=0,"%",E13/D13)</f>
        <v>0.99264137439296829</v>
      </c>
    </row>
    <row r="14" spans="2:6" x14ac:dyDescent="0.25">
      <c r="B14" s="11" t="s">
        <v>25</v>
      </c>
      <c r="C14" s="27">
        <v>0</v>
      </c>
      <c r="D14" s="27">
        <v>37069107</v>
      </c>
      <c r="E14" s="27">
        <v>36796329.32</v>
      </c>
      <c r="F14" s="24">
        <f t="shared" si="4"/>
        <v>0.99264137439296829</v>
      </c>
    </row>
    <row r="15" spans="2:6" x14ac:dyDescent="0.25">
      <c r="B15" s="44" t="s">
        <v>16</v>
      </c>
      <c r="C15" s="45">
        <f>++C16</f>
        <v>0</v>
      </c>
      <c r="D15" s="45">
        <f t="shared" si="2"/>
        <v>181628720</v>
      </c>
      <c r="E15" s="45">
        <f t="shared" si="2"/>
        <v>125074693</v>
      </c>
      <c r="F15" s="46">
        <f t="shared" ref="F15:F16" si="5">IF(E15=0,"%",E15/D15)</f>
        <v>0.68862838982733565</v>
      </c>
    </row>
    <row r="16" spans="2:6" x14ac:dyDescent="0.25">
      <c r="B16" s="11" t="s">
        <v>25</v>
      </c>
      <c r="C16" s="27">
        <v>0</v>
      </c>
      <c r="D16" s="27">
        <v>181628720</v>
      </c>
      <c r="E16" s="27">
        <v>125074693</v>
      </c>
      <c r="F16" s="24">
        <f t="shared" si="5"/>
        <v>0.68862838982733565</v>
      </c>
    </row>
    <row r="17" spans="2:6" x14ac:dyDescent="0.25">
      <c r="B17" s="44" t="s">
        <v>15</v>
      </c>
      <c r="C17" s="45">
        <f>SUM(C18:C20)</f>
        <v>760509584</v>
      </c>
      <c r="D17" s="45">
        <f t="shared" ref="D17:E17" si="6">SUM(D18:D20)</f>
        <v>803098036</v>
      </c>
      <c r="E17" s="45">
        <f t="shared" si="6"/>
        <v>298998929.19000012</v>
      </c>
      <c r="F17" s="46">
        <f t="shared" ref="F17:F20" si="7">IF(E17=0,"%",E17/D17)</f>
        <v>0.37230688631642989</v>
      </c>
    </row>
    <row r="18" spans="2:6" x14ac:dyDescent="0.25">
      <c r="B18" s="11" t="s">
        <v>27</v>
      </c>
      <c r="C18" s="27">
        <v>50715755</v>
      </c>
      <c r="D18" s="27">
        <v>78764990</v>
      </c>
      <c r="E18" s="27">
        <v>55268199.609999992</v>
      </c>
      <c r="F18" s="24">
        <f t="shared" si="7"/>
        <v>0.70168484259313679</v>
      </c>
    </row>
    <row r="19" spans="2:6" x14ac:dyDescent="0.25">
      <c r="B19" s="73" t="s">
        <v>33</v>
      </c>
      <c r="C19" s="72">
        <v>3477541</v>
      </c>
      <c r="D19" s="72">
        <v>3477541</v>
      </c>
      <c r="E19" s="72">
        <v>2049962</v>
      </c>
      <c r="F19" s="24">
        <f t="shared" si="7"/>
        <v>0.58948607651211016</v>
      </c>
    </row>
    <row r="20" spans="2:6" x14ac:dyDescent="0.25">
      <c r="B20" s="73" t="s">
        <v>25</v>
      </c>
      <c r="C20" s="72">
        <v>706316288</v>
      </c>
      <c r="D20" s="72">
        <v>720855505</v>
      </c>
      <c r="E20" s="72">
        <v>241680767.5800001</v>
      </c>
      <c r="F20" s="24">
        <f t="shared" si="7"/>
        <v>0.33526936522458839</v>
      </c>
    </row>
    <row r="21" spans="2:6" x14ac:dyDescent="0.25">
      <c r="B21" s="47" t="s">
        <v>3</v>
      </c>
      <c r="C21" s="48">
        <f>+C17+C15+C13+C11+C9</f>
        <v>1412218358</v>
      </c>
      <c r="D21" s="48">
        <f t="shared" ref="D21:E21" si="8">+D17+D15+D13+D11+D9</f>
        <v>2279663864</v>
      </c>
      <c r="E21" s="48">
        <f t="shared" si="8"/>
        <v>1307384024.8700006</v>
      </c>
      <c r="F21" s="49">
        <f t="shared" ref="F21" si="9">IF(D21=0,"%",E21/D21)</f>
        <v>0.57349859578683948</v>
      </c>
    </row>
    <row r="22" spans="2:6" x14ac:dyDescent="0.25">
      <c r="B22" s="37" t="s">
        <v>37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F44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7" t="s">
        <v>43</v>
      </c>
      <c r="C5" s="67"/>
      <c r="D5" s="67"/>
      <c r="E5" s="67"/>
      <c r="F5" s="67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38</v>
      </c>
      <c r="F8" s="52" t="s">
        <v>5</v>
      </c>
    </row>
    <row r="9" spans="2:6" x14ac:dyDescent="0.25">
      <c r="B9" s="44" t="s">
        <v>20</v>
      </c>
      <c r="C9" s="45">
        <f>+C10</f>
        <v>0</v>
      </c>
      <c r="D9" s="45">
        <f t="shared" ref="D9:E9" si="0">+D10</f>
        <v>1067605</v>
      </c>
      <c r="E9" s="45">
        <f t="shared" si="0"/>
        <v>863580</v>
      </c>
      <c r="F9" s="46">
        <f t="shared" ref="F9:F43" si="1">IF(E9=0,"%",E9/D9)</f>
        <v>0.80889467546517668</v>
      </c>
    </row>
    <row r="10" spans="2:6" x14ac:dyDescent="0.25">
      <c r="B10" s="26" t="s">
        <v>25</v>
      </c>
      <c r="C10" s="27">
        <v>0</v>
      </c>
      <c r="D10" s="27">
        <v>1067605</v>
      </c>
      <c r="E10" s="27">
        <v>863580</v>
      </c>
      <c r="F10" s="24">
        <f t="shared" si="1"/>
        <v>0.80889467546517668</v>
      </c>
    </row>
    <row r="11" spans="2:6" x14ac:dyDescent="0.25">
      <c r="B11" s="44" t="s">
        <v>18</v>
      </c>
      <c r="C11" s="45">
        <f>+SUM(C12:C24)</f>
        <v>36407768</v>
      </c>
      <c r="D11" s="45">
        <f>+SUM(D12:D24)</f>
        <v>579324618</v>
      </c>
      <c r="E11" s="45">
        <f>+SUM(E12:E24)</f>
        <v>308777417.48000014</v>
      </c>
      <c r="F11" s="46">
        <f t="shared" ref="F11:F12" si="2">IF(E11=0,"%",E11/D11)</f>
        <v>0.53299550525919503</v>
      </c>
    </row>
    <row r="12" spans="2:6" x14ac:dyDescent="0.25">
      <c r="B12" s="26" t="s">
        <v>26</v>
      </c>
      <c r="C12" s="70">
        <v>50000</v>
      </c>
      <c r="D12" s="70">
        <v>36178000</v>
      </c>
      <c r="E12" s="70">
        <v>16839487.84999999</v>
      </c>
      <c r="F12" s="24">
        <f t="shared" si="2"/>
        <v>0.46546209989496351</v>
      </c>
    </row>
    <row r="13" spans="2:6" x14ac:dyDescent="0.25">
      <c r="B13" s="25" t="s">
        <v>27</v>
      </c>
      <c r="C13" s="71">
        <v>1166086</v>
      </c>
      <c r="D13" s="71">
        <v>66656088</v>
      </c>
      <c r="E13" s="71">
        <v>39074296.840000004</v>
      </c>
      <c r="F13" s="35">
        <f t="shared" si="1"/>
        <v>0.58620747200165724</v>
      </c>
    </row>
    <row r="14" spans="2:6" x14ac:dyDescent="0.25">
      <c r="B14" s="25" t="s">
        <v>28</v>
      </c>
      <c r="C14" s="71">
        <v>5000</v>
      </c>
      <c r="D14" s="71">
        <v>2922662</v>
      </c>
      <c r="E14" s="71">
        <v>1343625.63</v>
      </c>
      <c r="F14" s="35">
        <f t="shared" si="1"/>
        <v>0.45972665672595731</v>
      </c>
    </row>
    <row r="15" spans="2:6" x14ac:dyDescent="0.25">
      <c r="B15" s="25" t="s">
        <v>29</v>
      </c>
      <c r="C15" s="71">
        <v>0</v>
      </c>
      <c r="D15" s="71">
        <v>450996</v>
      </c>
      <c r="E15" s="71">
        <v>132534.76</v>
      </c>
      <c r="F15" s="35">
        <f t="shared" si="1"/>
        <v>0.29387125384704077</v>
      </c>
    </row>
    <row r="16" spans="2:6" x14ac:dyDescent="0.25">
      <c r="B16" s="25" t="s">
        <v>30</v>
      </c>
      <c r="C16" s="71">
        <v>687613</v>
      </c>
      <c r="D16" s="71">
        <v>18005411</v>
      </c>
      <c r="E16" s="71">
        <v>8545856.6699999999</v>
      </c>
      <c r="F16" s="35">
        <f t="shared" si="1"/>
        <v>0.47462713680904034</v>
      </c>
    </row>
    <row r="17" spans="2:6" x14ac:dyDescent="0.25">
      <c r="B17" s="25" t="s">
        <v>31</v>
      </c>
      <c r="C17" s="71">
        <v>152671</v>
      </c>
      <c r="D17" s="71">
        <v>22937523</v>
      </c>
      <c r="E17" s="71">
        <v>11430004.229999997</v>
      </c>
      <c r="F17" s="35">
        <f t="shared" si="1"/>
        <v>0.49831031144906085</v>
      </c>
    </row>
    <row r="18" spans="2:6" x14ac:dyDescent="0.25">
      <c r="B18" s="25" t="s">
        <v>32</v>
      </c>
      <c r="C18" s="71">
        <v>0</v>
      </c>
      <c r="D18" s="71">
        <v>0</v>
      </c>
      <c r="E18" s="71">
        <v>0</v>
      </c>
      <c r="F18" s="35" t="str">
        <f t="shared" si="1"/>
        <v>%</v>
      </c>
    </row>
    <row r="19" spans="2:6" x14ac:dyDescent="0.25">
      <c r="B19" s="25" t="s">
        <v>33</v>
      </c>
      <c r="C19" s="71">
        <v>0</v>
      </c>
      <c r="D19" s="71">
        <v>37357099</v>
      </c>
      <c r="E19" s="71">
        <v>24268365.989999983</v>
      </c>
      <c r="F19" s="35">
        <f t="shared" si="1"/>
        <v>0.64963197463486078</v>
      </c>
    </row>
    <row r="20" spans="2:6" x14ac:dyDescent="0.25">
      <c r="B20" s="25" t="s">
        <v>34</v>
      </c>
      <c r="C20" s="71">
        <v>0</v>
      </c>
      <c r="D20" s="71">
        <v>407457</v>
      </c>
      <c r="E20" s="71">
        <v>319209.15000000002</v>
      </c>
      <c r="F20" s="35">
        <f t="shared" si="1"/>
        <v>0.78341800484468305</v>
      </c>
    </row>
    <row r="21" spans="2:6" x14ac:dyDescent="0.25">
      <c r="B21" s="25" t="s">
        <v>35</v>
      </c>
      <c r="C21" s="71">
        <v>140917</v>
      </c>
      <c r="D21" s="71">
        <v>1401397</v>
      </c>
      <c r="E21" s="71">
        <v>418944.09</v>
      </c>
      <c r="F21" s="35">
        <f t="shared" si="1"/>
        <v>0.29894747170145219</v>
      </c>
    </row>
    <row r="22" spans="2:6" x14ac:dyDescent="0.25">
      <c r="B22" s="25" t="s">
        <v>36</v>
      </c>
      <c r="C22" s="71">
        <v>0</v>
      </c>
      <c r="D22" s="71">
        <v>14947</v>
      </c>
      <c r="E22" s="71">
        <v>14811.75</v>
      </c>
      <c r="F22" s="35">
        <f>IF(E22=0,"%",E22/D22)</f>
        <v>0.99095136147721952</v>
      </c>
    </row>
    <row r="23" spans="2:6" x14ac:dyDescent="0.25">
      <c r="B23" s="25" t="s">
        <v>24</v>
      </c>
      <c r="C23" s="71">
        <v>4810838</v>
      </c>
      <c r="D23" s="71">
        <v>4596726</v>
      </c>
      <c r="E23" s="71">
        <v>226185.96000000002</v>
      </c>
      <c r="F23" s="35">
        <f t="shared" si="1"/>
        <v>4.9205882621674649E-2</v>
      </c>
    </row>
    <row r="24" spans="2:6" x14ac:dyDescent="0.25">
      <c r="B24" s="25" t="s">
        <v>25</v>
      </c>
      <c r="C24" s="71">
        <v>29394643</v>
      </c>
      <c r="D24" s="71">
        <v>388396312</v>
      </c>
      <c r="E24" s="71">
        <v>206164094.56000018</v>
      </c>
      <c r="F24" s="35">
        <f t="shared" si="1"/>
        <v>0.53080857925345126</v>
      </c>
    </row>
    <row r="25" spans="2:6" x14ac:dyDescent="0.25">
      <c r="B25" s="44" t="s">
        <v>17</v>
      </c>
      <c r="C25" s="45">
        <f>SUM(C26:C27)</f>
        <v>0</v>
      </c>
      <c r="D25" s="45">
        <f t="shared" ref="D25:E25" si="3">SUM(D26:D27)</f>
        <v>0</v>
      </c>
      <c r="E25" s="45">
        <f t="shared" si="3"/>
        <v>0</v>
      </c>
      <c r="F25" s="46" t="str">
        <f t="shared" ref="F25:F26" si="4">IF(E25=0,"%",E25/D25)</f>
        <v>%</v>
      </c>
    </row>
    <row r="26" spans="2:6" hidden="1" x14ac:dyDescent="0.25">
      <c r="B26" s="25" t="s">
        <v>33</v>
      </c>
      <c r="C26" s="28"/>
      <c r="D26" s="28">
        <v>0</v>
      </c>
      <c r="E26" s="28">
        <v>0</v>
      </c>
      <c r="F26" s="35" t="str">
        <f t="shared" si="4"/>
        <v>%</v>
      </c>
    </row>
    <row r="27" spans="2:6" x14ac:dyDescent="0.25">
      <c r="B27" s="66" t="s">
        <v>25</v>
      </c>
      <c r="C27" s="69">
        <v>0</v>
      </c>
      <c r="D27" s="69">
        <v>0</v>
      </c>
      <c r="E27" s="69">
        <v>0</v>
      </c>
      <c r="F27" s="35" t="str">
        <f t="shared" si="1"/>
        <v>%</v>
      </c>
    </row>
    <row r="28" spans="2:6" x14ac:dyDescent="0.25">
      <c r="B28" s="44" t="s">
        <v>16</v>
      </c>
      <c r="C28" s="45">
        <f>+C29</f>
        <v>0</v>
      </c>
      <c r="D28" s="45">
        <f t="shared" ref="D28:E28" si="5">+D29</f>
        <v>13000</v>
      </c>
      <c r="E28" s="45">
        <f t="shared" si="5"/>
        <v>12700</v>
      </c>
      <c r="F28" s="46">
        <f t="shared" si="1"/>
        <v>0.97692307692307689</v>
      </c>
    </row>
    <row r="29" spans="2:6" x14ac:dyDescent="0.25">
      <c r="B29" s="25" t="s">
        <v>25</v>
      </c>
      <c r="C29" s="28">
        <v>0</v>
      </c>
      <c r="D29" s="28">
        <v>13000</v>
      </c>
      <c r="E29" s="28">
        <v>12700</v>
      </c>
      <c r="F29" s="35">
        <f t="shared" si="1"/>
        <v>0.97692307692307689</v>
      </c>
    </row>
    <row r="30" spans="2:6" x14ac:dyDescent="0.25">
      <c r="B30" s="44" t="s">
        <v>15</v>
      </c>
      <c r="C30" s="45">
        <f>+SUM(C31:C42)</f>
        <v>0</v>
      </c>
      <c r="D30" s="45">
        <f>+SUM(D31:D42)</f>
        <v>64384610</v>
      </c>
      <c r="E30" s="45">
        <f>+SUM(E31:E42)</f>
        <v>11445229.300000001</v>
      </c>
      <c r="F30" s="46">
        <f t="shared" si="1"/>
        <v>0.17776343290733609</v>
      </c>
    </row>
    <row r="31" spans="2:6" x14ac:dyDescent="0.25">
      <c r="B31" s="26" t="s">
        <v>26</v>
      </c>
      <c r="C31" s="27">
        <v>0</v>
      </c>
      <c r="D31" s="27">
        <v>2520728</v>
      </c>
      <c r="E31" s="27">
        <v>620886.88000000012</v>
      </c>
      <c r="F31" s="24">
        <f t="shared" si="1"/>
        <v>0.24631252558784611</v>
      </c>
    </row>
    <row r="32" spans="2:6" x14ac:dyDescent="0.25">
      <c r="B32" s="25" t="s">
        <v>27</v>
      </c>
      <c r="C32" s="28">
        <v>0</v>
      </c>
      <c r="D32" s="28">
        <v>2104459</v>
      </c>
      <c r="E32" s="28">
        <v>746659.92</v>
      </c>
      <c r="F32" s="35">
        <f>IF(E32=0,"%",E32/D32)</f>
        <v>0.35479898634280832</v>
      </c>
    </row>
    <row r="33" spans="2:6" x14ac:dyDescent="0.25">
      <c r="B33" s="25" t="s">
        <v>28</v>
      </c>
      <c r="C33" s="28">
        <v>0</v>
      </c>
      <c r="D33" s="28">
        <v>449359</v>
      </c>
      <c r="E33" s="28">
        <v>62224</v>
      </c>
      <c r="F33" s="35">
        <f t="shared" ref="F33" si="6">IF(E33=0,"%",E33/D33)</f>
        <v>0.13847280236959758</v>
      </c>
    </row>
    <row r="34" spans="2:6" x14ac:dyDescent="0.25">
      <c r="B34" s="25" t="s">
        <v>29</v>
      </c>
      <c r="C34" s="28">
        <v>0</v>
      </c>
      <c r="D34" s="28">
        <v>20000</v>
      </c>
      <c r="E34" s="28">
        <v>0</v>
      </c>
      <c r="F34" s="35" t="str">
        <f t="shared" si="1"/>
        <v>%</v>
      </c>
    </row>
    <row r="35" spans="2:6" x14ac:dyDescent="0.25">
      <c r="B35" s="25" t="s">
        <v>30</v>
      </c>
      <c r="C35" s="28">
        <v>0</v>
      </c>
      <c r="D35" s="28">
        <v>4194028</v>
      </c>
      <c r="E35" s="28">
        <v>1913959</v>
      </c>
      <c r="F35" s="35">
        <f t="shared" si="1"/>
        <v>0.45635341490328629</v>
      </c>
    </row>
    <row r="36" spans="2:6" x14ac:dyDescent="0.25">
      <c r="B36" s="25" t="s">
        <v>31</v>
      </c>
      <c r="C36" s="28">
        <v>0</v>
      </c>
      <c r="D36" s="28">
        <v>1481160</v>
      </c>
      <c r="E36" s="28">
        <v>275850</v>
      </c>
      <c r="F36" s="35">
        <f t="shared" si="1"/>
        <v>0.18623916389856598</v>
      </c>
    </row>
    <row r="37" spans="2:6" x14ac:dyDescent="0.25">
      <c r="B37" s="25" t="s">
        <v>33</v>
      </c>
      <c r="C37" s="28">
        <v>0</v>
      </c>
      <c r="D37" s="28">
        <v>3435882</v>
      </c>
      <c r="E37" s="28">
        <v>674706.73</v>
      </c>
      <c r="F37" s="35">
        <f t="shared" si="1"/>
        <v>0.19637075138203233</v>
      </c>
    </row>
    <row r="38" spans="2:6" x14ac:dyDescent="0.25">
      <c r="B38" s="25" t="s">
        <v>35</v>
      </c>
      <c r="C38" s="28">
        <v>0</v>
      </c>
      <c r="D38" s="28">
        <v>207522</v>
      </c>
      <c r="E38" s="28">
        <v>173479.12</v>
      </c>
      <c r="F38" s="35">
        <f t="shared" si="1"/>
        <v>0.83595532039976483</v>
      </c>
    </row>
    <row r="39" spans="2:6" x14ac:dyDescent="0.25">
      <c r="B39" s="25" t="s">
        <v>36</v>
      </c>
      <c r="C39" s="28">
        <v>0</v>
      </c>
      <c r="D39" s="28">
        <v>11057</v>
      </c>
      <c r="E39" s="28">
        <v>11032.17</v>
      </c>
      <c r="F39" s="35">
        <f t="shared" si="1"/>
        <v>0.99775436375146964</v>
      </c>
    </row>
    <row r="40" spans="2:6" x14ac:dyDescent="0.25">
      <c r="B40" s="25" t="s">
        <v>24</v>
      </c>
      <c r="C40" s="28">
        <v>0</v>
      </c>
      <c r="D40" s="28">
        <v>12500</v>
      </c>
      <c r="E40" s="28">
        <v>0</v>
      </c>
      <c r="F40" s="35" t="str">
        <f t="shared" si="1"/>
        <v>%</v>
      </c>
    </row>
    <row r="41" spans="2:6" x14ac:dyDescent="0.25">
      <c r="B41" s="25" t="s">
        <v>25</v>
      </c>
      <c r="C41" s="28">
        <v>0</v>
      </c>
      <c r="D41" s="28">
        <v>49947915</v>
      </c>
      <c r="E41" s="28">
        <v>6966431.4799999995</v>
      </c>
      <c r="F41" s="35">
        <f t="shared" si="1"/>
        <v>0.13947391958202859</v>
      </c>
    </row>
    <row r="42" spans="2:6" hidden="1" x14ac:dyDescent="0.25">
      <c r="B42" s="25"/>
      <c r="C42" s="28"/>
      <c r="D42" s="28"/>
      <c r="E42" s="28"/>
      <c r="F42" s="35" t="str">
        <f t="shared" si="1"/>
        <v>%</v>
      </c>
    </row>
    <row r="43" spans="2:6" x14ac:dyDescent="0.25">
      <c r="B43" s="47" t="s">
        <v>3</v>
      </c>
      <c r="C43" s="48">
        <f>+C30+C28+C25+C11+C9</f>
        <v>36407768</v>
      </c>
      <c r="D43" s="48">
        <f t="shared" ref="D43:E43" si="7">+D30+D28+D25+D11+D9</f>
        <v>644789833</v>
      </c>
      <c r="E43" s="48">
        <f t="shared" si="7"/>
        <v>321098926.78000015</v>
      </c>
      <c r="F43" s="49">
        <f t="shared" si="1"/>
        <v>0.49799005869250446</v>
      </c>
    </row>
    <row r="44" spans="2:6" x14ac:dyDescent="0.25">
      <c r="B44" s="37" t="s">
        <v>37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F16"/>
  <sheetViews>
    <sheetView showGridLines="0" zoomScale="120" zoomScaleNormal="120" workbookViewId="0">
      <selection activeCell="B16" sqref="B16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44</v>
      </c>
      <c r="C5" s="68"/>
      <c r="D5" s="68"/>
      <c r="E5" s="68"/>
      <c r="F5" s="68"/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38</v>
      </c>
      <c r="F8" s="52" t="s">
        <v>5</v>
      </c>
    </row>
    <row r="9" spans="2:6" x14ac:dyDescent="0.25">
      <c r="B9" s="44" t="s">
        <v>21</v>
      </c>
      <c r="C9" s="45">
        <f>SUM(C10:C11)</f>
        <v>0</v>
      </c>
      <c r="D9" s="45">
        <f t="shared" ref="D9:E9" si="0">SUM(D10:D11)</f>
        <v>4851935</v>
      </c>
      <c r="E9" s="45">
        <f t="shared" si="0"/>
        <v>2703877</v>
      </c>
      <c r="F9" s="46">
        <f t="shared" ref="F9:F15" si="1">IF(E9=0,"%",E9/D9)</f>
        <v>0.55727807565435239</v>
      </c>
    </row>
    <row r="10" spans="2:6" x14ac:dyDescent="0.25">
      <c r="B10" s="25" t="s">
        <v>26</v>
      </c>
      <c r="C10" s="28">
        <v>0</v>
      </c>
      <c r="D10" s="28">
        <v>3619832</v>
      </c>
      <c r="E10" s="28">
        <v>2168956</v>
      </c>
      <c r="F10" s="35">
        <f t="shared" si="1"/>
        <v>0.59918692359203407</v>
      </c>
    </row>
    <row r="11" spans="2:6" x14ac:dyDescent="0.25">
      <c r="B11" s="54" t="s">
        <v>27</v>
      </c>
      <c r="C11" s="29">
        <v>0</v>
      </c>
      <c r="D11" s="29">
        <v>1232103</v>
      </c>
      <c r="E11" s="29">
        <v>534921</v>
      </c>
      <c r="F11" s="36">
        <f t="shared" si="1"/>
        <v>0.4341528265088227</v>
      </c>
    </row>
    <row r="12" spans="2:6" x14ac:dyDescent="0.25">
      <c r="B12" s="44" t="s">
        <v>15</v>
      </c>
      <c r="C12" s="45">
        <f>SUM(C13:C14)</f>
        <v>0</v>
      </c>
      <c r="D12" s="45">
        <f t="shared" ref="D12:E12" si="2">SUM(D13:D14)</f>
        <v>262784</v>
      </c>
      <c r="E12" s="45">
        <f t="shared" si="2"/>
        <v>0</v>
      </c>
      <c r="F12" s="55" t="str">
        <f t="shared" si="1"/>
        <v>%</v>
      </c>
    </row>
    <row r="13" spans="2:6" x14ac:dyDescent="0.25">
      <c r="B13" s="25" t="s">
        <v>26</v>
      </c>
      <c r="C13" s="28">
        <v>0</v>
      </c>
      <c r="D13" s="28">
        <v>59080</v>
      </c>
      <c r="E13" s="28">
        <v>0</v>
      </c>
      <c r="F13" s="35" t="str">
        <f t="shared" si="1"/>
        <v>%</v>
      </c>
    </row>
    <row r="14" spans="2:6" x14ac:dyDescent="0.25">
      <c r="B14" s="54" t="s">
        <v>27</v>
      </c>
      <c r="C14" s="29">
        <v>0</v>
      </c>
      <c r="D14" s="29">
        <v>203704</v>
      </c>
      <c r="E14" s="29">
        <v>0</v>
      </c>
      <c r="F14" s="36" t="str">
        <f t="shared" si="1"/>
        <v>%</v>
      </c>
    </row>
    <row r="15" spans="2:6" x14ac:dyDescent="0.25">
      <c r="B15" s="47" t="s">
        <v>3</v>
      </c>
      <c r="C15" s="48">
        <f>+C12+C9</f>
        <v>0</v>
      </c>
      <c r="D15" s="48">
        <f t="shared" ref="D15:E15" si="3">+D12+D9</f>
        <v>5114719</v>
      </c>
      <c r="E15" s="48">
        <f t="shared" si="3"/>
        <v>2703877</v>
      </c>
      <c r="F15" s="49">
        <f t="shared" si="1"/>
        <v>0.52864624625517065</v>
      </c>
    </row>
    <row r="16" spans="2:6" x14ac:dyDescent="0.25">
      <c r="B16" s="37" t="s">
        <v>37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admin</cp:lastModifiedBy>
  <cp:lastPrinted>2014-05-15T18:05:16Z</cp:lastPrinted>
  <dcterms:created xsi:type="dcterms:W3CDTF">2013-07-12T22:51:31Z</dcterms:created>
  <dcterms:modified xsi:type="dcterms:W3CDTF">2021-10-14T17:59:40Z</dcterms:modified>
</cp:coreProperties>
</file>