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 2021\10. Octubre - 2021\"/>
    </mc:Choice>
  </mc:AlternateContent>
  <bookViews>
    <workbookView xWindow="-120" yWindow="-120" windowWidth="29040" windowHeight="1584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RO!$B$5:$F$89</definedName>
    <definedName name="_xlnm.Print_Area" localSheetId="4">ROCC!$B$5:$F$23</definedName>
    <definedName name="_xlnm.Print_Area" localSheetId="3">ROOC!$B$2:$F$10</definedName>
    <definedName name="_xlnm.Print_Area" localSheetId="0">'TODA FUENTE'!$B$5:$F$85</definedName>
  </definedNames>
  <calcPr calcId="152511"/>
</workbook>
</file>

<file path=xl/calcChain.xml><?xml version="1.0" encoding="utf-8"?>
<calcChain xmlns="http://schemas.openxmlformats.org/spreadsheetml/2006/main">
  <c r="F36" i="5" l="1"/>
  <c r="F35" i="5"/>
  <c r="F34" i="5"/>
  <c r="E18" i="8"/>
  <c r="D18" i="8"/>
  <c r="C18" i="8"/>
  <c r="F21" i="8"/>
  <c r="F20" i="8"/>
  <c r="E11" i="8"/>
  <c r="D11" i="8"/>
  <c r="C11" i="8"/>
  <c r="F13" i="8"/>
  <c r="F26" i="1"/>
  <c r="F27" i="2" l="1"/>
  <c r="F25" i="2"/>
  <c r="F24" i="2"/>
  <c r="F25" i="1"/>
  <c r="F24" i="1"/>
  <c r="C60" i="2"/>
  <c r="D60" i="2"/>
  <c r="E60" i="2"/>
  <c r="F16" i="5" l="1"/>
  <c r="C25" i="5"/>
  <c r="D25" i="5"/>
  <c r="E25" i="5"/>
  <c r="F17" i="8"/>
  <c r="E16" i="8"/>
  <c r="D16" i="8"/>
  <c r="C16" i="8"/>
  <c r="F15" i="8"/>
  <c r="E14" i="8"/>
  <c r="D14" i="8"/>
  <c r="C14" i="8"/>
  <c r="F14" i="8" l="1"/>
  <c r="F16" i="8"/>
  <c r="F27" i="5"/>
  <c r="F18" i="5"/>
  <c r="F39" i="3"/>
  <c r="F38" i="3"/>
  <c r="F37" i="3"/>
  <c r="F36" i="3"/>
  <c r="F35" i="3"/>
  <c r="F77" i="1"/>
  <c r="F41" i="1"/>
  <c r="F39" i="1"/>
  <c r="C44" i="1"/>
  <c r="D44" i="1"/>
  <c r="E44" i="1"/>
  <c r="F27" i="1"/>
  <c r="F26" i="5" l="1"/>
  <c r="C29" i="1"/>
  <c r="D29" i="1"/>
  <c r="E29" i="1"/>
  <c r="F25" i="5" l="1"/>
  <c r="E9" i="8"/>
  <c r="D9" i="8"/>
  <c r="C9" i="8"/>
  <c r="F19" i="8"/>
  <c r="F12" i="8"/>
  <c r="F80" i="2"/>
  <c r="F79" i="2"/>
  <c r="F78" i="2"/>
  <c r="F77" i="2"/>
  <c r="F79" i="1"/>
  <c r="F78" i="1"/>
  <c r="D22" i="8" l="1"/>
  <c r="C22" i="8"/>
  <c r="F18" i="8"/>
  <c r="E22" i="8"/>
  <c r="F22" i="8" s="1"/>
  <c r="F11" i="8"/>
  <c r="C73" i="2"/>
  <c r="F76" i="1" l="1"/>
  <c r="F17" i="5" l="1"/>
  <c r="F11" i="3" l="1"/>
  <c r="F53" i="2"/>
  <c r="F52" i="2"/>
  <c r="F51" i="2"/>
  <c r="F50" i="2"/>
  <c r="F38" i="2"/>
  <c r="C48" i="2"/>
  <c r="D48" i="2"/>
  <c r="E48" i="2"/>
  <c r="F52" i="1"/>
  <c r="F51" i="1"/>
  <c r="F50" i="1"/>
  <c r="F49" i="1"/>
  <c r="F48" i="1"/>
  <c r="F47" i="1"/>
  <c r="F36" i="1"/>
  <c r="F14" i="7" l="1"/>
  <c r="F13" i="7"/>
  <c r="E12" i="7"/>
  <c r="D12" i="7"/>
  <c r="C12" i="7"/>
  <c r="E28" i="5"/>
  <c r="D28" i="5"/>
  <c r="C28" i="5"/>
  <c r="C34" i="3"/>
  <c r="D34" i="3"/>
  <c r="E34" i="3"/>
  <c r="F72" i="2"/>
  <c r="E71" i="2"/>
  <c r="F71" i="2" s="1"/>
  <c r="D71" i="2"/>
  <c r="C71" i="2"/>
  <c r="E67" i="1"/>
  <c r="F67" i="1" s="1"/>
  <c r="D67" i="1"/>
  <c r="C67" i="1"/>
  <c r="F68" i="1"/>
  <c r="F12" i="7" l="1"/>
  <c r="F32" i="3"/>
  <c r="F28" i="1"/>
  <c r="F23" i="1"/>
  <c r="F37" i="5" l="1"/>
  <c r="F32" i="5"/>
  <c r="F29" i="5"/>
  <c r="F28" i="5"/>
  <c r="C34" i="2"/>
  <c r="D34" i="2"/>
  <c r="E34" i="2"/>
  <c r="E11" i="5" l="1"/>
  <c r="D11" i="5"/>
  <c r="C11" i="5"/>
  <c r="E9" i="5"/>
  <c r="D9" i="5"/>
  <c r="C9" i="5"/>
  <c r="E56" i="1"/>
  <c r="D56" i="1"/>
  <c r="C56" i="1"/>
  <c r="F63" i="1"/>
  <c r="F62" i="1"/>
  <c r="F61" i="1"/>
  <c r="C69" i="1"/>
  <c r="D69" i="1"/>
  <c r="E69" i="1"/>
  <c r="F15" i="5" l="1"/>
  <c r="F14" i="5"/>
  <c r="F13" i="5"/>
  <c r="F12" i="5"/>
  <c r="F11" i="5"/>
  <c r="F44" i="3"/>
  <c r="F33" i="3" l="1"/>
  <c r="E29" i="3"/>
  <c r="D29" i="3"/>
  <c r="C29" i="3"/>
  <c r="F45" i="3" l="1"/>
  <c r="E9" i="7" l="1"/>
  <c r="E15" i="7" s="1"/>
  <c r="D9" i="7"/>
  <c r="D15" i="7" s="1"/>
  <c r="C9" i="7"/>
  <c r="C15" i="7" s="1"/>
  <c r="F43" i="3"/>
  <c r="F30" i="3"/>
  <c r="F48" i="3"/>
  <c r="F47" i="3"/>
  <c r="F46" i="3"/>
  <c r="F42" i="3"/>
  <c r="F41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4" i="2"/>
  <c r="F55" i="2"/>
  <c r="F54" i="2"/>
  <c r="F49" i="2"/>
  <c r="F60" i="1"/>
  <c r="F46" i="1"/>
  <c r="F84" i="2" l="1"/>
  <c r="F75" i="1"/>
  <c r="F55" i="1"/>
  <c r="F54" i="1"/>
  <c r="F53" i="1"/>
  <c r="F29" i="3" l="1"/>
  <c r="F34" i="3"/>
  <c r="F69" i="2"/>
  <c r="F68" i="2"/>
  <c r="D73" i="2"/>
  <c r="E73" i="2"/>
  <c r="F11" i="7"/>
  <c r="F10" i="7"/>
  <c r="F70" i="2" l="1"/>
  <c r="F66" i="1"/>
  <c r="F65" i="1"/>
  <c r="F66" i="2" l="1"/>
  <c r="F65" i="2"/>
  <c r="F63" i="2"/>
  <c r="F59" i="1"/>
  <c r="F26" i="2" l="1"/>
  <c r="F23" i="2"/>
  <c r="F59" i="2" l="1"/>
  <c r="F58" i="2"/>
  <c r="F57" i="2"/>
  <c r="F56" i="2"/>
  <c r="F45" i="1"/>
  <c r="F41" i="5" l="1"/>
  <c r="C30" i="5" l="1"/>
  <c r="C42" i="5" s="1"/>
  <c r="D30" i="5"/>
  <c r="D42" i="5" s="1"/>
  <c r="E30" i="5"/>
  <c r="E42" i="5" s="1"/>
  <c r="F40" i="5" l="1"/>
  <c r="F24" i="5" l="1"/>
  <c r="F10" i="8" l="1"/>
  <c r="F39" i="5" l="1"/>
  <c r="F38" i="5"/>
  <c r="F31" i="5"/>
  <c r="F23" i="5"/>
  <c r="F22" i="5"/>
  <c r="F21" i="5"/>
  <c r="F20" i="5"/>
  <c r="F19" i="5"/>
  <c r="F10" i="5"/>
  <c r="F87" i="2"/>
  <c r="F86" i="2"/>
  <c r="F85" i="2"/>
  <c r="F83" i="2"/>
  <c r="F82" i="2"/>
  <c r="F81" i="2"/>
  <c r="F76" i="2"/>
  <c r="F75" i="2"/>
  <c r="F74" i="2"/>
  <c r="F67" i="2"/>
  <c r="F62" i="2"/>
  <c r="F61" i="2"/>
  <c r="F47" i="2"/>
  <c r="F46" i="2"/>
  <c r="F45" i="2"/>
  <c r="F44" i="2"/>
  <c r="F43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5" i="2"/>
  <c r="F14" i="2"/>
  <c r="F13" i="2"/>
  <c r="F12" i="2"/>
  <c r="F11" i="2"/>
  <c r="F10" i="2"/>
  <c r="F83" i="1"/>
  <c r="F82" i="1"/>
  <c r="F81" i="1"/>
  <c r="F80" i="1"/>
  <c r="F74" i="1"/>
  <c r="F73" i="1"/>
  <c r="F72" i="1"/>
  <c r="F71" i="1"/>
  <c r="F70" i="1"/>
  <c r="F64" i="1"/>
  <c r="F58" i="1"/>
  <c r="F57" i="1"/>
  <c r="F43" i="1"/>
  <c r="F42" i="1"/>
  <c r="F40" i="1"/>
  <c r="F38" i="1"/>
  <c r="F37" i="1"/>
  <c r="F35" i="1"/>
  <c r="F34" i="1"/>
  <c r="F33" i="1"/>
  <c r="F32" i="1"/>
  <c r="F31" i="1"/>
  <c r="F30" i="1"/>
  <c r="F21" i="1"/>
  <c r="F20" i="1"/>
  <c r="F19" i="1"/>
  <c r="F18" i="1"/>
  <c r="F17" i="1"/>
  <c r="F16" i="1"/>
  <c r="F15" i="1"/>
  <c r="F14" i="1"/>
  <c r="F13" i="1"/>
  <c r="F12" i="1"/>
  <c r="F11" i="1"/>
  <c r="F10" i="1"/>
  <c r="F69" i="1" l="1"/>
  <c r="F73" i="2"/>
  <c r="E9" i="3"/>
  <c r="D9" i="3"/>
  <c r="C9" i="3"/>
  <c r="C22" i="1"/>
  <c r="D22" i="1"/>
  <c r="E22" i="1"/>
  <c r="F9" i="3" l="1"/>
  <c r="F9" i="5"/>
  <c r="F44" i="1"/>
  <c r="F22" i="1"/>
  <c r="F9" i="8"/>
  <c r="F30" i="5"/>
  <c r="F42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E40" i="3"/>
  <c r="D40" i="3"/>
  <c r="C40" i="3"/>
  <c r="E16" i="3"/>
  <c r="D16" i="3"/>
  <c r="C16" i="3"/>
  <c r="E22" i="2"/>
  <c r="D22" i="2"/>
  <c r="C22" i="2"/>
  <c r="E9" i="2"/>
  <c r="D9" i="2"/>
  <c r="C9" i="2"/>
  <c r="E9" i="1"/>
  <c r="E84" i="1" s="1"/>
  <c r="D9" i="1"/>
  <c r="D84" i="1" s="1"/>
  <c r="C9" i="1"/>
  <c r="C84" i="1" s="1"/>
  <c r="C88" i="2" l="1"/>
  <c r="D88" i="2"/>
  <c r="E88" i="2"/>
  <c r="F84" i="1"/>
  <c r="C49" i="3"/>
  <c r="D49" i="3"/>
  <c r="E49" i="3"/>
  <c r="F16" i="3"/>
  <c r="F40" i="3"/>
  <c r="F34" i="2"/>
  <c r="F22" i="2"/>
  <c r="F29" i="1"/>
  <c r="F60" i="2"/>
  <c r="F56" i="1"/>
  <c r="F9" i="2"/>
  <c r="F9" i="1"/>
  <c r="F9" i="4"/>
  <c r="F8" i="4"/>
  <c r="F7" i="4"/>
  <c r="F6" i="4"/>
  <c r="F49" i="3" l="1"/>
  <c r="F88" i="2"/>
</calcChain>
</file>

<file path=xl/sharedStrings.xml><?xml version="1.0" encoding="utf-8"?>
<sst xmlns="http://schemas.openxmlformats.org/spreadsheetml/2006/main" count="284" uniqueCount="47">
  <si>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</si>
  <si>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</si>
  <si>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</si>
  <si>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</si>
  <si>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</si>
  <si>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</si>
  <si>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</si>
  <si>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</si>
  <si>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</si>
  <si>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</si>
  <si>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</si>
  <si>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</si>
  <si>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</si>
  <si>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</si>
  <si>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</si>
  <si>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</si>
  <si>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</si>
  <si>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</si>
  <si>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</si>
  <si>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</si>
  <si>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</si>
  <si>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</si>
  <si>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</si>
  <si>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</si>
  <si>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0001  PROGRAMA ARTICULADO NUTRICIONAL</t>
  </si>
  <si>
    <t>0018  ENFERMEDADES NO TRANSMISIBLES</t>
  </si>
  <si>
    <t>0104  REDUCCION DE LA MORTALIDAD POR EMERGENCIAS Y URGENCIAS MEDICAS</t>
  </si>
  <si>
    <t>9002: ASIGNACIONES PRESUPUESTARIAS QUE NO RESULTAN EN PRODUCTOS</t>
  </si>
  <si>
    <t>Fuente: SIAF, Consulta Amigable y Base de Datos al 31 de Octubre del 2021</t>
  </si>
  <si>
    <t>EJECUCION DE LOS PROGRAMAS PRESUPUESTALES AL MES DE OCTUBRE
DEL AÑO FISCAL 2021 DEL PLIEGO 011 MINSA - TODA FUENTE</t>
  </si>
  <si>
    <t>EJECUCION DE LOS PROGRAMAS PRESUPUESTALES AL MES DE OCTUBRE
DEL AÑO FISCAL 2021 DEL PLIEGO 011 MINSA - RECURSOS ORDINARIOS</t>
  </si>
  <si>
    <t>EJECUCION DE LOS PROGRAMAS PRESUPUESTALES AL MES DE OCTUBRE
DEL AÑO FISCAL 2021 DEL PLIEGO 011 MINSA - RECURSOS DIRECTAMENTE RECAUDADOS</t>
  </si>
  <si>
    <t>DEVENGADO
AL 31.10.21</t>
  </si>
  <si>
    <t>EJECUCION DE LOS PROGRAMAS PRESUPUESTALES AL MES DE OCTUBRE
DEL AÑO FISCAL 2021 DEL PLIEGO 011 MINSA - ROOC</t>
  </si>
  <si>
    <t>EJECUCION DE LOS PROGRAMAS PRESUPUESTALES AL MES DE OCTUBRE
DEL AÑO FISCAL 2021 DEL PLIEGO 011 MINSA - DONACIONES Y TRANSFERENCIAS</t>
  </si>
  <si>
    <t>EJECUCION DE LOS PROGRAMAS PRESUPUESTALES AL MES DE OCTUBRE
DEL AÑO FISCAL 2021 DEL PLIEGO 011 MINSA - RECURSOS DETERMINADOS</t>
  </si>
  <si>
    <t>0002  SALUD MATERNO NEONATAL</t>
  </si>
  <si>
    <t>0016  TBC-VIH/SIDA</t>
  </si>
  <si>
    <t>0017  ENFERMEDADES METAXENICAS Y ZOONOSIS</t>
  </si>
  <si>
    <t>0024  PREVENCION Y CONTROL DEL CANCER</t>
  </si>
  <si>
    <t>0068  REDUCCION DE VULNERABILIDAD Y ATENCION DE EMERGENCIAS POR DESASTRES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</si>
  <si>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</si>
  <si>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</si>
  <si>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</si>
  <si>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</si>
  <si>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0137  DESARROLLO DE LA CIENCIA, TECNOLOGIA E INNOVACION TECNOLOGICA</t>
  </si>
  <si>
    <t>1002  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</si>
</sst>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68" t="s">
        <v>29</v>
      </c>
      <c r="C5" s="68"/>
      <c r="D5" s="68"/>
      <c r="E5" s="68"/>
      <c r="F5" s="68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32</v>
      </c>
      <c r="F8" s="53" t="s">
        <v>5</v>
      </c>
    </row>
    <row r="9" spans="2:6" x14ac:dyDescent="0.25">
      <c r="B9" s="44" t="s">
        <v>14</v>
      </c>
      <c r="C9" s="45">
        <f>SUM(C10:C21)</f>
        <v>2819150926</v>
      </c>
      <c r="D9" s="45">
        <f>SUM(D10:D21)</f>
        <v>2894120876</v>
      </c>
      <c r="E9" s="45">
        <f>SUM(E10:E21)</f>
        <v>2208414954.8899956</v>
      </c>
      <c r="F9" s="57">
        <f t="shared" ref="F9:F84" si="0">IF(E9=0,"%",E9/D9)</f>
        <v>0.76306935664078857</v>
      </c>
    </row>
    <row r="10" spans="2:6" x14ac:dyDescent="0.25">
      <c r="B10" s="16" t="s">
        <v>24</v>
      </c>
      <c r="C10" s="30">
        <v>177798375</v>
      </c>
      <c r="D10" s="30">
        <v>172177007</v>
      </c>
      <c r="E10" s="30">
        <v>137967560.34000003</v>
      </c>
      <c r="F10" s="58">
        <f t="shared" si="0"/>
        <v>0.80131233980620908</v>
      </c>
    </row>
    <row r="11" spans="2:6" x14ac:dyDescent="0.25">
      <c r="B11" s="17" t="s">
        <v>36</v>
      </c>
      <c r="C11" s="31">
        <v>245747129</v>
      </c>
      <c r="D11" s="31">
        <v>261018919</v>
      </c>
      <c r="E11" s="31">
        <v>209278000.39999938</v>
      </c>
      <c r="F11" s="59">
        <f t="shared" si="0"/>
        <v>0.80177330134448754</v>
      </c>
    </row>
    <row r="12" spans="2:6" x14ac:dyDescent="0.25">
      <c r="B12" s="17" t="s">
        <v>37</v>
      </c>
      <c r="C12" s="31">
        <v>62890365</v>
      </c>
      <c r="D12" s="31">
        <v>65378092</v>
      </c>
      <c r="E12" s="31">
        <v>53347308.679999992</v>
      </c>
      <c r="F12" s="59">
        <f t="shared" si="0"/>
        <v>0.81598142509267468</v>
      </c>
    </row>
    <row r="13" spans="2:6" x14ac:dyDescent="0.25">
      <c r="B13" s="17" t="s">
        <v>38</v>
      </c>
      <c r="C13" s="31">
        <v>42696850</v>
      </c>
      <c r="D13" s="31">
        <v>43235507</v>
      </c>
      <c r="E13" s="31">
        <v>34081714.539999999</v>
      </c>
      <c r="F13" s="59">
        <f t="shared" si="0"/>
        <v>0.78828067264251112</v>
      </c>
    </row>
    <row r="14" spans="2:6" x14ac:dyDescent="0.25">
      <c r="B14" s="17" t="s">
        <v>25</v>
      </c>
      <c r="C14" s="31">
        <v>97110238</v>
      </c>
      <c r="D14" s="31">
        <v>102155365</v>
      </c>
      <c r="E14" s="31">
        <v>84467039.989999935</v>
      </c>
      <c r="F14" s="59">
        <f t="shared" si="0"/>
        <v>0.82684879046734294</v>
      </c>
    </row>
    <row r="15" spans="2:6" x14ac:dyDescent="0.25">
      <c r="B15" s="17" t="s">
        <v>39</v>
      </c>
      <c r="C15" s="31">
        <v>57397911</v>
      </c>
      <c r="D15" s="31">
        <v>59312915</v>
      </c>
      <c r="E15" s="31">
        <v>45712302.929999977</v>
      </c>
      <c r="F15" s="59">
        <f t="shared" si="0"/>
        <v>0.77069729130662312</v>
      </c>
    </row>
    <row r="16" spans="2:6" x14ac:dyDescent="0.25">
      <c r="B16" s="17" t="s">
        <v>40</v>
      </c>
      <c r="C16" s="31">
        <v>6859128</v>
      </c>
      <c r="D16" s="31">
        <v>7059377</v>
      </c>
      <c r="E16" s="31">
        <v>5133322.8600000003</v>
      </c>
      <c r="F16" s="59">
        <f t="shared" si="0"/>
        <v>0.72716372280443453</v>
      </c>
    </row>
    <row r="17" spans="2:6" x14ac:dyDescent="0.25">
      <c r="B17" s="17" t="s">
        <v>26</v>
      </c>
      <c r="C17" s="31">
        <v>230405005</v>
      </c>
      <c r="D17" s="31">
        <v>245493531</v>
      </c>
      <c r="E17" s="31">
        <v>198770129.69000044</v>
      </c>
      <c r="F17" s="59">
        <f t="shared" si="0"/>
        <v>0.80967563128985442</v>
      </c>
    </row>
    <row r="18" spans="2:6" x14ac:dyDescent="0.25">
      <c r="B18" s="17" t="s">
        <v>41</v>
      </c>
      <c r="C18" s="31">
        <v>29706835</v>
      </c>
      <c r="D18" s="31">
        <v>31530044</v>
      </c>
      <c r="E18" s="31">
        <v>23753002.269999985</v>
      </c>
      <c r="F18" s="59">
        <f t="shared" si="0"/>
        <v>0.75334504036848104</v>
      </c>
    </row>
    <row r="19" spans="2:6" x14ac:dyDescent="0.25">
      <c r="B19" s="17" t="s">
        <v>42</v>
      </c>
      <c r="C19" s="31">
        <v>30178389</v>
      </c>
      <c r="D19" s="31">
        <v>33092883</v>
      </c>
      <c r="E19" s="31">
        <v>25819710.95999993</v>
      </c>
      <c r="F19" s="59">
        <f t="shared" si="0"/>
        <v>0.78021944960189571</v>
      </c>
    </row>
    <row r="20" spans="2:6" x14ac:dyDescent="0.25">
      <c r="B20" s="17" t="s">
        <v>43</v>
      </c>
      <c r="C20" s="31">
        <v>1150951063</v>
      </c>
      <c r="D20" s="31">
        <v>994384760</v>
      </c>
      <c r="E20" s="31">
        <v>706078978.3499974</v>
      </c>
      <c r="F20" s="59">
        <f t="shared" si="0"/>
        <v>0.71006617031218122</v>
      </c>
    </row>
    <row r="21" spans="2:6" x14ac:dyDescent="0.25">
      <c r="B21" s="17" t="s">
        <v>44</v>
      </c>
      <c r="C21" s="31">
        <v>687409638</v>
      </c>
      <c r="D21" s="31">
        <v>879282476</v>
      </c>
      <c r="E21" s="31">
        <v>684005883.87999856</v>
      </c>
      <c r="F21" s="59">
        <f t="shared" si="0"/>
        <v>0.77791369957883538</v>
      </c>
    </row>
    <row r="22" spans="2:6" x14ac:dyDescent="0.25">
      <c r="B22" s="44" t="s">
        <v>13</v>
      </c>
      <c r="C22" s="45">
        <f>SUM(C23:C28)</f>
        <v>174795319</v>
      </c>
      <c r="D22" s="45">
        <f>SUM(D23:D28)</f>
        <v>178118389</v>
      </c>
      <c r="E22" s="45">
        <f>SUM(E23:E28)</f>
        <v>133636815.65999998</v>
      </c>
      <c r="F22" s="57">
        <f t="shared" si="0"/>
        <v>0.75026961792249303</v>
      </c>
    </row>
    <row r="23" spans="2:6" x14ac:dyDescent="0.25">
      <c r="B23" s="17" t="s">
        <v>36</v>
      </c>
      <c r="C23" s="31">
        <v>0</v>
      </c>
      <c r="D23" s="31">
        <v>12000</v>
      </c>
      <c r="E23" s="31">
        <v>0</v>
      </c>
      <c r="F23" s="59" t="str">
        <f t="shared" si="0"/>
        <v>%</v>
      </c>
    </row>
    <row r="24" spans="2:6" x14ac:dyDescent="0.25">
      <c r="B24" s="17" t="s">
        <v>39</v>
      </c>
      <c r="C24" s="31">
        <v>0</v>
      </c>
      <c r="D24" s="31">
        <v>6000</v>
      </c>
      <c r="E24" s="31">
        <v>0</v>
      </c>
      <c r="F24" s="59" t="str">
        <f t="shared" si="0"/>
        <v>%</v>
      </c>
    </row>
    <row r="25" spans="2:6" x14ac:dyDescent="0.25">
      <c r="B25" s="17" t="s">
        <v>26</v>
      </c>
      <c r="C25" s="31">
        <v>0</v>
      </c>
      <c r="D25" s="31">
        <v>39000</v>
      </c>
      <c r="E25" s="31">
        <v>3000</v>
      </c>
      <c r="F25" s="59">
        <f t="shared" si="0"/>
        <v>7.6923076923076927E-2</v>
      </c>
    </row>
    <row r="26" spans="2:6" x14ac:dyDescent="0.25">
      <c r="B26" s="17" t="s">
        <v>41</v>
      </c>
      <c r="C26" s="31">
        <v>0</v>
      </c>
      <c r="D26" s="31">
        <v>48000</v>
      </c>
      <c r="E26" s="31">
        <v>9000</v>
      </c>
      <c r="F26" s="59">
        <f t="shared" si="0"/>
        <v>0.1875</v>
      </c>
    </row>
    <row r="27" spans="2:6" x14ac:dyDescent="0.25">
      <c r="B27" s="17" t="s">
        <v>43</v>
      </c>
      <c r="C27" s="31">
        <v>9891037</v>
      </c>
      <c r="D27" s="31">
        <v>8760724</v>
      </c>
      <c r="E27" s="31">
        <v>3801505.4800000009</v>
      </c>
      <c r="F27" s="59">
        <f t="shared" si="0"/>
        <v>0.43392594949915109</v>
      </c>
    </row>
    <row r="28" spans="2:6" x14ac:dyDescent="0.25">
      <c r="B28" s="17" t="s">
        <v>44</v>
      </c>
      <c r="C28" s="31">
        <v>164904282</v>
      </c>
      <c r="D28" s="31">
        <v>169252665</v>
      </c>
      <c r="E28" s="31">
        <v>129823310.17999998</v>
      </c>
      <c r="F28" s="59">
        <f t="shared" si="0"/>
        <v>0.76703849939379076</v>
      </c>
    </row>
    <row r="29" spans="2:6" x14ac:dyDescent="0.25">
      <c r="B29" s="44" t="s">
        <v>12</v>
      </c>
      <c r="C29" s="45">
        <f>SUM(C30:C43)</f>
        <v>3455775068</v>
      </c>
      <c r="D29" s="45">
        <f t="shared" ref="D29:E29" si="1">SUM(D30:D43)</f>
        <v>5663845386</v>
      </c>
      <c r="E29" s="45">
        <f t="shared" si="1"/>
        <v>3470113992.8199964</v>
      </c>
      <c r="F29" s="57">
        <f t="shared" si="0"/>
        <v>0.61267809347294144</v>
      </c>
    </row>
    <row r="30" spans="2:6" x14ac:dyDescent="0.25">
      <c r="B30" s="16" t="s">
        <v>24</v>
      </c>
      <c r="C30" s="30">
        <v>115946528</v>
      </c>
      <c r="D30" s="30">
        <v>133229847</v>
      </c>
      <c r="E30" s="30">
        <v>85647939.630000085</v>
      </c>
      <c r="F30" s="58">
        <f t="shared" si="0"/>
        <v>0.64285850024281788</v>
      </c>
    </row>
    <row r="31" spans="2:6" x14ac:dyDescent="0.25">
      <c r="B31" s="17" t="s">
        <v>36</v>
      </c>
      <c r="C31" s="31">
        <v>94621552</v>
      </c>
      <c r="D31" s="31">
        <v>145437905</v>
      </c>
      <c r="E31" s="31">
        <v>96502253.860000059</v>
      </c>
      <c r="F31" s="59">
        <f t="shared" si="0"/>
        <v>0.66352890506776796</v>
      </c>
    </row>
    <row r="32" spans="2:6" x14ac:dyDescent="0.25">
      <c r="B32" s="17" t="s">
        <v>37</v>
      </c>
      <c r="C32" s="31">
        <v>148593309</v>
      </c>
      <c r="D32" s="31">
        <v>138278191</v>
      </c>
      <c r="E32" s="31">
        <v>80856989.419999942</v>
      </c>
      <c r="F32" s="59">
        <f t="shared" si="0"/>
        <v>0.58474144646569715</v>
      </c>
    </row>
    <row r="33" spans="2:6" x14ac:dyDescent="0.25">
      <c r="B33" s="17" t="s">
        <v>38</v>
      </c>
      <c r="C33" s="31">
        <v>30316003</v>
      </c>
      <c r="D33" s="31">
        <v>43713477</v>
      </c>
      <c r="E33" s="31">
        <v>23356628.389999997</v>
      </c>
      <c r="F33" s="59">
        <f t="shared" si="0"/>
        <v>0.53431184140305277</v>
      </c>
    </row>
    <row r="34" spans="2:6" x14ac:dyDescent="0.25">
      <c r="B34" s="17" t="s">
        <v>25</v>
      </c>
      <c r="C34" s="31">
        <v>42728587</v>
      </c>
      <c r="D34" s="31">
        <v>55824951</v>
      </c>
      <c r="E34" s="31">
        <v>33509729.330000002</v>
      </c>
      <c r="F34" s="59">
        <f t="shared" si="0"/>
        <v>0.60026437515368358</v>
      </c>
    </row>
    <row r="35" spans="2:6" x14ac:dyDescent="0.25">
      <c r="B35" s="17" t="s">
        <v>39</v>
      </c>
      <c r="C35" s="31">
        <v>66035171</v>
      </c>
      <c r="D35" s="31">
        <v>88683766</v>
      </c>
      <c r="E35" s="31">
        <v>43811246.619999953</v>
      </c>
      <c r="F35" s="59">
        <f t="shared" si="0"/>
        <v>0.49401653308227744</v>
      </c>
    </row>
    <row r="36" spans="2:6" x14ac:dyDescent="0.25">
      <c r="B36" s="17" t="s">
        <v>40</v>
      </c>
      <c r="C36" s="31">
        <v>29820868</v>
      </c>
      <c r="D36" s="31">
        <v>27526265</v>
      </c>
      <c r="E36" s="31">
        <v>15241627.110000009</v>
      </c>
      <c r="F36" s="59">
        <f t="shared" si="0"/>
        <v>0.55371214038664562</v>
      </c>
    </row>
    <row r="37" spans="2:6" x14ac:dyDescent="0.25">
      <c r="B37" s="17" t="s">
        <v>26</v>
      </c>
      <c r="C37" s="31">
        <v>57717333</v>
      </c>
      <c r="D37" s="31">
        <v>104404108</v>
      </c>
      <c r="E37" s="31">
        <v>76322067.799999878</v>
      </c>
      <c r="F37" s="59">
        <f t="shared" si="0"/>
        <v>0.73102552439794688</v>
      </c>
    </row>
    <row r="38" spans="2:6" x14ac:dyDescent="0.25">
      <c r="B38" s="17" t="s">
        <v>41</v>
      </c>
      <c r="C38" s="31">
        <v>16181164</v>
      </c>
      <c r="D38" s="31">
        <v>18446132</v>
      </c>
      <c r="E38" s="31">
        <v>13338516.260000002</v>
      </c>
      <c r="F38" s="59">
        <f t="shared" si="0"/>
        <v>0.72310640843294416</v>
      </c>
    </row>
    <row r="39" spans="2:6" x14ac:dyDescent="0.25">
      <c r="B39" s="17" t="s">
        <v>42</v>
      </c>
      <c r="C39" s="31">
        <v>91407430</v>
      </c>
      <c r="D39" s="31">
        <v>80124697</v>
      </c>
      <c r="E39" s="31">
        <v>50233278.540000051</v>
      </c>
      <c r="F39" s="59">
        <f t="shared" si="0"/>
        <v>0.62693876446110053</v>
      </c>
    </row>
    <row r="40" spans="2:6" x14ac:dyDescent="0.25">
      <c r="B40" s="17" t="s">
        <v>45</v>
      </c>
      <c r="C40" s="31">
        <v>0</v>
      </c>
      <c r="D40" s="31">
        <v>14947</v>
      </c>
      <c r="E40" s="31">
        <v>14811.75</v>
      </c>
      <c r="F40" s="59">
        <f t="shared" si="0"/>
        <v>0.99095136147721952</v>
      </c>
    </row>
    <row r="41" spans="2:6" x14ac:dyDescent="0.25">
      <c r="B41" s="17" t="s">
        <v>46</v>
      </c>
      <c r="C41" s="31">
        <v>3326300</v>
      </c>
      <c r="D41" s="31">
        <v>3467247</v>
      </c>
      <c r="E41" s="31">
        <v>2782787.5100000002</v>
      </c>
      <c r="F41" s="59">
        <f t="shared" si="0"/>
        <v>0.80259280922299459</v>
      </c>
    </row>
    <row r="42" spans="2:6" x14ac:dyDescent="0.25">
      <c r="B42" s="17" t="s">
        <v>43</v>
      </c>
      <c r="C42" s="31">
        <v>612785850</v>
      </c>
      <c r="D42" s="31">
        <v>650419060</v>
      </c>
      <c r="E42" s="31">
        <v>459445765.16000032</v>
      </c>
      <c r="F42" s="59">
        <f t="shared" si="0"/>
        <v>0.70638422736258732</v>
      </c>
    </row>
    <row r="43" spans="2:6" x14ac:dyDescent="0.25">
      <c r="B43" s="18" t="s">
        <v>44</v>
      </c>
      <c r="C43" s="32">
        <v>2146294973</v>
      </c>
      <c r="D43" s="32">
        <v>4174274793</v>
      </c>
      <c r="E43" s="32">
        <v>2489050351.4399962</v>
      </c>
      <c r="F43" s="60">
        <f t="shared" si="0"/>
        <v>0.59628330066194479</v>
      </c>
    </row>
    <row r="44" spans="2:6" x14ac:dyDescent="0.25">
      <c r="B44" s="44" t="s">
        <v>11</v>
      </c>
      <c r="C44" s="45">
        <f>SUM(C45:C55)</f>
        <v>810120548</v>
      </c>
      <c r="D44" s="45">
        <f>SUM(D45:D55)</f>
        <v>447868561</v>
      </c>
      <c r="E44" s="45">
        <f>SUM(E45:E55)</f>
        <v>398374684.70000005</v>
      </c>
      <c r="F44" s="57">
        <f t="shared" si="0"/>
        <v>0.88949017499801697</v>
      </c>
    </row>
    <row r="45" spans="2:6" x14ac:dyDescent="0.25">
      <c r="B45" s="17" t="s">
        <v>24</v>
      </c>
      <c r="C45" s="31">
        <v>248355568</v>
      </c>
      <c r="D45" s="31">
        <v>248092995</v>
      </c>
      <c r="E45" s="31">
        <v>239780705.56</v>
      </c>
      <c r="F45" s="59">
        <f t="shared" si="0"/>
        <v>0.96649526747016778</v>
      </c>
    </row>
    <row r="46" spans="2:6" x14ac:dyDescent="0.25">
      <c r="B46" s="17" t="s">
        <v>36</v>
      </c>
      <c r="C46" s="31">
        <v>3159210</v>
      </c>
      <c r="D46" s="31">
        <v>33196004</v>
      </c>
      <c r="E46" s="31">
        <v>26968574.900000006</v>
      </c>
      <c r="F46" s="59">
        <f t="shared" ref="F46:F52" si="2">IF(E46=0,"%",E46/D46)</f>
        <v>0.81240425504226366</v>
      </c>
    </row>
    <row r="47" spans="2:6" x14ac:dyDescent="0.25">
      <c r="B47" s="17" t="s">
        <v>37</v>
      </c>
      <c r="C47" s="31">
        <v>0</v>
      </c>
      <c r="D47" s="31">
        <v>7516115</v>
      </c>
      <c r="E47" s="31">
        <v>6866037.1900000004</v>
      </c>
      <c r="F47" s="59">
        <f t="shared" si="2"/>
        <v>0.91350879942629937</v>
      </c>
    </row>
    <row r="48" spans="2:6" x14ac:dyDescent="0.25">
      <c r="B48" s="17" t="s">
        <v>38</v>
      </c>
      <c r="C48" s="31">
        <v>24548966</v>
      </c>
      <c r="D48" s="31">
        <v>14144734</v>
      </c>
      <c r="E48" s="31">
        <v>13301465.029999996</v>
      </c>
      <c r="F48" s="59">
        <f t="shared" si="2"/>
        <v>0.94038283293273639</v>
      </c>
    </row>
    <row r="49" spans="2:6" x14ac:dyDescent="0.25">
      <c r="B49" s="17" t="s">
        <v>25</v>
      </c>
      <c r="C49" s="31">
        <v>0</v>
      </c>
      <c r="D49" s="31">
        <v>2524</v>
      </c>
      <c r="E49" s="31">
        <v>0</v>
      </c>
      <c r="F49" s="59" t="str">
        <f t="shared" si="2"/>
        <v>%</v>
      </c>
    </row>
    <row r="50" spans="2:6" x14ac:dyDescent="0.25">
      <c r="B50" s="17" t="s">
        <v>39</v>
      </c>
      <c r="C50" s="31">
        <v>21778706</v>
      </c>
      <c r="D50" s="31">
        <v>17291706</v>
      </c>
      <c r="E50" s="31">
        <v>6832076.5500000007</v>
      </c>
      <c r="F50" s="59">
        <f t="shared" si="2"/>
        <v>0.39510714269604169</v>
      </c>
    </row>
    <row r="51" spans="2:6" x14ac:dyDescent="0.25">
      <c r="B51" s="17" t="s">
        <v>42</v>
      </c>
      <c r="C51" s="31">
        <v>73806518</v>
      </c>
      <c r="D51" s="31">
        <v>1440</v>
      </c>
      <c r="E51" s="31">
        <v>0</v>
      </c>
      <c r="F51" s="59" t="str">
        <f t="shared" si="2"/>
        <v>%</v>
      </c>
    </row>
    <row r="52" spans="2:6" x14ac:dyDescent="0.25">
      <c r="B52" s="17" t="s">
        <v>43</v>
      </c>
      <c r="C52" s="31">
        <v>0</v>
      </c>
      <c r="D52" s="31">
        <v>968449</v>
      </c>
      <c r="E52" s="31">
        <v>0</v>
      </c>
      <c r="F52" s="59" t="str">
        <f t="shared" si="2"/>
        <v>%</v>
      </c>
    </row>
    <row r="53" spans="2:6" x14ac:dyDescent="0.25">
      <c r="B53" s="17" t="s">
        <v>44</v>
      </c>
      <c r="C53" s="31">
        <v>438471580</v>
      </c>
      <c r="D53" s="31">
        <v>126654594</v>
      </c>
      <c r="E53" s="31">
        <v>104625825.47</v>
      </c>
      <c r="F53" s="59">
        <f t="shared" si="0"/>
        <v>0.8260720923395799</v>
      </c>
    </row>
    <row r="54" spans="2:6" hidden="1" x14ac:dyDescent="0.25">
      <c r="B54" s="17"/>
      <c r="C54" s="31"/>
      <c r="D54" s="31"/>
      <c r="E54" s="31"/>
      <c r="F54" s="59" t="str">
        <f t="shared" si="0"/>
        <v>%</v>
      </c>
    </row>
    <row r="55" spans="2:6" hidden="1" x14ac:dyDescent="0.25">
      <c r="B55" s="17"/>
      <c r="C55" s="31"/>
      <c r="D55" s="31"/>
      <c r="E55" s="31"/>
      <c r="F55" s="59" t="str">
        <f t="shared" si="0"/>
        <v>%</v>
      </c>
    </row>
    <row r="56" spans="2:6" x14ac:dyDescent="0.25">
      <c r="B56" s="44" t="s">
        <v>10</v>
      </c>
      <c r="C56" s="45">
        <f>+SUM(C57:C66)</f>
        <v>81805636</v>
      </c>
      <c r="D56" s="45">
        <f t="shared" ref="D56:E56" si="3">+SUM(D57:D66)</f>
        <v>392987157</v>
      </c>
      <c r="E56" s="45">
        <f t="shared" si="3"/>
        <v>315793431.41999996</v>
      </c>
      <c r="F56" s="57">
        <f t="shared" si="0"/>
        <v>0.80357188726144546</v>
      </c>
    </row>
    <row r="57" spans="2:6" x14ac:dyDescent="0.25">
      <c r="B57" s="16" t="s">
        <v>24</v>
      </c>
      <c r="C57" s="30">
        <v>23552081</v>
      </c>
      <c r="D57" s="30">
        <v>44699940</v>
      </c>
      <c r="E57" s="30">
        <v>43462598</v>
      </c>
      <c r="F57" s="58">
        <f t="shared" si="0"/>
        <v>0.9723189337614323</v>
      </c>
    </row>
    <row r="58" spans="2:6" x14ac:dyDescent="0.25">
      <c r="B58" s="17" t="s">
        <v>36</v>
      </c>
      <c r="C58" s="31">
        <v>0</v>
      </c>
      <c r="D58" s="31">
        <v>5527628</v>
      </c>
      <c r="E58" s="31">
        <v>5020142</v>
      </c>
      <c r="F58" s="59">
        <f t="shared" si="0"/>
        <v>0.90819099982849782</v>
      </c>
    </row>
    <row r="59" spans="2:6" x14ac:dyDescent="0.25">
      <c r="B59" s="17" t="s">
        <v>37</v>
      </c>
      <c r="C59" s="31">
        <v>37846882</v>
      </c>
      <c r="D59" s="31">
        <v>7383267</v>
      </c>
      <c r="E59" s="31">
        <v>3541471</v>
      </c>
      <c r="F59" s="59">
        <f t="shared" si="0"/>
        <v>0.47966178116002034</v>
      </c>
    </row>
    <row r="60" spans="2:6" x14ac:dyDescent="0.25">
      <c r="B60" s="17" t="s">
        <v>38</v>
      </c>
      <c r="C60" s="31">
        <v>128000</v>
      </c>
      <c r="D60" s="31">
        <v>6340675</v>
      </c>
      <c r="E60" s="31">
        <v>4934025</v>
      </c>
      <c r="F60" s="59">
        <f t="shared" ref="F60" si="4">IF(E60=0,"%",E60/D60)</f>
        <v>0.77815453402043155</v>
      </c>
    </row>
    <row r="61" spans="2:6" x14ac:dyDescent="0.25">
      <c r="B61" s="17" t="s">
        <v>25</v>
      </c>
      <c r="C61" s="31">
        <v>0</v>
      </c>
      <c r="D61" s="31">
        <v>7111</v>
      </c>
      <c r="E61" s="31">
        <v>4008</v>
      </c>
      <c r="F61" s="59">
        <f t="shared" si="0"/>
        <v>0.56363380677823094</v>
      </c>
    </row>
    <row r="62" spans="2:6" x14ac:dyDescent="0.25">
      <c r="B62" s="17" t="s">
        <v>39</v>
      </c>
      <c r="C62" s="31">
        <v>2665</v>
      </c>
      <c r="D62" s="31">
        <v>4089657</v>
      </c>
      <c r="E62" s="31">
        <v>3610188</v>
      </c>
      <c r="F62" s="59">
        <f t="shared" si="0"/>
        <v>0.88276058358928389</v>
      </c>
    </row>
    <row r="63" spans="2:6" x14ac:dyDescent="0.25">
      <c r="B63" s="17" t="s">
        <v>42</v>
      </c>
      <c r="C63" s="31">
        <v>0</v>
      </c>
      <c r="D63" s="31">
        <v>4147</v>
      </c>
      <c r="E63" s="31">
        <v>4146.47</v>
      </c>
      <c r="F63" s="59">
        <f t="shared" si="0"/>
        <v>0.9998721967687485</v>
      </c>
    </row>
    <row r="64" spans="2:6" x14ac:dyDescent="0.25">
      <c r="B64" s="17" t="s">
        <v>43</v>
      </c>
      <c r="C64" s="31">
        <v>2462479</v>
      </c>
      <c r="D64" s="31">
        <v>5331483</v>
      </c>
      <c r="E64" s="31">
        <v>4598042.1499999985</v>
      </c>
      <c r="F64" s="59">
        <f t="shared" si="0"/>
        <v>0.86243211316626134</v>
      </c>
    </row>
    <row r="65" spans="2:6" x14ac:dyDescent="0.25">
      <c r="B65" s="17" t="s">
        <v>44</v>
      </c>
      <c r="C65" s="31">
        <v>17813529</v>
      </c>
      <c r="D65" s="31">
        <v>319603249</v>
      </c>
      <c r="E65" s="31">
        <v>250618810.79999998</v>
      </c>
      <c r="F65" s="59">
        <f t="shared" si="0"/>
        <v>0.78415601713736016</v>
      </c>
    </row>
    <row r="66" spans="2:6" hidden="1" x14ac:dyDescent="0.25">
      <c r="B66" s="17"/>
      <c r="C66" s="31"/>
      <c r="D66" s="31"/>
      <c r="E66" s="31"/>
      <c r="F66" s="59" t="str">
        <f t="shared" si="0"/>
        <v>%</v>
      </c>
    </row>
    <row r="67" spans="2:6" hidden="1" x14ac:dyDescent="0.25">
      <c r="B67" s="44" t="s">
        <v>23</v>
      </c>
      <c r="C67" s="45">
        <f>+C68</f>
        <v>0</v>
      </c>
      <c r="D67" s="45">
        <f t="shared" ref="D67:E67" si="5">+D68</f>
        <v>0</v>
      </c>
      <c r="E67" s="45">
        <f t="shared" si="5"/>
        <v>0</v>
      </c>
      <c r="F67" s="57" t="str">
        <f t="shared" ref="F67:F68" si="6">IF(E67=0,"%",E67/D67)</f>
        <v>%</v>
      </c>
    </row>
    <row r="68" spans="2:6" hidden="1" x14ac:dyDescent="0.25">
      <c r="B68" s="17"/>
      <c r="C68" s="30"/>
      <c r="D68" s="30"/>
      <c r="E68" s="30"/>
      <c r="F68" s="58" t="str">
        <f t="shared" si="6"/>
        <v>%</v>
      </c>
    </row>
    <row r="69" spans="2:6" x14ac:dyDescent="0.25">
      <c r="B69" s="44" t="s">
        <v>9</v>
      </c>
      <c r="C69" s="45">
        <f>SUM(C70:C83)</f>
        <v>765900308</v>
      </c>
      <c r="D69" s="45">
        <f>SUM(D70:D83)</f>
        <v>1117810402</v>
      </c>
      <c r="E69" s="45">
        <f>SUM(E70:E83)</f>
        <v>397000596.01999986</v>
      </c>
      <c r="F69" s="57">
        <f t="shared" si="0"/>
        <v>0.35515915338565607</v>
      </c>
    </row>
    <row r="70" spans="2:6" x14ac:dyDescent="0.25">
      <c r="B70" s="16" t="s">
        <v>24</v>
      </c>
      <c r="C70" s="30">
        <v>2475337</v>
      </c>
      <c r="D70" s="30">
        <v>3366232</v>
      </c>
      <c r="E70" s="30">
        <v>1214133.8700000003</v>
      </c>
      <c r="F70" s="58">
        <f t="shared" si="0"/>
        <v>0.36068038982458733</v>
      </c>
    </row>
    <row r="71" spans="2:6" x14ac:dyDescent="0.25">
      <c r="B71" s="17" t="s">
        <v>36</v>
      </c>
      <c r="C71" s="31">
        <v>50715755</v>
      </c>
      <c r="D71" s="31">
        <v>96174077</v>
      </c>
      <c r="E71" s="31">
        <v>62448399.500000007</v>
      </c>
      <c r="F71" s="59">
        <f t="shared" si="0"/>
        <v>0.64932673593529788</v>
      </c>
    </row>
    <row r="72" spans="2:6" x14ac:dyDescent="0.25">
      <c r="B72" s="17" t="s">
        <v>37</v>
      </c>
      <c r="C72" s="31">
        <v>0</v>
      </c>
      <c r="D72" s="31">
        <v>1526989</v>
      </c>
      <c r="E72" s="31">
        <v>968176.45000000007</v>
      </c>
      <c r="F72" s="59">
        <f t="shared" si="0"/>
        <v>0.63404284510235509</v>
      </c>
    </row>
    <row r="73" spans="2:6" x14ac:dyDescent="0.25">
      <c r="B73" s="17" t="s">
        <v>38</v>
      </c>
      <c r="C73" s="31">
        <v>0</v>
      </c>
      <c r="D73" s="31">
        <v>32206</v>
      </c>
      <c r="E73" s="31">
        <v>0</v>
      </c>
      <c r="F73" s="59" t="str">
        <f t="shared" si="0"/>
        <v>%</v>
      </c>
    </row>
    <row r="74" spans="2:6" x14ac:dyDescent="0.25">
      <c r="B74" s="17" t="s">
        <v>25</v>
      </c>
      <c r="C74" s="31">
        <v>0</v>
      </c>
      <c r="D74" s="31">
        <v>4534199</v>
      </c>
      <c r="E74" s="31">
        <v>2043229.93</v>
      </c>
      <c r="F74" s="59">
        <f t="shared" si="0"/>
        <v>0.45062643479035658</v>
      </c>
    </row>
    <row r="75" spans="2:6" x14ac:dyDescent="0.25">
      <c r="B75" s="17" t="s">
        <v>39</v>
      </c>
      <c r="C75" s="31">
        <v>0</v>
      </c>
      <c r="D75" s="31">
        <v>1749023</v>
      </c>
      <c r="E75" s="31">
        <v>361903.42</v>
      </c>
      <c r="F75" s="59">
        <f t="shared" si="0"/>
        <v>0.20691747335512453</v>
      </c>
    </row>
    <row r="76" spans="2:6" x14ac:dyDescent="0.25">
      <c r="B76" s="17" t="s">
        <v>40</v>
      </c>
      <c r="C76" s="31">
        <v>0</v>
      </c>
      <c r="D76" s="31">
        <v>1965596</v>
      </c>
      <c r="E76" s="31">
        <v>576621.99999999988</v>
      </c>
      <c r="F76" s="59">
        <f t="shared" si="0"/>
        <v>0.2933573328395051</v>
      </c>
    </row>
    <row r="77" spans="2:6" x14ac:dyDescent="0.25">
      <c r="B77" s="17" t="s">
        <v>26</v>
      </c>
      <c r="C77" s="31">
        <v>3477541</v>
      </c>
      <c r="D77" s="31">
        <v>8426501</v>
      </c>
      <c r="E77" s="31">
        <v>3641860.26</v>
      </c>
      <c r="F77" s="59">
        <f t="shared" si="0"/>
        <v>0.43219128081750657</v>
      </c>
    </row>
    <row r="78" spans="2:6" x14ac:dyDescent="0.25">
      <c r="B78" s="17" t="s">
        <v>41</v>
      </c>
      <c r="C78" s="31">
        <v>0</v>
      </c>
      <c r="D78" s="31">
        <v>185740</v>
      </c>
      <c r="E78" s="31">
        <v>65515.149999999994</v>
      </c>
      <c r="F78" s="59">
        <f t="shared" si="0"/>
        <v>0.35272504576289432</v>
      </c>
    </row>
    <row r="79" spans="2:6" x14ac:dyDescent="0.25">
      <c r="B79" s="17" t="s">
        <v>42</v>
      </c>
      <c r="C79" s="31">
        <v>0</v>
      </c>
      <c r="D79" s="31">
        <v>1769262</v>
      </c>
      <c r="E79" s="31">
        <v>469449.49000000005</v>
      </c>
      <c r="F79" s="59">
        <f t="shared" si="0"/>
        <v>0.26533633232387294</v>
      </c>
    </row>
    <row r="80" spans="2:6" x14ac:dyDescent="0.25">
      <c r="B80" s="17" t="s">
        <v>45</v>
      </c>
      <c r="C80" s="31">
        <v>0</v>
      </c>
      <c r="D80" s="31">
        <v>11057</v>
      </c>
      <c r="E80" s="31">
        <v>11032.17</v>
      </c>
      <c r="F80" s="59">
        <f t="shared" si="0"/>
        <v>0.99775436375146964</v>
      </c>
    </row>
    <row r="81" spans="2:6" x14ac:dyDescent="0.25">
      <c r="B81" s="17" t="s">
        <v>46</v>
      </c>
      <c r="C81" s="31">
        <v>0</v>
      </c>
      <c r="D81" s="31">
        <v>24750</v>
      </c>
      <c r="E81" s="31">
        <v>0</v>
      </c>
      <c r="F81" s="59" t="str">
        <f t="shared" si="0"/>
        <v>%</v>
      </c>
    </row>
    <row r="82" spans="2:6" x14ac:dyDescent="0.25">
      <c r="B82" s="17" t="s">
        <v>43</v>
      </c>
      <c r="C82" s="31">
        <v>0</v>
      </c>
      <c r="D82" s="31">
        <v>10891923</v>
      </c>
      <c r="E82" s="31">
        <v>5549617.5699999975</v>
      </c>
      <c r="F82" s="59">
        <f t="shared" si="0"/>
        <v>0.50951678321633354</v>
      </c>
    </row>
    <row r="83" spans="2:6" x14ac:dyDescent="0.25">
      <c r="B83" s="17" t="s">
        <v>44</v>
      </c>
      <c r="C83" s="31">
        <v>709231675</v>
      </c>
      <c r="D83" s="31">
        <v>987152847</v>
      </c>
      <c r="E83" s="31">
        <v>319650656.20999986</v>
      </c>
      <c r="F83" s="59">
        <f t="shared" si="0"/>
        <v>0.32381070183957023</v>
      </c>
    </row>
    <row r="84" spans="2:6" x14ac:dyDescent="0.25">
      <c r="B84" s="47" t="s">
        <v>3</v>
      </c>
      <c r="C84" s="48">
        <f>+C69+C67+C56+C44+C29+C22+C9</f>
        <v>8107547805</v>
      </c>
      <c r="D84" s="48">
        <f>+D69+D67+D56+D44+D29+D22+D9</f>
        <v>10694750771</v>
      </c>
      <c r="E84" s="48">
        <f>+E69+E67+E56+E44+E29+E22+E9</f>
        <v>6923334475.5099916</v>
      </c>
      <c r="F84" s="61">
        <f t="shared" si="0"/>
        <v>0.64735818755901997</v>
      </c>
    </row>
    <row r="85" spans="2:6" x14ac:dyDescent="0.2">
      <c r="B85" s="37" t="s">
        <v>28</v>
      </c>
      <c r="C85" s="21"/>
      <c r="D85" s="21"/>
      <c r="E85" s="21"/>
    </row>
    <row r="86" spans="2:6" x14ac:dyDescent="0.25">
      <c r="C86" s="21"/>
      <c r="D86" s="21"/>
      <c r="E86" s="21"/>
      <c r="F86" s="62"/>
    </row>
    <row r="87" spans="2:6" x14ac:dyDescent="0.25">
      <c r="C87" s="21"/>
      <c r="D87" s="21"/>
      <c r="E87" s="21"/>
    </row>
    <row r="88" spans="2:6" x14ac:dyDescent="0.25">
      <c r="D88" s="21"/>
      <c r="E88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9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30</v>
      </c>
      <c r="C5" s="68"/>
      <c r="D5" s="68"/>
      <c r="E5" s="68"/>
      <c r="F5" s="68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32</v>
      </c>
      <c r="F8" s="52" t="s">
        <v>5</v>
      </c>
    </row>
    <row r="9" spans="2:6" x14ac:dyDescent="0.25">
      <c r="B9" s="44" t="s">
        <v>20</v>
      </c>
      <c r="C9" s="45">
        <f>SUM(C10:C21)</f>
        <v>2818083194</v>
      </c>
      <c r="D9" s="45">
        <f>SUM(D10:D21)</f>
        <v>2804708109</v>
      </c>
      <c r="E9" s="45">
        <f>SUM(E10:E21)</f>
        <v>2145179158.3000021</v>
      </c>
      <c r="F9" s="46">
        <f t="shared" ref="F9:F88" si="0">IF(E9=0,"%",E9/D9)</f>
        <v>0.76484934436362839</v>
      </c>
    </row>
    <row r="10" spans="2:6" x14ac:dyDescent="0.25">
      <c r="B10" s="11" t="s">
        <v>24</v>
      </c>
      <c r="C10" s="27">
        <v>177798375</v>
      </c>
      <c r="D10" s="27">
        <v>172177007</v>
      </c>
      <c r="E10" s="27">
        <v>137967560.34000012</v>
      </c>
      <c r="F10" s="33">
        <f t="shared" si="0"/>
        <v>0.80131233980620953</v>
      </c>
    </row>
    <row r="11" spans="2:6" x14ac:dyDescent="0.25">
      <c r="B11" s="13" t="s">
        <v>36</v>
      </c>
      <c r="C11" s="28">
        <v>245690226</v>
      </c>
      <c r="D11" s="28">
        <v>260992914</v>
      </c>
      <c r="E11" s="28">
        <v>209278000.39999914</v>
      </c>
      <c r="F11" s="23">
        <f t="shared" si="0"/>
        <v>0.80185318901033131</v>
      </c>
    </row>
    <row r="12" spans="2:6" x14ac:dyDescent="0.25">
      <c r="B12" s="13" t="s">
        <v>37</v>
      </c>
      <c r="C12" s="28">
        <v>62890365</v>
      </c>
      <c r="D12" s="28">
        <v>65378092</v>
      </c>
      <c r="E12" s="28">
        <v>53347308.679999918</v>
      </c>
      <c r="F12" s="23">
        <f t="shared" si="0"/>
        <v>0.81598142509267346</v>
      </c>
    </row>
    <row r="13" spans="2:6" x14ac:dyDescent="0.25">
      <c r="B13" s="13" t="s">
        <v>38</v>
      </c>
      <c r="C13" s="28">
        <v>42696850</v>
      </c>
      <c r="D13" s="28">
        <v>43235507</v>
      </c>
      <c r="E13" s="28">
        <v>34081714.540000014</v>
      </c>
      <c r="F13" s="23">
        <f t="shared" si="0"/>
        <v>0.78828067264251145</v>
      </c>
    </row>
    <row r="14" spans="2:6" x14ac:dyDescent="0.25">
      <c r="B14" s="13" t="s">
        <v>25</v>
      </c>
      <c r="C14" s="28">
        <v>97110238</v>
      </c>
      <c r="D14" s="28">
        <v>102155365</v>
      </c>
      <c r="E14" s="28">
        <v>84467039.98999989</v>
      </c>
      <c r="F14" s="23">
        <f t="shared" si="0"/>
        <v>0.8268487904673425</v>
      </c>
    </row>
    <row r="15" spans="2:6" x14ac:dyDescent="0.25">
      <c r="B15" s="13" t="s">
        <v>39</v>
      </c>
      <c r="C15" s="28">
        <v>57397911</v>
      </c>
      <c r="D15" s="28">
        <v>59312915</v>
      </c>
      <c r="E15" s="28">
        <v>45712302.92999991</v>
      </c>
      <c r="F15" s="23">
        <f t="shared" si="0"/>
        <v>0.77069729130662201</v>
      </c>
    </row>
    <row r="16" spans="2:6" x14ac:dyDescent="0.25">
      <c r="B16" s="13" t="s">
        <v>40</v>
      </c>
      <c r="C16" s="28">
        <v>6859128</v>
      </c>
      <c r="D16" s="28">
        <v>7059377</v>
      </c>
      <c r="E16" s="28">
        <v>5133322.8600000041</v>
      </c>
      <c r="F16" s="23">
        <f t="shared" si="0"/>
        <v>0.72716372280443498</v>
      </c>
    </row>
    <row r="17" spans="2:6" x14ac:dyDescent="0.25">
      <c r="B17" s="13" t="s">
        <v>26</v>
      </c>
      <c r="C17" s="28">
        <v>229823977</v>
      </c>
      <c r="D17" s="28">
        <v>244912503</v>
      </c>
      <c r="E17" s="28">
        <v>198751239.69000036</v>
      </c>
      <c r="F17" s="23">
        <f t="shared" si="0"/>
        <v>0.81151936816390446</v>
      </c>
    </row>
    <row r="18" spans="2:6" x14ac:dyDescent="0.25">
      <c r="B18" s="13" t="s">
        <v>41</v>
      </c>
      <c r="C18" s="28">
        <v>29706835</v>
      </c>
      <c r="D18" s="28">
        <v>31530044</v>
      </c>
      <c r="E18" s="28">
        <v>23753002.269999966</v>
      </c>
      <c r="F18" s="23">
        <f t="shared" si="0"/>
        <v>0.75334504036848049</v>
      </c>
    </row>
    <row r="19" spans="2:6" x14ac:dyDescent="0.25">
      <c r="B19" s="13" t="s">
        <v>42</v>
      </c>
      <c r="C19" s="28">
        <v>30178389</v>
      </c>
      <c r="D19" s="28">
        <v>33092883</v>
      </c>
      <c r="E19" s="28">
        <v>25819710.959999949</v>
      </c>
      <c r="F19" s="23">
        <f t="shared" si="0"/>
        <v>0.78021944960189626</v>
      </c>
    </row>
    <row r="20" spans="2:6" x14ac:dyDescent="0.25">
      <c r="B20" s="13" t="s">
        <v>43</v>
      </c>
      <c r="C20" s="28">
        <v>1150881063</v>
      </c>
      <c r="D20" s="28">
        <v>994384760</v>
      </c>
      <c r="E20" s="28">
        <v>706078978.35000134</v>
      </c>
      <c r="F20" s="23">
        <f t="shared" si="0"/>
        <v>0.71006617031218511</v>
      </c>
    </row>
    <row r="21" spans="2:6" x14ac:dyDescent="0.25">
      <c r="B21" s="13" t="s">
        <v>44</v>
      </c>
      <c r="C21" s="28">
        <v>687049837</v>
      </c>
      <c r="D21" s="28">
        <v>790476742</v>
      </c>
      <c r="E21" s="28">
        <v>620788977.29000127</v>
      </c>
      <c r="F21" s="23">
        <f t="shared" si="0"/>
        <v>0.78533490526151528</v>
      </c>
    </row>
    <row r="22" spans="2:6" x14ac:dyDescent="0.25">
      <c r="B22" s="44" t="s">
        <v>19</v>
      </c>
      <c r="C22" s="45">
        <f>SUM(C23:C33)</f>
        <v>174795319</v>
      </c>
      <c r="D22" s="45">
        <f>SUM(D23:D33)</f>
        <v>178118389</v>
      </c>
      <c r="E22" s="45">
        <f>SUM(E23:E33)</f>
        <v>133636815.65999995</v>
      </c>
      <c r="F22" s="46">
        <f t="shared" si="0"/>
        <v>0.7502696179224928</v>
      </c>
    </row>
    <row r="23" spans="2:6" x14ac:dyDescent="0.25">
      <c r="B23" s="13" t="s">
        <v>36</v>
      </c>
      <c r="C23" s="28">
        <v>0</v>
      </c>
      <c r="D23" s="28">
        <v>12000</v>
      </c>
      <c r="E23" s="28">
        <v>0</v>
      </c>
      <c r="F23" s="23" t="str">
        <f t="shared" si="0"/>
        <v>%</v>
      </c>
    </row>
    <row r="24" spans="2:6" x14ac:dyDescent="0.25">
      <c r="B24" s="13" t="s">
        <v>39</v>
      </c>
      <c r="C24" s="28">
        <v>0</v>
      </c>
      <c r="D24" s="28">
        <v>6000</v>
      </c>
      <c r="E24" s="28">
        <v>0</v>
      </c>
      <c r="F24" s="23" t="str">
        <f t="shared" si="0"/>
        <v>%</v>
      </c>
    </row>
    <row r="25" spans="2:6" x14ac:dyDescent="0.25">
      <c r="B25" s="13" t="s">
        <v>26</v>
      </c>
      <c r="C25" s="28">
        <v>0</v>
      </c>
      <c r="D25" s="28">
        <v>39000</v>
      </c>
      <c r="E25" s="28">
        <v>3000</v>
      </c>
      <c r="F25" s="23">
        <f t="shared" si="0"/>
        <v>7.6923076923076927E-2</v>
      </c>
    </row>
    <row r="26" spans="2:6" x14ac:dyDescent="0.25">
      <c r="B26" s="13" t="s">
        <v>41</v>
      </c>
      <c r="C26" s="28">
        <v>0</v>
      </c>
      <c r="D26" s="28">
        <v>48000</v>
      </c>
      <c r="E26" s="28">
        <v>9000</v>
      </c>
      <c r="F26" s="23">
        <f t="shared" si="0"/>
        <v>0.1875</v>
      </c>
    </row>
    <row r="27" spans="2:6" x14ac:dyDescent="0.25">
      <c r="B27" s="13" t="s">
        <v>43</v>
      </c>
      <c r="C27" s="28">
        <v>9891037</v>
      </c>
      <c r="D27" s="28">
        <v>8760724</v>
      </c>
      <c r="E27" s="28">
        <v>3801505.4799999995</v>
      </c>
      <c r="F27" s="23">
        <f t="shared" si="0"/>
        <v>0.43392594949915092</v>
      </c>
    </row>
    <row r="28" spans="2:6" x14ac:dyDescent="0.25">
      <c r="B28" s="13" t="s">
        <v>44</v>
      </c>
      <c r="C28" s="28">
        <v>164904282</v>
      </c>
      <c r="D28" s="28">
        <v>169252665</v>
      </c>
      <c r="E28" s="28">
        <v>129823310.17999995</v>
      </c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hidden="1" x14ac:dyDescent="0.25">
      <c r="B32" s="13"/>
      <c r="C32" s="28"/>
      <c r="D32" s="28"/>
      <c r="E32" s="28"/>
      <c r="F32" s="23"/>
    </row>
    <row r="33" spans="2:6" hidden="1" x14ac:dyDescent="0.25">
      <c r="B33" s="13"/>
      <c r="C33" s="28"/>
      <c r="D33" s="28"/>
      <c r="E33" s="28"/>
      <c r="F33" s="23"/>
    </row>
    <row r="34" spans="2:6" x14ac:dyDescent="0.25">
      <c r="B34" s="44" t="s">
        <v>18</v>
      </c>
      <c r="C34" s="45">
        <f>SUM(C35:C47)</f>
        <v>2506218564</v>
      </c>
      <c r="D34" s="45">
        <f t="shared" ref="D34:E34" si="1">SUM(D35:D47)</f>
        <v>3103381159</v>
      </c>
      <c r="E34" s="45">
        <f t="shared" si="1"/>
        <v>2020718815.1299977</v>
      </c>
      <c r="F34" s="46">
        <f t="shared" si="0"/>
        <v>0.65113458888856968</v>
      </c>
    </row>
    <row r="35" spans="2:6" x14ac:dyDescent="0.25">
      <c r="B35" s="38" t="s">
        <v>24</v>
      </c>
      <c r="C35" s="12">
        <v>115646242</v>
      </c>
      <c r="D35" s="12">
        <v>93824995</v>
      </c>
      <c r="E35" s="12">
        <v>64645055.380000032</v>
      </c>
      <c r="F35" s="33">
        <f t="shared" si="0"/>
        <v>0.68899609725532129</v>
      </c>
    </row>
    <row r="36" spans="2:6" x14ac:dyDescent="0.25">
      <c r="B36" s="39" t="s">
        <v>36</v>
      </c>
      <c r="C36" s="40">
        <v>93364498</v>
      </c>
      <c r="D36" s="40">
        <v>77397048</v>
      </c>
      <c r="E36" s="40">
        <v>52996138.68999996</v>
      </c>
      <c r="F36" s="23">
        <f t="shared" si="0"/>
        <v>0.68473074955003399</v>
      </c>
    </row>
    <row r="37" spans="2:6" x14ac:dyDescent="0.25">
      <c r="B37" s="39" t="s">
        <v>37</v>
      </c>
      <c r="C37" s="40">
        <v>148561701</v>
      </c>
      <c r="D37" s="40">
        <v>135181118</v>
      </c>
      <c r="E37" s="40">
        <v>79236619.639999926</v>
      </c>
      <c r="F37" s="23">
        <f t="shared" si="0"/>
        <v>0.58615153367794992</v>
      </c>
    </row>
    <row r="38" spans="2:6" x14ac:dyDescent="0.25">
      <c r="B38" s="39" t="s">
        <v>38</v>
      </c>
      <c r="C38" s="40">
        <v>30315003</v>
      </c>
      <c r="D38" s="40">
        <v>42930878</v>
      </c>
      <c r="E38" s="40">
        <v>22902256.870000005</v>
      </c>
      <c r="F38" s="23">
        <f t="shared" si="0"/>
        <v>0.53346816876188752</v>
      </c>
    </row>
    <row r="39" spans="2:6" x14ac:dyDescent="0.25">
      <c r="B39" s="39" t="s">
        <v>25</v>
      </c>
      <c r="C39" s="40">
        <v>42016474</v>
      </c>
      <c r="D39" s="40">
        <v>38465470</v>
      </c>
      <c r="E39" s="40">
        <v>23891682.929999992</v>
      </c>
      <c r="F39" s="23">
        <f t="shared" si="0"/>
        <v>0.62112026526648423</v>
      </c>
    </row>
    <row r="40" spans="2:6" x14ac:dyDescent="0.25">
      <c r="B40" s="39" t="s">
        <v>39</v>
      </c>
      <c r="C40" s="40">
        <v>65824492</v>
      </c>
      <c r="D40" s="40">
        <v>60438059</v>
      </c>
      <c r="E40" s="40">
        <v>29996286.339999981</v>
      </c>
      <c r="F40" s="23">
        <f t="shared" si="0"/>
        <v>0.49631452161625478</v>
      </c>
    </row>
    <row r="41" spans="2:6" x14ac:dyDescent="0.25">
      <c r="B41" s="39" t="s">
        <v>40</v>
      </c>
      <c r="C41" s="40">
        <v>29820868</v>
      </c>
      <c r="D41" s="40">
        <v>27505648</v>
      </c>
      <c r="E41" s="40">
        <v>15231827.110000005</v>
      </c>
      <c r="F41" s="23">
        <f t="shared" si="0"/>
        <v>0.55377088771004435</v>
      </c>
    </row>
    <row r="42" spans="2:6" x14ac:dyDescent="0.25">
      <c r="B42" s="39" t="s">
        <v>26</v>
      </c>
      <c r="C42" s="40">
        <v>57453333</v>
      </c>
      <c r="D42" s="40">
        <v>66992199</v>
      </c>
      <c r="E42" s="40">
        <v>48076291.879999921</v>
      </c>
      <c r="F42" s="23">
        <f t="shared" si="0"/>
        <v>0.71764015210188759</v>
      </c>
    </row>
    <row r="43" spans="2:6" x14ac:dyDescent="0.25">
      <c r="B43" s="39" t="s">
        <v>41</v>
      </c>
      <c r="C43" s="40">
        <v>16181164</v>
      </c>
      <c r="D43" s="40">
        <v>17780083</v>
      </c>
      <c r="E43" s="40">
        <v>12956049.010000002</v>
      </c>
      <c r="F43" s="23">
        <f t="shared" si="0"/>
        <v>0.72868326936381578</v>
      </c>
    </row>
    <row r="44" spans="2:6" x14ac:dyDescent="0.25">
      <c r="B44" s="39" t="s">
        <v>42</v>
      </c>
      <c r="C44" s="40">
        <v>91266513</v>
      </c>
      <c r="D44" s="40">
        <v>77465505</v>
      </c>
      <c r="E44" s="40">
        <v>49750512.130000077</v>
      </c>
      <c r="F44" s="23">
        <f t="shared" si="0"/>
        <v>0.64222794558687868</v>
      </c>
    </row>
    <row r="45" spans="2:6" x14ac:dyDescent="0.25">
      <c r="B45" s="39" t="s">
        <v>46</v>
      </c>
      <c r="C45" s="40">
        <v>3326300</v>
      </c>
      <c r="D45" s="40">
        <v>3467247</v>
      </c>
      <c r="E45" s="40">
        <v>2782787.5100000002</v>
      </c>
      <c r="F45" s="23">
        <f t="shared" si="0"/>
        <v>0.80259280922299459</v>
      </c>
    </row>
    <row r="46" spans="2:6" x14ac:dyDescent="0.25">
      <c r="B46" s="39" t="s">
        <v>43</v>
      </c>
      <c r="C46" s="40">
        <v>502503358</v>
      </c>
      <c r="D46" s="40">
        <v>553098371</v>
      </c>
      <c r="E46" s="40">
        <v>431218258.75000089</v>
      </c>
      <c r="F46" s="23">
        <f t="shared" si="0"/>
        <v>0.77964116576651588</v>
      </c>
    </row>
    <row r="47" spans="2:6" x14ac:dyDescent="0.25">
      <c r="B47" s="41" t="s">
        <v>44</v>
      </c>
      <c r="C47" s="15">
        <v>1309938618</v>
      </c>
      <c r="D47" s="15">
        <v>1908834538</v>
      </c>
      <c r="E47" s="15">
        <v>1187035048.889997</v>
      </c>
      <c r="F47" s="34">
        <f t="shared" si="0"/>
        <v>0.62186377355353417</v>
      </c>
    </row>
    <row r="48" spans="2:6" x14ac:dyDescent="0.25">
      <c r="B48" s="44" t="s">
        <v>17</v>
      </c>
      <c r="C48" s="45">
        <f>SUM(C49:C59)</f>
        <v>810120548</v>
      </c>
      <c r="D48" s="45">
        <f>SUM(D49:D59)</f>
        <v>400833518</v>
      </c>
      <c r="E48" s="45">
        <f>SUM(E49:E59)</f>
        <v>361578355.38</v>
      </c>
      <c r="F48" s="46">
        <f t="shared" si="0"/>
        <v>0.90206616748053492</v>
      </c>
    </row>
    <row r="49" spans="2:6" x14ac:dyDescent="0.25">
      <c r="B49" s="13" t="s">
        <v>24</v>
      </c>
      <c r="C49" s="28">
        <v>248355568</v>
      </c>
      <c r="D49" s="28">
        <v>248092995</v>
      </c>
      <c r="E49" s="28">
        <v>239780705.55999997</v>
      </c>
      <c r="F49" s="23">
        <f t="shared" si="0"/>
        <v>0.96649526747016767</v>
      </c>
    </row>
    <row r="50" spans="2:6" x14ac:dyDescent="0.25">
      <c r="B50" s="13" t="s">
        <v>36</v>
      </c>
      <c r="C50" s="28">
        <v>3159210</v>
      </c>
      <c r="D50" s="28">
        <v>33196004</v>
      </c>
      <c r="E50" s="28">
        <v>26968574.90000001</v>
      </c>
      <c r="F50" s="23">
        <f t="shared" si="0"/>
        <v>0.81240425504226377</v>
      </c>
    </row>
    <row r="51" spans="2:6" x14ac:dyDescent="0.25">
      <c r="B51" s="13" t="s">
        <v>37</v>
      </c>
      <c r="C51" s="28">
        <v>0</v>
      </c>
      <c r="D51" s="28">
        <v>7516115</v>
      </c>
      <c r="E51" s="28">
        <v>6866037.1900000004</v>
      </c>
      <c r="F51" s="23">
        <f t="shared" si="0"/>
        <v>0.91350879942629937</v>
      </c>
    </row>
    <row r="52" spans="2:6" x14ac:dyDescent="0.25">
      <c r="B52" s="13" t="s">
        <v>38</v>
      </c>
      <c r="C52" s="28">
        <v>24548966</v>
      </c>
      <c r="D52" s="28">
        <v>14144734</v>
      </c>
      <c r="E52" s="28">
        <v>13301465.029999996</v>
      </c>
      <c r="F52" s="23">
        <f t="shared" si="0"/>
        <v>0.94038283293273639</v>
      </c>
    </row>
    <row r="53" spans="2:6" x14ac:dyDescent="0.25">
      <c r="B53" s="13" t="s">
        <v>25</v>
      </c>
      <c r="C53" s="28">
        <v>0</v>
      </c>
      <c r="D53" s="28">
        <v>2524</v>
      </c>
      <c r="E53" s="28">
        <v>0</v>
      </c>
      <c r="F53" s="23" t="str">
        <f t="shared" si="0"/>
        <v>%</v>
      </c>
    </row>
    <row r="54" spans="2:6" x14ac:dyDescent="0.25">
      <c r="B54" s="13" t="s">
        <v>39</v>
      </c>
      <c r="C54" s="28">
        <v>21778706</v>
      </c>
      <c r="D54" s="28">
        <v>17291706</v>
      </c>
      <c r="E54" s="28">
        <v>6832076.5500000007</v>
      </c>
      <c r="F54" s="23">
        <f t="shared" si="0"/>
        <v>0.39510714269604169</v>
      </c>
    </row>
    <row r="55" spans="2:6" x14ac:dyDescent="0.25">
      <c r="B55" s="13" t="s">
        <v>42</v>
      </c>
      <c r="C55" s="28">
        <v>73806518</v>
      </c>
      <c r="D55" s="28">
        <v>1440</v>
      </c>
      <c r="E55" s="28">
        <v>0</v>
      </c>
      <c r="F55" s="23" t="str">
        <f t="shared" si="0"/>
        <v>%</v>
      </c>
    </row>
    <row r="56" spans="2:6" x14ac:dyDescent="0.25">
      <c r="B56" s="13" t="s">
        <v>43</v>
      </c>
      <c r="C56" s="28">
        <v>0</v>
      </c>
      <c r="D56" s="28">
        <v>968449</v>
      </c>
      <c r="E56" s="28">
        <v>0</v>
      </c>
      <c r="F56" s="23" t="str">
        <f t="shared" si="0"/>
        <v>%</v>
      </c>
    </row>
    <row r="57" spans="2:6" x14ac:dyDescent="0.25">
      <c r="B57" s="13" t="s">
        <v>44</v>
      </c>
      <c r="C57" s="28">
        <v>438471580</v>
      </c>
      <c r="D57" s="28">
        <v>79619551</v>
      </c>
      <c r="E57" s="28">
        <v>67829496.150000006</v>
      </c>
      <c r="F57" s="23">
        <f t="shared" si="0"/>
        <v>0.85192010376948757</v>
      </c>
    </row>
    <row r="58" spans="2:6" hidden="1" x14ac:dyDescent="0.25">
      <c r="B58" s="13"/>
      <c r="C58" s="28"/>
      <c r="D58" s="28"/>
      <c r="E58" s="28"/>
      <c r="F58" s="23" t="str">
        <f t="shared" si="0"/>
        <v>%</v>
      </c>
    </row>
    <row r="59" spans="2:6" hidden="1" x14ac:dyDescent="0.25">
      <c r="B59" s="13"/>
      <c r="C59" s="28"/>
      <c r="D59" s="28"/>
      <c r="E59" s="28"/>
      <c r="F59" s="23" t="str">
        <f t="shared" si="0"/>
        <v>%</v>
      </c>
    </row>
    <row r="60" spans="2:6" x14ac:dyDescent="0.25">
      <c r="B60" s="44" t="s">
        <v>16</v>
      </c>
      <c r="C60" s="45">
        <f>+SUM(C61:C70)</f>
        <v>81805636</v>
      </c>
      <c r="D60" s="45">
        <f t="shared" ref="D60:E60" si="2">+SUM(D61:D70)</f>
        <v>203772284</v>
      </c>
      <c r="E60" s="45">
        <f t="shared" si="2"/>
        <v>137327901.06</v>
      </c>
      <c r="F60" s="46">
        <f t="shared" si="0"/>
        <v>0.67392826131349637</v>
      </c>
    </row>
    <row r="61" spans="2:6" x14ac:dyDescent="0.25">
      <c r="B61" s="11" t="s">
        <v>24</v>
      </c>
      <c r="C61" s="27">
        <v>23552081</v>
      </c>
      <c r="D61" s="27">
        <v>44699940</v>
      </c>
      <c r="E61" s="27">
        <v>43462598</v>
      </c>
      <c r="F61" s="33">
        <f t="shared" si="0"/>
        <v>0.9723189337614323</v>
      </c>
    </row>
    <row r="62" spans="2:6" x14ac:dyDescent="0.25">
      <c r="B62" s="13" t="s">
        <v>36</v>
      </c>
      <c r="C62" s="28">
        <v>0</v>
      </c>
      <c r="D62" s="28">
        <v>5527628</v>
      </c>
      <c r="E62" s="28">
        <v>5020142</v>
      </c>
      <c r="F62" s="23">
        <f t="shared" si="0"/>
        <v>0.90819099982849782</v>
      </c>
    </row>
    <row r="63" spans="2:6" x14ac:dyDescent="0.25">
      <c r="B63" s="13" t="s">
        <v>37</v>
      </c>
      <c r="C63" s="28">
        <v>37846882</v>
      </c>
      <c r="D63" s="28">
        <v>7183267</v>
      </c>
      <c r="E63" s="28">
        <v>3454405</v>
      </c>
      <c r="F63" s="23">
        <f t="shared" si="0"/>
        <v>0.48089608808916612</v>
      </c>
    </row>
    <row r="64" spans="2:6" x14ac:dyDescent="0.25">
      <c r="B64" s="13" t="s">
        <v>38</v>
      </c>
      <c r="C64" s="28">
        <v>128000</v>
      </c>
      <c r="D64" s="28">
        <v>6340675</v>
      </c>
      <c r="E64" s="28">
        <v>4934025</v>
      </c>
      <c r="F64" s="23">
        <f t="shared" ref="F64" si="3">IF(E64=0,"%",E64/D64)</f>
        <v>0.77815453402043155</v>
      </c>
    </row>
    <row r="65" spans="2:6" x14ac:dyDescent="0.25">
      <c r="B65" s="13" t="s">
        <v>39</v>
      </c>
      <c r="C65" s="28">
        <v>2665</v>
      </c>
      <c r="D65" s="28">
        <v>4089657</v>
      </c>
      <c r="E65" s="28">
        <v>3610188</v>
      </c>
      <c r="F65" s="23">
        <f t="shared" si="0"/>
        <v>0.88276058358928389</v>
      </c>
    </row>
    <row r="66" spans="2:6" x14ac:dyDescent="0.25">
      <c r="B66" s="13" t="s">
        <v>42</v>
      </c>
      <c r="C66" s="28">
        <v>0</v>
      </c>
      <c r="D66" s="28">
        <v>4147</v>
      </c>
      <c r="E66" s="28">
        <v>4146.47</v>
      </c>
      <c r="F66" s="23">
        <f t="shared" si="0"/>
        <v>0.9998721967687485</v>
      </c>
    </row>
    <row r="67" spans="2:6" x14ac:dyDescent="0.25">
      <c r="B67" s="13" t="s">
        <v>43</v>
      </c>
      <c r="C67" s="28">
        <v>2462479</v>
      </c>
      <c r="D67" s="28">
        <v>3935721</v>
      </c>
      <c r="E67" s="28">
        <v>3295892.7899999986</v>
      </c>
      <c r="F67" s="23">
        <f t="shared" si="0"/>
        <v>0.83743049621657595</v>
      </c>
    </row>
    <row r="68" spans="2:6" x14ac:dyDescent="0.25">
      <c r="B68" s="13" t="s">
        <v>44</v>
      </c>
      <c r="C68" s="28">
        <v>17813529</v>
      </c>
      <c r="D68" s="28">
        <v>131991249</v>
      </c>
      <c r="E68" s="28">
        <v>73546503.800000012</v>
      </c>
      <c r="F68" s="23">
        <f t="shared" ref="F68:F69" si="4">IF(E68=0,"%",E68/D68)</f>
        <v>0.55720742365276055</v>
      </c>
    </row>
    <row r="69" spans="2:6" hidden="1" x14ac:dyDescent="0.25">
      <c r="B69" s="13"/>
      <c r="C69" s="28"/>
      <c r="D69" s="28"/>
      <c r="E69" s="28"/>
      <c r="F69" s="23" t="str">
        <f t="shared" si="4"/>
        <v>%</v>
      </c>
    </row>
    <row r="70" spans="2:6" ht="16.5" hidden="1" customHeight="1" x14ac:dyDescent="0.25">
      <c r="B70" s="13"/>
      <c r="C70" s="28"/>
      <c r="D70" s="28"/>
      <c r="E70" s="28"/>
      <c r="F70" s="23" t="str">
        <f t="shared" si="0"/>
        <v>%</v>
      </c>
    </row>
    <row r="71" spans="2:6" hidden="1" x14ac:dyDescent="0.25">
      <c r="B71" s="44" t="s">
        <v>23</v>
      </c>
      <c r="C71" s="45">
        <f>+C72</f>
        <v>0</v>
      </c>
      <c r="D71" s="45">
        <f t="shared" ref="D71:E71" si="5">+D72</f>
        <v>0</v>
      </c>
      <c r="E71" s="45">
        <f t="shared" si="5"/>
        <v>0</v>
      </c>
      <c r="F71" s="57" t="str">
        <f t="shared" si="0"/>
        <v>%</v>
      </c>
    </row>
    <row r="72" spans="2:6" hidden="1" x14ac:dyDescent="0.25">
      <c r="B72" s="17"/>
      <c r="C72" s="30"/>
      <c r="D72" s="30"/>
      <c r="E72" s="30"/>
      <c r="F72" s="58" t="str">
        <f t="shared" si="0"/>
        <v>%</v>
      </c>
    </row>
    <row r="73" spans="2:6" x14ac:dyDescent="0.25">
      <c r="B73" s="44" t="s">
        <v>15</v>
      </c>
      <c r="C73" s="45">
        <f>+SUM(C74:C87)</f>
        <v>5390724</v>
      </c>
      <c r="D73" s="45">
        <f>+SUM(D74:D87)</f>
        <v>231603109</v>
      </c>
      <c r="E73" s="45">
        <f>+SUM(E74:E87)</f>
        <v>64633160.520000011</v>
      </c>
      <c r="F73" s="46">
        <f t="shared" si="0"/>
        <v>0.27906862217467043</v>
      </c>
    </row>
    <row r="74" spans="2:6" x14ac:dyDescent="0.25">
      <c r="B74" s="11" t="s">
        <v>24</v>
      </c>
      <c r="C74" s="27">
        <v>2475337</v>
      </c>
      <c r="D74" s="27">
        <v>773924</v>
      </c>
      <c r="E74" s="27">
        <v>466421.49</v>
      </c>
      <c r="F74" s="33">
        <f t="shared" si="0"/>
        <v>0.60267092117572263</v>
      </c>
    </row>
    <row r="75" spans="2:6" x14ac:dyDescent="0.25">
      <c r="B75" s="13" t="s">
        <v>36</v>
      </c>
      <c r="C75" s="28">
        <v>0</v>
      </c>
      <c r="D75" s="28">
        <v>345225</v>
      </c>
      <c r="E75" s="28">
        <v>165700.97</v>
      </c>
      <c r="F75" s="23">
        <f t="shared" si="0"/>
        <v>0.47997963646896952</v>
      </c>
    </row>
    <row r="76" spans="2:6" x14ac:dyDescent="0.25">
      <c r="B76" s="13" t="s">
        <v>37</v>
      </c>
      <c r="C76" s="28">
        <v>0</v>
      </c>
      <c r="D76" s="28">
        <v>1077630</v>
      </c>
      <c r="E76" s="28">
        <v>743994</v>
      </c>
      <c r="F76" s="23">
        <f t="shared" si="0"/>
        <v>0.69039837421007211</v>
      </c>
    </row>
    <row r="77" spans="2:6" x14ac:dyDescent="0.25">
      <c r="B77" s="13" t="s">
        <v>38</v>
      </c>
      <c r="C77" s="28">
        <v>0</v>
      </c>
      <c r="D77" s="28">
        <v>12206</v>
      </c>
      <c r="E77" s="28">
        <v>0</v>
      </c>
      <c r="F77" s="23" t="str">
        <f t="shared" si="0"/>
        <v>%</v>
      </c>
    </row>
    <row r="78" spans="2:6" x14ac:dyDescent="0.25">
      <c r="B78" s="13" t="s">
        <v>25</v>
      </c>
      <c r="C78" s="28">
        <v>0</v>
      </c>
      <c r="D78" s="28">
        <v>340171</v>
      </c>
      <c r="E78" s="28">
        <v>119034.61000000002</v>
      </c>
      <c r="F78" s="23">
        <f t="shared" si="0"/>
        <v>0.3499258020231002</v>
      </c>
    </row>
    <row r="79" spans="2:6" x14ac:dyDescent="0.25">
      <c r="B79" s="13" t="s">
        <v>39</v>
      </c>
      <c r="C79" s="28">
        <v>0</v>
      </c>
      <c r="D79" s="28">
        <v>267863</v>
      </c>
      <c r="E79" s="28">
        <v>66033.42</v>
      </c>
      <c r="F79" s="23">
        <f t="shared" si="0"/>
        <v>0.24651937744294658</v>
      </c>
    </row>
    <row r="80" spans="2:6" x14ac:dyDescent="0.25">
      <c r="B80" s="13" t="s">
        <v>40</v>
      </c>
      <c r="C80" s="28">
        <v>0</v>
      </c>
      <c r="D80" s="28">
        <v>1965596</v>
      </c>
      <c r="E80" s="28">
        <v>576621.99999999988</v>
      </c>
      <c r="F80" s="23">
        <f t="shared" si="0"/>
        <v>0.2933573328395051</v>
      </c>
    </row>
    <row r="81" spans="2:6" x14ac:dyDescent="0.25">
      <c r="B81" s="13" t="s">
        <v>26</v>
      </c>
      <c r="C81" s="28">
        <v>0</v>
      </c>
      <c r="D81" s="28">
        <v>1489264</v>
      </c>
      <c r="E81" s="28">
        <v>895811.63</v>
      </c>
      <c r="F81" s="23">
        <f t="shared" si="0"/>
        <v>0.60151298225163574</v>
      </c>
    </row>
    <row r="82" spans="2:6" x14ac:dyDescent="0.25">
      <c r="B82" s="13" t="s">
        <v>41</v>
      </c>
      <c r="C82" s="28">
        <v>0</v>
      </c>
      <c r="D82" s="28">
        <v>178665</v>
      </c>
      <c r="E82" s="28">
        <v>58475.92</v>
      </c>
      <c r="F82" s="23">
        <f t="shared" si="0"/>
        <v>0.32729365012733325</v>
      </c>
    </row>
    <row r="83" spans="2:6" x14ac:dyDescent="0.25">
      <c r="B83" s="13" t="s">
        <v>42</v>
      </c>
      <c r="C83" s="28">
        <v>0</v>
      </c>
      <c r="D83" s="28">
        <v>1561740</v>
      </c>
      <c r="E83" s="28">
        <v>295970.37</v>
      </c>
      <c r="F83" s="23">
        <f t="shared" si="0"/>
        <v>0.18951321602827614</v>
      </c>
    </row>
    <row r="84" spans="2:6" x14ac:dyDescent="0.25">
      <c r="B84" s="13" t="s">
        <v>46</v>
      </c>
      <c r="C84" s="28">
        <v>0</v>
      </c>
      <c r="D84" s="28">
        <v>24750</v>
      </c>
      <c r="E84" s="28">
        <v>0</v>
      </c>
      <c r="F84" s="23" t="str">
        <f t="shared" si="0"/>
        <v>%</v>
      </c>
    </row>
    <row r="85" spans="2:6" x14ac:dyDescent="0.25">
      <c r="B85" s="13" t="s">
        <v>43</v>
      </c>
      <c r="C85" s="28">
        <v>0</v>
      </c>
      <c r="D85" s="28">
        <v>5650390</v>
      </c>
      <c r="E85" s="28">
        <v>2512031.9400000004</v>
      </c>
      <c r="F85" s="23">
        <f t="shared" si="0"/>
        <v>0.44457673541118409</v>
      </c>
    </row>
    <row r="86" spans="2:6" x14ac:dyDescent="0.25">
      <c r="B86" s="13" t="s">
        <v>44</v>
      </c>
      <c r="C86" s="28">
        <v>2915387</v>
      </c>
      <c r="D86" s="28">
        <v>217915685</v>
      </c>
      <c r="E86" s="28">
        <v>58733064.170000009</v>
      </c>
      <c r="F86" s="23">
        <f t="shared" si="0"/>
        <v>0.26952196749857638</v>
      </c>
    </row>
    <row r="87" spans="2:6" hidden="1" x14ac:dyDescent="0.25">
      <c r="B87" s="13"/>
      <c r="C87" s="28"/>
      <c r="D87" s="28"/>
      <c r="E87" s="28"/>
      <c r="F87" s="23" t="str">
        <f t="shared" si="0"/>
        <v>%</v>
      </c>
    </row>
    <row r="88" spans="2:6" x14ac:dyDescent="0.25">
      <c r="B88" s="47" t="s">
        <v>3</v>
      </c>
      <c r="C88" s="48">
        <f>+C73+C71+C60+C48+C34+C22+C9</f>
        <v>6396413985</v>
      </c>
      <c r="D88" s="48">
        <f t="shared" ref="D88:E88" si="6">+D73+D71+D60+D48+D34+D22+D9</f>
        <v>6922416568</v>
      </c>
      <c r="E88" s="48">
        <f t="shared" si="6"/>
        <v>4863074206.0499992</v>
      </c>
      <c r="F88" s="49">
        <f t="shared" si="0"/>
        <v>0.70251106073713521</v>
      </c>
    </row>
    <row r="89" spans="2:6" x14ac:dyDescent="0.2">
      <c r="B89" s="37" t="s">
        <v>28</v>
      </c>
      <c r="C89" s="9"/>
      <c r="D89" s="9"/>
      <c r="E89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31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32</v>
      </c>
      <c r="F8" s="52" t="s">
        <v>5</v>
      </c>
    </row>
    <row r="9" spans="2:6" x14ac:dyDescent="0.25">
      <c r="B9" s="44" t="s">
        <v>20</v>
      </c>
      <c r="C9" s="45">
        <f>SUM(C10:C13)</f>
        <v>1067732</v>
      </c>
      <c r="D9" s="45">
        <f>SUM(D10:D13)</f>
        <v>1067732</v>
      </c>
      <c r="E9" s="45">
        <f>SUM(E10:E13)</f>
        <v>264093</v>
      </c>
      <c r="F9" s="46">
        <f>IF(D9=0,"%",E9/D9)</f>
        <v>0.24734015651867697</v>
      </c>
    </row>
    <row r="10" spans="2:6" x14ac:dyDescent="0.25">
      <c r="B10" s="13" t="s">
        <v>36</v>
      </c>
      <c r="C10" s="28">
        <v>56903</v>
      </c>
      <c r="D10" s="28">
        <v>26005</v>
      </c>
      <c r="E10" s="28">
        <v>0</v>
      </c>
      <c r="F10" s="35">
        <f t="shared" ref="F10:F49" si="0">IF(D10=0,"%",E10/D10)</f>
        <v>0</v>
      </c>
    </row>
    <row r="11" spans="2:6" x14ac:dyDescent="0.25">
      <c r="B11" s="13" t="s">
        <v>26</v>
      </c>
      <c r="C11" s="28">
        <v>581028</v>
      </c>
      <c r="D11" s="28">
        <v>581028</v>
      </c>
      <c r="E11" s="28">
        <v>18890</v>
      </c>
      <c r="F11" s="35">
        <f t="shared" si="0"/>
        <v>3.2511341966307991E-2</v>
      </c>
    </row>
    <row r="12" spans="2:6" x14ac:dyDescent="0.25">
      <c r="B12" s="13" t="s">
        <v>43</v>
      </c>
      <c r="C12" s="28">
        <v>70000</v>
      </c>
      <c r="D12" s="28">
        <v>0</v>
      </c>
      <c r="E12" s="28">
        <v>0</v>
      </c>
      <c r="F12" s="35" t="str">
        <f t="shared" si="0"/>
        <v>%</v>
      </c>
    </row>
    <row r="13" spans="2:6" x14ac:dyDescent="0.25">
      <c r="B13" s="13" t="s">
        <v>44</v>
      </c>
      <c r="C13" s="28">
        <v>359801</v>
      </c>
      <c r="D13" s="28">
        <v>460699</v>
      </c>
      <c r="E13" s="28">
        <v>245203</v>
      </c>
      <c r="F13" s="35">
        <f t="shared" si="0"/>
        <v>0.53224122474761182</v>
      </c>
    </row>
    <row r="14" spans="2:6" hidden="1" x14ac:dyDescent="0.25">
      <c r="B14" s="44" t="s">
        <v>19</v>
      </c>
      <c r="C14" s="45">
        <f>SUM(C15:C15)</f>
        <v>0</v>
      </c>
      <c r="D14" s="45">
        <f>SUM(D15:D15)</f>
        <v>0</v>
      </c>
      <c r="E14" s="45">
        <f>SUM(E15:E15)</f>
        <v>0</v>
      </c>
      <c r="F14" s="46" t="str">
        <f t="shared" si="0"/>
        <v>%</v>
      </c>
    </row>
    <row r="15" spans="2:6" hidden="1" x14ac:dyDescent="0.25">
      <c r="B15" s="22"/>
      <c r="C15" s="27"/>
      <c r="D15" s="27"/>
      <c r="E15" s="27"/>
      <c r="F15" s="24" t="str">
        <f t="shared" si="0"/>
        <v>%</v>
      </c>
    </row>
    <row r="16" spans="2:6" x14ac:dyDescent="0.25">
      <c r="B16" s="44" t="s">
        <v>18</v>
      </c>
      <c r="C16" s="45">
        <f>+SUM(C17:C28)</f>
        <v>261439962</v>
      </c>
      <c r="D16" s="45">
        <f>+SUM(D17:D28)</f>
        <v>236497361</v>
      </c>
      <c r="E16" s="45">
        <f>+SUM(E17:E28)</f>
        <v>86828267.599999979</v>
      </c>
      <c r="F16" s="46">
        <f t="shared" si="0"/>
        <v>0.36714264900401988</v>
      </c>
    </row>
    <row r="17" spans="2:6" x14ac:dyDescent="0.25">
      <c r="B17" s="11" t="s">
        <v>24</v>
      </c>
      <c r="C17" s="27">
        <v>250286</v>
      </c>
      <c r="D17" s="27">
        <v>256537</v>
      </c>
      <c r="E17" s="27">
        <v>13535.849999999999</v>
      </c>
      <c r="F17" s="24">
        <f t="shared" si="0"/>
        <v>5.2763733886339974E-2</v>
      </c>
    </row>
    <row r="18" spans="2:6" x14ac:dyDescent="0.25">
      <c r="B18" s="13" t="s">
        <v>36</v>
      </c>
      <c r="C18" s="28">
        <v>90968</v>
      </c>
      <c r="D18" s="28">
        <v>194668</v>
      </c>
      <c r="E18" s="28">
        <v>18813.939999999999</v>
      </c>
      <c r="F18" s="35">
        <f t="shared" si="0"/>
        <v>9.6646290093903464E-2</v>
      </c>
    </row>
    <row r="19" spans="2:6" x14ac:dyDescent="0.25">
      <c r="B19" s="13" t="s">
        <v>37</v>
      </c>
      <c r="C19" s="28">
        <v>26608</v>
      </c>
      <c r="D19" s="28">
        <v>174421</v>
      </c>
      <c r="E19" s="28">
        <v>64751.05</v>
      </c>
      <c r="F19" s="35">
        <f t="shared" si="0"/>
        <v>0.37123425504956398</v>
      </c>
    </row>
    <row r="20" spans="2:6" x14ac:dyDescent="0.25">
      <c r="B20" s="13" t="s">
        <v>38</v>
      </c>
      <c r="C20" s="28">
        <v>1000</v>
      </c>
      <c r="D20" s="28">
        <v>334837</v>
      </c>
      <c r="E20" s="28">
        <v>321836.76</v>
      </c>
      <c r="F20" s="35">
        <f t="shared" si="0"/>
        <v>0.96117442218153915</v>
      </c>
    </row>
    <row r="21" spans="2:6" x14ac:dyDescent="0.25">
      <c r="B21" s="13" t="s">
        <v>25</v>
      </c>
      <c r="C21" s="28">
        <v>24500</v>
      </c>
      <c r="D21" s="28">
        <v>36607</v>
      </c>
      <c r="E21" s="28">
        <v>7963.1</v>
      </c>
      <c r="F21" s="35">
        <f t="shared" si="0"/>
        <v>0.21752943426120688</v>
      </c>
    </row>
    <row r="22" spans="2:6" x14ac:dyDescent="0.25">
      <c r="B22" s="13" t="s">
        <v>39</v>
      </c>
      <c r="C22" s="28">
        <v>58008</v>
      </c>
      <c r="D22" s="28">
        <v>938157</v>
      </c>
      <c r="E22" s="28">
        <v>83329.8</v>
      </c>
      <c r="F22" s="35">
        <f t="shared" si="0"/>
        <v>8.8822872930650207E-2</v>
      </c>
    </row>
    <row r="23" spans="2:6" x14ac:dyDescent="0.25">
      <c r="B23" s="13" t="s">
        <v>40</v>
      </c>
      <c r="C23" s="28">
        <v>0</v>
      </c>
      <c r="D23" s="28">
        <v>20617</v>
      </c>
      <c r="E23" s="28">
        <v>9800</v>
      </c>
      <c r="F23" s="35">
        <f t="shared" si="0"/>
        <v>0.4753358878595334</v>
      </c>
    </row>
    <row r="24" spans="2:6" x14ac:dyDescent="0.25">
      <c r="B24" s="13" t="s">
        <v>26</v>
      </c>
      <c r="C24" s="28">
        <v>264000</v>
      </c>
      <c r="D24" s="28">
        <v>305522</v>
      </c>
      <c r="E24" s="28">
        <v>126962.92</v>
      </c>
      <c r="F24" s="35">
        <f t="shared" si="0"/>
        <v>0.41556064702378226</v>
      </c>
    </row>
    <row r="25" spans="2:6" x14ac:dyDescent="0.25">
      <c r="B25" s="13" t="s">
        <v>41</v>
      </c>
      <c r="C25" s="28">
        <v>0</v>
      </c>
      <c r="D25" s="28">
        <v>232512</v>
      </c>
      <c r="E25" s="28">
        <v>38353.1</v>
      </c>
      <c r="F25" s="35">
        <f t="shared" si="0"/>
        <v>0.16495105628956785</v>
      </c>
    </row>
    <row r="26" spans="2:6" x14ac:dyDescent="0.25">
      <c r="B26" s="13" t="s">
        <v>42</v>
      </c>
      <c r="C26" s="28">
        <v>0</v>
      </c>
      <c r="D26" s="28">
        <v>9298</v>
      </c>
      <c r="E26" s="28">
        <v>6797.29</v>
      </c>
      <c r="F26" s="35">
        <f t="shared" si="0"/>
        <v>0.7310486126048612</v>
      </c>
    </row>
    <row r="27" spans="2:6" x14ac:dyDescent="0.25">
      <c r="B27" s="13" t="s">
        <v>43</v>
      </c>
      <c r="C27" s="28">
        <v>105471654</v>
      </c>
      <c r="D27" s="28">
        <v>92724315</v>
      </c>
      <c r="E27" s="28">
        <v>28000105.019999996</v>
      </c>
      <c r="F27" s="35">
        <f t="shared" si="0"/>
        <v>0.30197154888661076</v>
      </c>
    </row>
    <row r="28" spans="2:6" x14ac:dyDescent="0.25">
      <c r="B28" s="13" t="s">
        <v>44</v>
      </c>
      <c r="C28" s="28">
        <v>155252938</v>
      </c>
      <c r="D28" s="28">
        <v>141269870</v>
      </c>
      <c r="E28" s="28">
        <v>58136018.769999981</v>
      </c>
      <c r="F28" s="35">
        <f t="shared" si="0"/>
        <v>0.4115245435562444</v>
      </c>
    </row>
    <row r="29" spans="2:6" hidden="1" x14ac:dyDescent="0.25">
      <c r="B29" s="44" t="s">
        <v>17</v>
      </c>
      <c r="C29" s="45">
        <f>+SUM(C30:C33)</f>
        <v>0</v>
      </c>
      <c r="D29" s="45">
        <f t="shared" ref="D29:E29" si="1">+SUM(D30:D33)</f>
        <v>0</v>
      </c>
      <c r="E29" s="45">
        <f t="shared" si="1"/>
        <v>0</v>
      </c>
      <c r="F29" s="46" t="str">
        <f t="shared" ref="F29:F33" si="2">IF(D29=0,"%",E29/D29)</f>
        <v>%</v>
      </c>
    </row>
    <row r="30" spans="2:6" hidden="1" x14ac:dyDescent="0.25">
      <c r="B30" s="13"/>
      <c r="C30" s="28"/>
      <c r="D30" s="28"/>
      <c r="E30" s="28"/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5791723</v>
      </c>
      <c r="E34" s="45">
        <f>+SUM(E35:E39)</f>
        <v>5488402.3600000003</v>
      </c>
      <c r="F34" s="46">
        <f t="shared" si="0"/>
        <v>0.94762860033188745</v>
      </c>
    </row>
    <row r="35" spans="2:6" x14ac:dyDescent="0.25">
      <c r="B35" s="11" t="s">
        <v>37</v>
      </c>
      <c r="C35" s="27">
        <v>0</v>
      </c>
      <c r="D35" s="27">
        <v>200000</v>
      </c>
      <c r="E35" s="27">
        <v>87066</v>
      </c>
      <c r="F35" s="35">
        <f t="shared" si="0"/>
        <v>0.43532999999999999</v>
      </c>
    </row>
    <row r="36" spans="2:6" x14ac:dyDescent="0.25">
      <c r="B36" s="42" t="s">
        <v>25</v>
      </c>
      <c r="C36" s="43">
        <v>0</v>
      </c>
      <c r="D36" s="43">
        <v>7111</v>
      </c>
      <c r="E36" s="43">
        <v>4008</v>
      </c>
      <c r="F36" s="35">
        <f t="shared" si="0"/>
        <v>0.56363380677823094</v>
      </c>
    </row>
    <row r="37" spans="2:6" x14ac:dyDescent="0.25">
      <c r="B37" s="42" t="s">
        <v>43</v>
      </c>
      <c r="C37" s="43">
        <v>0</v>
      </c>
      <c r="D37" s="43">
        <v>1395762</v>
      </c>
      <c r="E37" s="43">
        <v>1302149.3600000001</v>
      </c>
      <c r="F37" s="35">
        <f t="shared" si="0"/>
        <v>0.93293080052329846</v>
      </c>
    </row>
    <row r="38" spans="2:6" x14ac:dyDescent="0.25">
      <c r="B38" s="42" t="s">
        <v>44</v>
      </c>
      <c r="C38" s="43">
        <v>0</v>
      </c>
      <c r="D38" s="43">
        <v>4188850</v>
      </c>
      <c r="E38" s="43">
        <v>4095179</v>
      </c>
      <c r="F38" s="35">
        <f t="shared" si="0"/>
        <v>0.97763801520703775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0</v>
      </c>
      <c r="D40" s="45">
        <f>+SUM(D41:D48)</f>
        <v>11158539</v>
      </c>
      <c r="E40" s="45">
        <f>+SUM(E41:E48)</f>
        <v>7226843.3399999989</v>
      </c>
      <c r="F40" s="46">
        <f t="shared" si="0"/>
        <v>0.64765139414756712</v>
      </c>
    </row>
    <row r="41" spans="2:6" x14ac:dyDescent="0.25">
      <c r="B41" s="13" t="s">
        <v>36</v>
      </c>
      <c r="C41" s="28">
        <v>0</v>
      </c>
      <c r="D41" s="28">
        <v>343550</v>
      </c>
      <c r="E41" s="28">
        <v>55000</v>
      </c>
      <c r="F41" s="35">
        <f t="shared" si="0"/>
        <v>0.16009314510260514</v>
      </c>
    </row>
    <row r="42" spans="2:6" x14ac:dyDescent="0.25">
      <c r="B42" s="13" t="s">
        <v>26</v>
      </c>
      <c r="C42" s="28">
        <v>0</v>
      </c>
      <c r="D42" s="28">
        <v>23814</v>
      </c>
      <c r="E42" s="28">
        <v>14363.9</v>
      </c>
      <c r="F42" s="35">
        <f t="shared" si="0"/>
        <v>0.60317040396405475</v>
      </c>
    </row>
    <row r="43" spans="2:6" x14ac:dyDescent="0.25">
      <c r="B43" s="13" t="s">
        <v>41</v>
      </c>
      <c r="C43" s="28">
        <v>0</v>
      </c>
      <c r="D43" s="28">
        <v>7075</v>
      </c>
      <c r="E43" s="28">
        <v>7039.23</v>
      </c>
      <c r="F43" s="35">
        <f t="shared" ref="F43:F45" si="3">IF(D43=0,"%",E43/D43)</f>
        <v>0.99494416961130738</v>
      </c>
    </row>
    <row r="44" spans="2:6" x14ac:dyDescent="0.25">
      <c r="B44" s="13" t="s">
        <v>43</v>
      </c>
      <c r="C44" s="28">
        <v>0</v>
      </c>
      <c r="D44" s="28">
        <v>5226252</v>
      </c>
      <c r="E44" s="28">
        <v>3034237.9</v>
      </c>
      <c r="F44" s="35">
        <f t="shared" si="3"/>
        <v>0.58057627148480395</v>
      </c>
    </row>
    <row r="45" spans="2:6" x14ac:dyDescent="0.25">
      <c r="B45" s="13" t="s">
        <v>44</v>
      </c>
      <c r="C45" s="28">
        <v>0</v>
      </c>
      <c r="D45" s="28">
        <v>5557848</v>
      </c>
      <c r="E45" s="28">
        <v>4116202.3099999991</v>
      </c>
      <c r="F45" s="35">
        <f t="shared" si="3"/>
        <v>0.74061081015529739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262507694</v>
      </c>
      <c r="D49" s="48">
        <f t="shared" ref="D49:E49" si="4">+D40+D34+D29+D16+D14+D9</f>
        <v>254515355</v>
      </c>
      <c r="E49" s="48">
        <f t="shared" si="4"/>
        <v>99807606.299999982</v>
      </c>
      <c r="F49" s="49">
        <f t="shared" si="0"/>
        <v>0.39214768122732707</v>
      </c>
    </row>
    <row r="50" spans="2:6" x14ac:dyDescent="0.25">
      <c r="B50" s="37" t="s">
        <v>28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3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33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32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87277430</v>
      </c>
      <c r="E9" s="45">
        <f t="shared" si="0"/>
        <v>61974171.589999996</v>
      </c>
      <c r="F9" s="46">
        <f t="shared" ref="F9:F10" si="1">IF(E9=0,"%",E9/D9)</f>
        <v>0.71008245304656648</v>
      </c>
    </row>
    <row r="10" spans="2:6" x14ac:dyDescent="0.25">
      <c r="B10" s="11" t="s">
        <v>44</v>
      </c>
      <c r="C10" s="27">
        <v>0</v>
      </c>
      <c r="D10" s="27">
        <v>87277430</v>
      </c>
      <c r="E10" s="27">
        <v>61974171.589999996</v>
      </c>
      <c r="F10" s="24">
        <f t="shared" si="1"/>
        <v>0.71008245304656648</v>
      </c>
    </row>
    <row r="11" spans="2:6" x14ac:dyDescent="0.25">
      <c r="B11" s="44" t="s">
        <v>18</v>
      </c>
      <c r="C11" s="45">
        <f>SUM(C12:C13)</f>
        <v>651708774</v>
      </c>
      <c r="D11" s="45">
        <f t="shared" ref="D11:E11" si="2">SUM(D12:D13)</f>
        <v>1691370010</v>
      </c>
      <c r="E11" s="45">
        <f t="shared" si="2"/>
        <v>1010252950.4100007</v>
      </c>
      <c r="F11" s="46">
        <f t="shared" ref="F11:F13" si="3">IF(E11=0,"%",E11/D11)</f>
        <v>0.59729860671350121</v>
      </c>
    </row>
    <row r="12" spans="2:6" x14ac:dyDescent="0.25">
      <c r="B12" s="11" t="s">
        <v>42</v>
      </c>
      <c r="C12" s="27">
        <v>0</v>
      </c>
      <c r="D12" s="27">
        <v>1262123</v>
      </c>
      <c r="E12" s="27">
        <v>0</v>
      </c>
      <c r="F12" s="24" t="str">
        <f t="shared" si="3"/>
        <v>%</v>
      </c>
    </row>
    <row r="13" spans="2:6" x14ac:dyDescent="0.25">
      <c r="B13" s="70" t="s">
        <v>44</v>
      </c>
      <c r="C13" s="71">
        <v>651708774</v>
      </c>
      <c r="D13" s="71">
        <v>1690107887</v>
      </c>
      <c r="E13" s="71">
        <v>1010252950.4100007</v>
      </c>
      <c r="F13" s="24">
        <f t="shared" si="3"/>
        <v>0.59774465179452807</v>
      </c>
    </row>
    <row r="14" spans="2:6" x14ac:dyDescent="0.25">
      <c r="B14" s="44" t="s">
        <v>17</v>
      </c>
      <c r="C14" s="45">
        <f>++C15</f>
        <v>0</v>
      </c>
      <c r="D14" s="45">
        <f t="shared" ref="D14:E16" si="4">++D15</f>
        <v>47035043</v>
      </c>
      <c r="E14" s="45">
        <f t="shared" si="4"/>
        <v>36796329.32</v>
      </c>
      <c r="F14" s="46">
        <f t="shared" ref="F14:F15" si="5">IF(E14=0,"%",E14/D14)</f>
        <v>0.78231733135653769</v>
      </c>
    </row>
    <row r="15" spans="2:6" x14ac:dyDescent="0.25">
      <c r="B15" s="11" t="s">
        <v>44</v>
      </c>
      <c r="C15" s="27">
        <v>0</v>
      </c>
      <c r="D15" s="27">
        <v>47035043</v>
      </c>
      <c r="E15" s="27">
        <v>36796329.32</v>
      </c>
      <c r="F15" s="24">
        <f t="shared" si="5"/>
        <v>0.78231733135653769</v>
      </c>
    </row>
    <row r="16" spans="2:6" x14ac:dyDescent="0.25">
      <c r="B16" s="44" t="s">
        <v>16</v>
      </c>
      <c r="C16" s="45">
        <f>++C17</f>
        <v>0</v>
      </c>
      <c r="D16" s="45">
        <f t="shared" si="4"/>
        <v>183410150</v>
      </c>
      <c r="E16" s="45">
        <f t="shared" si="4"/>
        <v>172964428</v>
      </c>
      <c r="F16" s="46">
        <f t="shared" ref="F16:F17" si="6">IF(E16=0,"%",E16/D16)</f>
        <v>0.94304719776958912</v>
      </c>
    </row>
    <row r="17" spans="2:6" x14ac:dyDescent="0.25">
      <c r="B17" s="11" t="s">
        <v>44</v>
      </c>
      <c r="C17" s="27">
        <v>0</v>
      </c>
      <c r="D17" s="27">
        <v>183410150</v>
      </c>
      <c r="E17" s="27">
        <v>172964428</v>
      </c>
      <c r="F17" s="24">
        <f t="shared" si="6"/>
        <v>0.94304719776958912</v>
      </c>
    </row>
    <row r="18" spans="2:6" x14ac:dyDescent="0.25">
      <c r="B18" s="44" t="s">
        <v>15</v>
      </c>
      <c r="C18" s="45">
        <f>SUM(C19:C21)</f>
        <v>760509584</v>
      </c>
      <c r="D18" s="45">
        <f t="shared" ref="D18:E18" si="7">SUM(D19:D21)</f>
        <v>809172051</v>
      </c>
      <c r="E18" s="45">
        <f t="shared" si="7"/>
        <v>311319425.96999997</v>
      </c>
      <c r="F18" s="46">
        <f t="shared" ref="F18:F21" si="8">IF(E18=0,"%",E18/D18)</f>
        <v>0.38473823408169094</v>
      </c>
    </row>
    <row r="19" spans="2:6" x14ac:dyDescent="0.25">
      <c r="B19" s="11" t="s">
        <v>36</v>
      </c>
      <c r="C19" s="27">
        <v>50715755</v>
      </c>
      <c r="D19" s="27">
        <v>93181443</v>
      </c>
      <c r="E19" s="27">
        <v>61470744.609999977</v>
      </c>
      <c r="F19" s="24">
        <f t="shared" si="8"/>
        <v>0.65968869584902201</v>
      </c>
    </row>
    <row r="20" spans="2:6" x14ac:dyDescent="0.25">
      <c r="B20" s="72" t="s">
        <v>26</v>
      </c>
      <c r="C20" s="71">
        <v>3477541</v>
      </c>
      <c r="D20" s="71">
        <v>3477541</v>
      </c>
      <c r="E20" s="71">
        <v>2049962</v>
      </c>
      <c r="F20" s="24">
        <f t="shared" si="8"/>
        <v>0.58948607651211016</v>
      </c>
    </row>
    <row r="21" spans="2:6" x14ac:dyDescent="0.25">
      <c r="B21" s="72" t="s">
        <v>44</v>
      </c>
      <c r="C21" s="71">
        <v>706316288</v>
      </c>
      <c r="D21" s="71">
        <v>712513067</v>
      </c>
      <c r="E21" s="71">
        <v>247798719.36000001</v>
      </c>
      <c r="F21" s="24">
        <f t="shared" si="8"/>
        <v>0.3477812981077581</v>
      </c>
    </row>
    <row r="22" spans="2:6" x14ac:dyDescent="0.25">
      <c r="B22" s="47" t="s">
        <v>3</v>
      </c>
      <c r="C22" s="48">
        <f>+C18+C16+C14+C11+C9</f>
        <v>1412218358</v>
      </c>
      <c r="D22" s="48">
        <f t="shared" ref="D22:E22" si="9">+D18+D16+D14+D11+D9</f>
        <v>2818264684</v>
      </c>
      <c r="E22" s="48">
        <f t="shared" si="9"/>
        <v>1593307305.2900007</v>
      </c>
      <c r="F22" s="49">
        <f t="shared" ref="F22" si="10">IF(D22=0,"%",E22/D22)</f>
        <v>0.56535048476305594</v>
      </c>
    </row>
    <row r="23" spans="2:6" x14ac:dyDescent="0.25">
      <c r="B23" s="37" t="s">
        <v>28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34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32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1067605</v>
      </c>
      <c r="E9" s="45">
        <f t="shared" si="0"/>
        <v>997532</v>
      </c>
      <c r="F9" s="46">
        <f t="shared" ref="F9:F42" si="1">IF(E9=0,"%",E9/D9)</f>
        <v>0.93436430140360904</v>
      </c>
    </row>
    <row r="10" spans="2:6" x14ac:dyDescent="0.25">
      <c r="B10" s="26" t="s">
        <v>44</v>
      </c>
      <c r="C10" s="27">
        <v>0</v>
      </c>
      <c r="D10" s="27">
        <v>1067605</v>
      </c>
      <c r="E10" s="27">
        <v>997532</v>
      </c>
      <c r="F10" s="24">
        <f t="shared" si="1"/>
        <v>0.93436430140360904</v>
      </c>
    </row>
    <row r="11" spans="2:6" x14ac:dyDescent="0.25">
      <c r="B11" s="44" t="s">
        <v>18</v>
      </c>
      <c r="C11" s="45">
        <f>+SUM(C12:C24)</f>
        <v>36407768</v>
      </c>
      <c r="D11" s="45">
        <f>+SUM(D12:D24)</f>
        <v>627744921</v>
      </c>
      <c r="E11" s="45">
        <f>+SUM(E12:E24)</f>
        <v>349523387.68000001</v>
      </c>
      <c r="F11" s="46">
        <f t="shared" ref="F11:F12" si="2">IF(E11=0,"%",E11/D11)</f>
        <v>0.55679205993926317</v>
      </c>
    </row>
    <row r="12" spans="2:6" x14ac:dyDescent="0.25">
      <c r="B12" s="26" t="s">
        <v>24</v>
      </c>
      <c r="C12" s="27">
        <v>50000</v>
      </c>
      <c r="D12" s="27">
        <v>35528483</v>
      </c>
      <c r="E12" s="27">
        <v>18784392.399999995</v>
      </c>
      <c r="F12" s="24">
        <f t="shared" si="2"/>
        <v>0.52871360705155901</v>
      </c>
    </row>
    <row r="13" spans="2:6" x14ac:dyDescent="0.25">
      <c r="B13" s="25" t="s">
        <v>36</v>
      </c>
      <c r="C13" s="28">
        <v>1166086</v>
      </c>
      <c r="D13" s="28">
        <v>66614086</v>
      </c>
      <c r="E13" s="28">
        <v>42901685.230000012</v>
      </c>
      <c r="F13" s="35">
        <f t="shared" si="1"/>
        <v>0.64403323390191092</v>
      </c>
    </row>
    <row r="14" spans="2:6" x14ac:dyDescent="0.25">
      <c r="B14" s="25" t="s">
        <v>37</v>
      </c>
      <c r="C14" s="28">
        <v>5000</v>
      </c>
      <c r="D14" s="28">
        <v>2922652</v>
      </c>
      <c r="E14" s="28">
        <v>1555618.7299999997</v>
      </c>
      <c r="F14" s="35">
        <f t="shared" si="1"/>
        <v>0.53226272919252782</v>
      </c>
    </row>
    <row r="15" spans="2:6" x14ac:dyDescent="0.25">
      <c r="B15" s="25" t="s">
        <v>38</v>
      </c>
      <c r="C15" s="28">
        <v>0</v>
      </c>
      <c r="D15" s="28">
        <v>447762</v>
      </c>
      <c r="E15" s="28">
        <v>132534.76</v>
      </c>
      <c r="F15" s="35">
        <f t="shared" si="1"/>
        <v>0.29599376454455717</v>
      </c>
    </row>
    <row r="16" spans="2:6" x14ac:dyDescent="0.25">
      <c r="B16" s="25" t="s">
        <v>25</v>
      </c>
      <c r="C16" s="28">
        <v>687613</v>
      </c>
      <c r="D16" s="28">
        <v>17322874</v>
      </c>
      <c r="E16" s="28">
        <v>9610083.3000000026</v>
      </c>
      <c r="F16" s="35">
        <f t="shared" si="1"/>
        <v>0.55476263927105873</v>
      </c>
    </row>
    <row r="17" spans="2:6" x14ac:dyDescent="0.25">
      <c r="B17" s="25" t="s">
        <v>39</v>
      </c>
      <c r="C17" s="28">
        <v>152671</v>
      </c>
      <c r="D17" s="28">
        <v>27307550</v>
      </c>
      <c r="E17" s="28">
        <v>13731630.479999997</v>
      </c>
      <c r="F17" s="35">
        <f t="shared" si="1"/>
        <v>0.50285106060411855</v>
      </c>
    </row>
    <row r="18" spans="2:6" x14ac:dyDescent="0.25">
      <c r="B18" s="25" t="s">
        <v>40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26</v>
      </c>
      <c r="C19" s="28">
        <v>0</v>
      </c>
      <c r="D19" s="28">
        <v>37106387</v>
      </c>
      <c r="E19" s="28">
        <v>28118812.999999974</v>
      </c>
      <c r="F19" s="35">
        <f t="shared" si="1"/>
        <v>0.75778902968914685</v>
      </c>
    </row>
    <row r="20" spans="2:6" x14ac:dyDescent="0.25">
      <c r="B20" s="25" t="s">
        <v>41</v>
      </c>
      <c r="C20" s="28">
        <v>0</v>
      </c>
      <c r="D20" s="28">
        <v>433537</v>
      </c>
      <c r="E20" s="28">
        <v>344114.15</v>
      </c>
      <c r="F20" s="35">
        <f t="shared" si="1"/>
        <v>0.79373652075832057</v>
      </c>
    </row>
    <row r="21" spans="2:6" x14ac:dyDescent="0.25">
      <c r="B21" s="25" t="s">
        <v>42</v>
      </c>
      <c r="C21" s="28">
        <v>140917</v>
      </c>
      <c r="D21" s="28">
        <v>1387771</v>
      </c>
      <c r="E21" s="28">
        <v>475969.12000000005</v>
      </c>
      <c r="F21" s="35">
        <f t="shared" si="1"/>
        <v>0.34297381916757164</v>
      </c>
    </row>
    <row r="22" spans="2:6" x14ac:dyDescent="0.25">
      <c r="B22" s="25" t="s">
        <v>45</v>
      </c>
      <c r="C22" s="28">
        <v>0</v>
      </c>
      <c r="D22" s="28">
        <v>14947</v>
      </c>
      <c r="E22" s="28">
        <v>14811.75</v>
      </c>
      <c r="F22" s="35">
        <f t="shared" si="1"/>
        <v>0.99095136147721952</v>
      </c>
    </row>
    <row r="23" spans="2:6" x14ac:dyDescent="0.25">
      <c r="B23" s="25" t="s">
        <v>43</v>
      </c>
      <c r="C23" s="28">
        <v>4810838</v>
      </c>
      <c r="D23" s="28">
        <v>4596374</v>
      </c>
      <c r="E23" s="28">
        <v>227401.39</v>
      </c>
      <c r="F23" s="35">
        <f t="shared" si="1"/>
        <v>4.9474083266505299E-2</v>
      </c>
    </row>
    <row r="24" spans="2:6" x14ac:dyDescent="0.25">
      <c r="B24" s="25" t="s">
        <v>44</v>
      </c>
      <c r="C24" s="28">
        <v>29394643</v>
      </c>
      <c r="D24" s="28">
        <v>434062498</v>
      </c>
      <c r="E24" s="28">
        <v>233626333.37000003</v>
      </c>
      <c r="F24" s="35">
        <f t="shared" si="1"/>
        <v>0.53823201600337289</v>
      </c>
    </row>
    <row r="25" spans="2:6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26</v>
      </c>
      <c r="C26" s="28"/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66" t="s">
        <v>27</v>
      </c>
      <c r="C27" s="67">
        <v>0</v>
      </c>
      <c r="D27" s="67">
        <v>0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13000</v>
      </c>
      <c r="E28" s="45">
        <f t="shared" si="5"/>
        <v>12700</v>
      </c>
      <c r="F28" s="46">
        <f t="shared" si="1"/>
        <v>0.97692307692307689</v>
      </c>
    </row>
    <row r="29" spans="2:6" x14ac:dyDescent="0.25">
      <c r="B29" s="25" t="s">
        <v>44</v>
      </c>
      <c r="C29" s="28">
        <v>0</v>
      </c>
      <c r="D29" s="28">
        <v>13000</v>
      </c>
      <c r="E29" s="28">
        <v>12700</v>
      </c>
      <c r="F29" s="35">
        <f t="shared" si="1"/>
        <v>0.97692307692307689</v>
      </c>
    </row>
    <row r="30" spans="2:6" x14ac:dyDescent="0.25">
      <c r="B30" s="44" t="s">
        <v>15</v>
      </c>
      <c r="C30" s="45">
        <f>+SUM(C31:C41)</f>
        <v>0</v>
      </c>
      <c r="D30" s="45">
        <f>+SUM(D31:D41)</f>
        <v>65613919</v>
      </c>
      <c r="E30" s="45">
        <f>+SUM(E31:E41)</f>
        <v>13821166.189999998</v>
      </c>
      <c r="F30" s="46">
        <f t="shared" si="1"/>
        <v>0.21064381461500567</v>
      </c>
    </row>
    <row r="31" spans="2:6" x14ac:dyDescent="0.25">
      <c r="B31" s="26" t="s">
        <v>24</v>
      </c>
      <c r="C31" s="27">
        <v>0</v>
      </c>
      <c r="D31" s="27">
        <v>2533228</v>
      </c>
      <c r="E31" s="27">
        <v>747712.38000000012</v>
      </c>
      <c r="F31" s="24">
        <f t="shared" si="1"/>
        <v>0.29516189620515804</v>
      </c>
    </row>
    <row r="32" spans="2:6" x14ac:dyDescent="0.25">
      <c r="B32" s="25" t="s">
        <v>36</v>
      </c>
      <c r="C32" s="28">
        <v>0</v>
      </c>
      <c r="D32" s="28">
        <v>2100155</v>
      </c>
      <c r="E32" s="28">
        <v>756953.92</v>
      </c>
      <c r="F32" s="35">
        <f>IF(E32=0,"%",E32/D32)</f>
        <v>0.36042764462623</v>
      </c>
    </row>
    <row r="33" spans="2:6" x14ac:dyDescent="0.25">
      <c r="B33" s="25" t="s">
        <v>37</v>
      </c>
      <c r="C33" s="28">
        <v>0</v>
      </c>
      <c r="D33" s="28">
        <v>449359</v>
      </c>
      <c r="E33" s="28">
        <v>224182.45</v>
      </c>
      <c r="F33" s="35">
        <f t="shared" ref="F33:F36" si="6">IF(E33=0,"%",E33/D33)</f>
        <v>0.49889386882203318</v>
      </c>
    </row>
    <row r="34" spans="2:6" x14ac:dyDescent="0.25">
      <c r="B34" s="25" t="s">
        <v>38</v>
      </c>
      <c r="C34" s="28">
        <v>0</v>
      </c>
      <c r="D34" s="28">
        <v>20000</v>
      </c>
      <c r="E34" s="28">
        <v>0</v>
      </c>
      <c r="F34" s="35" t="str">
        <f t="shared" si="6"/>
        <v>%</v>
      </c>
    </row>
    <row r="35" spans="2:6" x14ac:dyDescent="0.25">
      <c r="B35" s="25" t="s">
        <v>25</v>
      </c>
      <c r="C35" s="28">
        <v>0</v>
      </c>
      <c r="D35" s="28">
        <v>4194028</v>
      </c>
      <c r="E35" s="28">
        <v>1924195.3199999998</v>
      </c>
      <c r="F35" s="35">
        <f t="shared" si="6"/>
        <v>0.45879410437889301</v>
      </c>
    </row>
    <row r="36" spans="2:6" x14ac:dyDescent="0.25">
      <c r="B36" s="25" t="s">
        <v>39</v>
      </c>
      <c r="C36" s="28">
        <v>0</v>
      </c>
      <c r="D36" s="28">
        <v>1481160</v>
      </c>
      <c r="E36" s="28">
        <v>295870</v>
      </c>
      <c r="F36" s="35">
        <f t="shared" si="6"/>
        <v>0.19975559696454132</v>
      </c>
    </row>
    <row r="37" spans="2:6" x14ac:dyDescent="0.25">
      <c r="B37" s="25" t="s">
        <v>26</v>
      </c>
      <c r="C37" s="28">
        <v>0</v>
      </c>
      <c r="D37" s="28">
        <v>3435882</v>
      </c>
      <c r="E37" s="28">
        <v>681722.73</v>
      </c>
      <c r="F37" s="35">
        <f t="shared" si="1"/>
        <v>0.19841273070495435</v>
      </c>
    </row>
    <row r="38" spans="2:6" x14ac:dyDescent="0.25">
      <c r="B38" s="25" t="s">
        <v>42</v>
      </c>
      <c r="C38" s="28">
        <v>0</v>
      </c>
      <c r="D38" s="28">
        <v>207522</v>
      </c>
      <c r="E38" s="28">
        <v>173479.12</v>
      </c>
      <c r="F38" s="35">
        <f t="shared" si="1"/>
        <v>0.83595532039976483</v>
      </c>
    </row>
    <row r="39" spans="2:6" x14ac:dyDescent="0.25">
      <c r="B39" s="25" t="s">
        <v>45</v>
      </c>
      <c r="C39" s="28">
        <v>0</v>
      </c>
      <c r="D39" s="28">
        <v>11057</v>
      </c>
      <c r="E39" s="28">
        <v>11032.17</v>
      </c>
      <c r="F39" s="35">
        <f t="shared" si="1"/>
        <v>0.99775436375146964</v>
      </c>
    </row>
    <row r="40" spans="2:6" x14ac:dyDescent="0.25">
      <c r="B40" s="25" t="s">
        <v>43</v>
      </c>
      <c r="C40" s="28">
        <v>0</v>
      </c>
      <c r="D40" s="28">
        <v>15281</v>
      </c>
      <c r="E40" s="28">
        <v>3347.73</v>
      </c>
      <c r="F40" s="35">
        <f t="shared" si="1"/>
        <v>0.21907793992539756</v>
      </c>
    </row>
    <row r="41" spans="2:6" x14ac:dyDescent="0.25">
      <c r="B41" s="25" t="s">
        <v>44</v>
      </c>
      <c r="C41" s="28">
        <v>0</v>
      </c>
      <c r="D41" s="28">
        <v>51166247</v>
      </c>
      <c r="E41" s="28">
        <v>9002670.3699999973</v>
      </c>
      <c r="F41" s="35">
        <f t="shared" si="1"/>
        <v>0.17594939824294709</v>
      </c>
    </row>
    <row r="42" spans="2:6" x14ac:dyDescent="0.25">
      <c r="B42" s="47" t="s">
        <v>3</v>
      </c>
      <c r="C42" s="48">
        <f>+C30+C28+C25+C11+C9</f>
        <v>36407768</v>
      </c>
      <c r="D42" s="48">
        <f t="shared" ref="D42:E42" si="7">+D30+D28+D25+D11+D9</f>
        <v>694439445</v>
      </c>
      <c r="E42" s="48">
        <f t="shared" si="7"/>
        <v>364354785.87</v>
      </c>
      <c r="F42" s="49">
        <f t="shared" si="1"/>
        <v>0.52467466889067627</v>
      </c>
    </row>
    <row r="43" spans="2:6" x14ac:dyDescent="0.25">
      <c r="B43" s="37" t="s">
        <v>28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35</v>
      </c>
      <c r="C5" s="69"/>
      <c r="D5" s="69"/>
      <c r="E5" s="69"/>
      <c r="F5" s="69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32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4851935</v>
      </c>
      <c r="E9" s="45">
        <f t="shared" si="0"/>
        <v>2790572</v>
      </c>
      <c r="F9" s="46">
        <f t="shared" ref="F9:F15" si="1">IF(E9=0,"%",E9/D9)</f>
        <v>0.57514620455550214</v>
      </c>
    </row>
    <row r="10" spans="2:6" x14ac:dyDescent="0.25">
      <c r="B10" s="25" t="s">
        <v>24</v>
      </c>
      <c r="C10" s="28">
        <v>0</v>
      </c>
      <c r="D10" s="28">
        <v>3619832</v>
      </c>
      <c r="E10" s="28">
        <v>2204956</v>
      </c>
      <c r="F10" s="35">
        <f t="shared" si="1"/>
        <v>0.60913213651904285</v>
      </c>
    </row>
    <row r="11" spans="2:6" x14ac:dyDescent="0.25">
      <c r="B11" s="54" t="s">
        <v>36</v>
      </c>
      <c r="C11" s="29">
        <v>0</v>
      </c>
      <c r="D11" s="29">
        <v>1232103</v>
      </c>
      <c r="E11" s="29">
        <v>585616</v>
      </c>
      <c r="F11" s="36">
        <f t="shared" si="1"/>
        <v>0.47529792557927381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262784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24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36</v>
      </c>
      <c r="C14" s="29">
        <v>0</v>
      </c>
      <c r="D14" s="29">
        <v>203704</v>
      </c>
      <c r="E14" s="29">
        <v>0</v>
      </c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5114719</v>
      </c>
      <c r="E15" s="48">
        <f t="shared" si="3"/>
        <v>2790572</v>
      </c>
      <c r="F15" s="49">
        <f t="shared" si="1"/>
        <v>0.54559634654416012</v>
      </c>
    </row>
    <row r="16" spans="2:6" x14ac:dyDescent="0.25">
      <c r="B16" s="37" t="s">
        <v>28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2021-11-29T16:42:08Z</dcterms:modified>
</cp:coreProperties>
</file>