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pR - Pliego MINSA 2021\12. Diciembre - 2021\"/>
    </mc:Choice>
  </mc:AlternateContent>
  <xr:revisionPtr revIDLastSave="0" documentId="13_ncr:1_{B4C1B904-674B-4B00-9DE6-7D22DCD39DBF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RO!$B$5:$F$88</definedName>
    <definedName name="_xlnm.Print_Area" localSheetId="4">ROCC!$B$5:$F$23</definedName>
    <definedName name="_xlnm.Print_Area" localSheetId="3">ROOC!$B$2:$F$10</definedName>
    <definedName name="_xlnm.Print_Area" localSheetId="0">'TODA FUENTE'!$B$5:$F$85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5" l="1"/>
  <c r="E11" i="8"/>
  <c r="D11" i="8"/>
  <c r="C11" i="8"/>
  <c r="E18" i="8"/>
  <c r="D18" i="8"/>
  <c r="C18" i="8"/>
  <c r="F21" i="8"/>
  <c r="F20" i="8"/>
  <c r="F13" i="8"/>
  <c r="C14" i="8"/>
  <c r="D14" i="8"/>
  <c r="E14" i="8"/>
  <c r="F14" i="8" s="1"/>
  <c r="F15" i="8"/>
  <c r="F33" i="2"/>
  <c r="F32" i="2"/>
  <c r="F31" i="2"/>
  <c r="F30" i="2"/>
  <c r="F29" i="2"/>
  <c r="F28" i="2"/>
  <c r="F28" i="1"/>
  <c r="F27" i="1"/>
  <c r="F26" i="1"/>
  <c r="F25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40" i="5"/>
  <c r="F31" i="3"/>
  <c r="F51" i="1"/>
  <c r="F27" i="2" l="1"/>
  <c r="F25" i="2"/>
  <c r="F24" i="2"/>
  <c r="F24" i="1"/>
  <c r="F16" i="5" l="1"/>
  <c r="C25" i="5"/>
  <c r="D25" i="5"/>
  <c r="E25" i="5"/>
  <c r="F17" i="8"/>
  <c r="E16" i="8"/>
  <c r="D16" i="8"/>
  <c r="C16" i="8"/>
  <c r="F16" i="8" l="1"/>
  <c r="F34" i="5"/>
  <c r="F27" i="5"/>
  <c r="F18" i="5"/>
  <c r="F35" i="3"/>
  <c r="F77" i="1"/>
  <c r="F43" i="1"/>
  <c r="F41" i="1"/>
  <c r="C46" i="1"/>
  <c r="D46" i="1"/>
  <c r="E46" i="1"/>
  <c r="F29" i="1"/>
  <c r="F26" i="5" l="1"/>
  <c r="C31" i="1"/>
  <c r="D31" i="1"/>
  <c r="E31" i="1"/>
  <c r="F25" i="5" l="1"/>
  <c r="E9" i="8"/>
  <c r="D9" i="8"/>
  <c r="C9" i="8"/>
  <c r="F19" i="8"/>
  <c r="F12" i="8"/>
  <c r="F79" i="2"/>
  <c r="F78" i="2"/>
  <c r="F77" i="2"/>
  <c r="F76" i="2"/>
  <c r="F79" i="1"/>
  <c r="F78" i="1"/>
  <c r="D22" i="8" l="1"/>
  <c r="C22" i="8"/>
  <c r="F18" i="8"/>
  <c r="E22" i="8"/>
  <c r="F11" i="8"/>
  <c r="C72" i="2"/>
  <c r="F22" i="8" l="1"/>
  <c r="F76" i="1"/>
  <c r="F17" i="5" l="1"/>
  <c r="F11" i="3" l="1"/>
  <c r="F53" i="2"/>
  <c r="F52" i="2"/>
  <c r="F51" i="2"/>
  <c r="F50" i="2"/>
  <c r="F38" i="2"/>
  <c r="C48" i="2"/>
  <c r="D48" i="2"/>
  <c r="E48" i="2"/>
  <c r="F53" i="1"/>
  <c r="F52" i="1"/>
  <c r="F50" i="1"/>
  <c r="F49" i="1"/>
  <c r="F38" i="1"/>
  <c r="F14" i="7" l="1"/>
  <c r="F13" i="7"/>
  <c r="E12" i="7"/>
  <c r="D12" i="7"/>
  <c r="C12" i="7"/>
  <c r="E28" i="5"/>
  <c r="D28" i="5"/>
  <c r="C28" i="5"/>
  <c r="C34" i="3"/>
  <c r="D34" i="3"/>
  <c r="E34" i="3"/>
  <c r="F71" i="2"/>
  <c r="E70" i="2"/>
  <c r="F70" i="2" s="1"/>
  <c r="D70" i="2"/>
  <c r="C70" i="2"/>
  <c r="E67" i="1"/>
  <c r="F67" i="1" s="1"/>
  <c r="D67" i="1"/>
  <c r="C67" i="1"/>
  <c r="F68" i="1"/>
  <c r="F12" i="7" l="1"/>
  <c r="F32" i="3"/>
  <c r="F30" i="1"/>
  <c r="F23" i="1"/>
  <c r="F35" i="5" l="1"/>
  <c r="F32" i="5"/>
  <c r="F29" i="5"/>
  <c r="F28" i="5"/>
  <c r="C34" i="2"/>
  <c r="D34" i="2"/>
  <c r="E34" i="2"/>
  <c r="E11" i="5" l="1"/>
  <c r="D11" i="5"/>
  <c r="C11" i="5"/>
  <c r="E9" i="5"/>
  <c r="D9" i="5"/>
  <c r="C9" i="5"/>
  <c r="E59" i="2"/>
  <c r="D59" i="2"/>
  <c r="C59" i="2"/>
  <c r="E57" i="1"/>
  <c r="D57" i="1"/>
  <c r="C57" i="1"/>
  <c r="F64" i="1"/>
  <c r="F63" i="1"/>
  <c r="F62" i="1"/>
  <c r="C69" i="1"/>
  <c r="D69" i="1"/>
  <c r="E69" i="1"/>
  <c r="F15" i="5" l="1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3" i="2"/>
  <c r="F54" i="2"/>
  <c r="F49" i="2"/>
  <c r="F61" i="1"/>
  <c r="F48" i="1"/>
  <c r="F83" i="2" l="1"/>
  <c r="F75" i="1"/>
  <c r="F56" i="1"/>
  <c r="F55" i="1"/>
  <c r="F54" i="1"/>
  <c r="F29" i="3" l="1"/>
  <c r="F34" i="3"/>
  <c r="F68" i="2"/>
  <c r="F67" i="2"/>
  <c r="D72" i="2"/>
  <c r="E72" i="2"/>
  <c r="F11" i="7"/>
  <c r="F10" i="7"/>
  <c r="F69" i="2" l="1"/>
  <c r="F66" i="1"/>
  <c r="F65" i="2" l="1"/>
  <c r="F64" i="2"/>
  <c r="F62" i="2"/>
  <c r="F60" i="1"/>
  <c r="F26" i="2" l="1"/>
  <c r="F23" i="2"/>
  <c r="F58" i="2" l="1"/>
  <c r="F57" i="2"/>
  <c r="F56" i="2"/>
  <c r="F55" i="2"/>
  <c r="F47" i="1"/>
  <c r="F41" i="5" l="1"/>
  <c r="C30" i="5" l="1"/>
  <c r="C42" i="5" s="1"/>
  <c r="D30" i="5"/>
  <c r="D42" i="5" s="1"/>
  <c r="E30" i="5"/>
  <c r="E42" i="5" s="1"/>
  <c r="F38" i="5" l="1"/>
  <c r="F24" i="5" l="1"/>
  <c r="F10" i="8" l="1"/>
  <c r="F37" i="5" l="1"/>
  <c r="F36" i="5"/>
  <c r="F31" i="5"/>
  <c r="F23" i="5"/>
  <c r="F22" i="5"/>
  <c r="F21" i="5"/>
  <c r="F20" i="5"/>
  <c r="F19" i="5"/>
  <c r="F10" i="5"/>
  <c r="F86" i="2"/>
  <c r="F85" i="2"/>
  <c r="F84" i="2"/>
  <c r="F82" i="2"/>
  <c r="F81" i="2"/>
  <c r="F80" i="2"/>
  <c r="F75" i="2"/>
  <c r="F74" i="2"/>
  <c r="F73" i="2"/>
  <c r="F66" i="2"/>
  <c r="F61" i="2"/>
  <c r="F60" i="2"/>
  <c r="F47" i="2"/>
  <c r="F46" i="2"/>
  <c r="F45" i="2"/>
  <c r="F44" i="2"/>
  <c r="F43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5" i="2"/>
  <c r="F14" i="2"/>
  <c r="F13" i="2"/>
  <c r="F12" i="2"/>
  <c r="F11" i="2"/>
  <c r="F10" i="2"/>
  <c r="F83" i="1"/>
  <c r="F82" i="1"/>
  <c r="F81" i="1"/>
  <c r="F80" i="1"/>
  <c r="F74" i="1"/>
  <c r="F73" i="1"/>
  <c r="F72" i="1"/>
  <c r="F71" i="1"/>
  <c r="F70" i="1"/>
  <c r="F65" i="1"/>
  <c r="F59" i="1"/>
  <c r="F58" i="1"/>
  <c r="F45" i="1"/>
  <c r="F44" i="1"/>
  <c r="F42" i="1"/>
  <c r="F40" i="1"/>
  <c r="F39" i="1"/>
  <c r="F37" i="1"/>
  <c r="F36" i="1"/>
  <c r="F35" i="1"/>
  <c r="F34" i="1"/>
  <c r="F33" i="1"/>
  <c r="F32" i="1"/>
  <c r="F21" i="1"/>
  <c r="F20" i="1"/>
  <c r="F19" i="1"/>
  <c r="F18" i="1"/>
  <c r="F17" i="1"/>
  <c r="F16" i="1"/>
  <c r="F15" i="1"/>
  <c r="F14" i="1"/>
  <c r="F13" i="1"/>
  <c r="F12" i="1"/>
  <c r="F11" i="1"/>
  <c r="F10" i="1"/>
  <c r="F69" i="1" l="1"/>
  <c r="F72" i="2"/>
  <c r="E9" i="3"/>
  <c r="D9" i="3"/>
  <c r="C9" i="3"/>
  <c r="C22" i="1"/>
  <c r="D22" i="1"/>
  <c r="E22" i="1"/>
  <c r="F9" i="3" l="1"/>
  <c r="F9" i="5"/>
  <c r="F46" i="1"/>
  <c r="F22" i="1"/>
  <c r="F9" i="8"/>
  <c r="F30" i="5"/>
  <c r="F42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2" i="2"/>
  <c r="D22" i="2"/>
  <c r="C22" i="2"/>
  <c r="E9" i="2"/>
  <c r="D9" i="2"/>
  <c r="C9" i="2"/>
  <c r="E9" i="1"/>
  <c r="E84" i="1" s="1"/>
  <c r="D9" i="1"/>
  <c r="D84" i="1" s="1"/>
  <c r="C9" i="1"/>
  <c r="C84" i="1" s="1"/>
  <c r="E49" i="3" l="1"/>
  <c r="D49" i="3"/>
  <c r="D87" i="2"/>
  <c r="E87" i="2"/>
  <c r="C87" i="2"/>
  <c r="F84" i="1"/>
  <c r="C49" i="3"/>
  <c r="F16" i="3"/>
  <c r="F34" i="2"/>
  <c r="F22" i="2"/>
  <c r="F31" i="1"/>
  <c r="F59" i="2"/>
  <c r="F57" i="1"/>
  <c r="F9" i="2"/>
  <c r="F9" i="1"/>
  <c r="F9" i="4"/>
  <c r="F8" i="4"/>
  <c r="F7" i="4"/>
  <c r="F6" i="4"/>
  <c r="F49" i="3" l="1"/>
  <c r="F87" i="2"/>
</calcChain>
</file>

<file path=xl/sharedStrings.xml><?xml version="1.0" encoding="utf-8"?>
<sst xmlns="http://schemas.openxmlformats.org/spreadsheetml/2006/main" count="293" uniqueCount="50">
  <si>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</si>
  <si>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</si>
  <si>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</si>
  <si>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</si>
  <si>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</si>
  <si>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</si>
  <si>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</si>
  <si>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</si>
  <si>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</si>
  <si>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</si>
  <si>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</si>
  <si>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</si>
  <si>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</si>
  <si>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</si>
  <si>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</si>
  <si>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</si>
  <si>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</si>
  <si>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</si>
  <si>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</si>
  <si>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</si>
  <si>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</si>
  <si>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</si>
  <si>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</si>
  <si>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</si>
  <si>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</si>
  <si>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</si>
  <si>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</si>
  <si>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</si>
  <si>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EJECUCION DE LOS PROGRAMAS PRESUPUESTALES AL MES DE DICIEMBRE
DEL AÑO FISCAL 2020 DEL PLIEGO 011 MINSA - TODA FUENTE</t>
  </si>
  <si>
    <t>DEVENGADO
AL 31.12.20</t>
  </si>
  <si>
    <t>Fuente: SIAF, Consulta Amigable y Base de Datos al 31 de diciembre del 2021</t>
  </si>
  <si>
    <t>EJECUCION DE LOS PROGRAMAS PRESUPUESTALES AL MES DE DICIEMBRE
DEL AÑO FISCAL 2020 DEL PLIEGO 011 MINSA - RECURSOS ORDINARIOS</t>
  </si>
  <si>
    <t>EJECUCION DE LOS PROGRAMAS PRESUPUESTALES AL MES DE DICIEMBRE
DEL AÑO FISCAL 2020 DEL PLIEGO 011 MINSA - RECURSOS DIRECTAMENTE RECAUDADOS</t>
  </si>
  <si>
    <t>EJECUCION DE LOS PROGRAMAS PRESUPUESTALES AL MES DE DICIEMBRE
DEL AÑO FISCAL 2020 DEL PLIEGO 011 MINSA - ROOC</t>
  </si>
  <si>
    <t>EJECUCION DE LOS PROGRAMAS PRESUPUESTALES AL MES DE DICIEMBRE
DEL AÑO FISCAL 2020 DEL PLIEGO 011 MINSA - DONACIONES Y TRANSFERENCIAS</t>
  </si>
  <si>
    <t>EJECUCION DE LOS PROGRAMAS PRESUPUESTALES AL MES DE DICIEMBRE
DEL AÑO FISCAL 2020 DEL PLIEGO 011 MINSA - RECURSOS DETERMINADOS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</si>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</sst>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8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1" t="s">
        <v>28</v>
      </c>
      <c r="C5" s="71"/>
      <c r="D5" s="71"/>
      <c r="E5" s="71"/>
      <c r="F5" s="71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29</v>
      </c>
      <c r="F8" s="53" t="s">
        <v>5</v>
      </c>
    </row>
    <row r="9" spans="2:6" x14ac:dyDescent="0.25">
      <c r="B9" s="44" t="s">
        <v>14</v>
      </c>
      <c r="C9" s="45">
        <f>SUM(C10:C21)</f>
        <v>2819150926</v>
      </c>
      <c r="D9" s="45">
        <f>SUM(D10:D21)</f>
        <v>2861216231</v>
      </c>
      <c r="E9" s="45">
        <f>SUM(E10:E21)</f>
        <v>2792790522.7300005</v>
      </c>
      <c r="F9" s="57">
        <f t="shared" ref="F9:F84" si="0">IF(E9=0,"%",E9/D9)</f>
        <v>0.97608509712455926</v>
      </c>
    </row>
    <row r="10" spans="2:6" x14ac:dyDescent="0.25">
      <c r="B10" s="16" t="s">
        <v>36</v>
      </c>
      <c r="C10" s="30">
        <v>177798375</v>
      </c>
      <c r="D10" s="30">
        <v>170940783</v>
      </c>
      <c r="E10" s="30">
        <v>169758004.18999991</v>
      </c>
      <c r="F10" s="58">
        <f t="shared" si="0"/>
        <v>0.99308076873615292</v>
      </c>
    </row>
    <row r="11" spans="2:6" x14ac:dyDescent="0.25">
      <c r="B11" s="17" t="s">
        <v>37</v>
      </c>
      <c r="C11" s="31">
        <v>245747129</v>
      </c>
      <c r="D11" s="31">
        <v>258771787</v>
      </c>
      <c r="E11" s="31">
        <v>256793170.04000008</v>
      </c>
      <c r="F11" s="59">
        <f t="shared" si="0"/>
        <v>0.99235381498524833</v>
      </c>
    </row>
    <row r="12" spans="2:6" x14ac:dyDescent="0.25">
      <c r="B12" s="17" t="s">
        <v>38</v>
      </c>
      <c r="C12" s="31">
        <v>62890365</v>
      </c>
      <c r="D12" s="31">
        <v>65137225</v>
      </c>
      <c r="E12" s="31">
        <v>64063806.110000022</v>
      </c>
      <c r="F12" s="59">
        <f t="shared" si="0"/>
        <v>0.98352065366616437</v>
      </c>
    </row>
    <row r="13" spans="2:6" x14ac:dyDescent="0.25">
      <c r="B13" s="17" t="s">
        <v>39</v>
      </c>
      <c r="C13" s="31">
        <v>42696850</v>
      </c>
      <c r="D13" s="31">
        <v>42928064</v>
      </c>
      <c r="E13" s="31">
        <v>42709105.210000008</v>
      </c>
      <c r="F13" s="59">
        <f t="shared" si="0"/>
        <v>0.99489940217196859</v>
      </c>
    </row>
    <row r="14" spans="2:6" x14ac:dyDescent="0.25">
      <c r="B14" s="17" t="s">
        <v>40</v>
      </c>
      <c r="C14" s="31">
        <v>97110238</v>
      </c>
      <c r="D14" s="31">
        <v>101813186</v>
      </c>
      <c r="E14" s="31">
        <v>100428677.95000006</v>
      </c>
      <c r="F14" s="59">
        <f t="shared" si="0"/>
        <v>0.98640148585469134</v>
      </c>
    </row>
    <row r="15" spans="2:6" x14ac:dyDescent="0.25">
      <c r="B15" s="17" t="s">
        <v>41</v>
      </c>
      <c r="C15" s="31">
        <v>57397911</v>
      </c>
      <c r="D15" s="31">
        <v>59211108</v>
      </c>
      <c r="E15" s="31">
        <v>58130065.26000002</v>
      </c>
      <c r="F15" s="59">
        <f t="shared" si="0"/>
        <v>0.98174256864100606</v>
      </c>
    </row>
    <row r="16" spans="2:6" x14ac:dyDescent="0.25">
      <c r="B16" s="17" t="s">
        <v>42</v>
      </c>
      <c r="C16" s="31">
        <v>6859128</v>
      </c>
      <c r="D16" s="31">
        <v>6556165</v>
      </c>
      <c r="E16" s="31">
        <v>6309285.71</v>
      </c>
      <c r="F16" s="59">
        <f t="shared" si="0"/>
        <v>0.96234394802449297</v>
      </c>
    </row>
    <row r="17" spans="2:6" x14ac:dyDescent="0.25">
      <c r="B17" s="17" t="s">
        <v>43</v>
      </c>
      <c r="C17" s="31">
        <v>230405005</v>
      </c>
      <c r="D17" s="31">
        <v>247420030</v>
      </c>
      <c r="E17" s="31">
        <v>244344640.16000009</v>
      </c>
      <c r="F17" s="59">
        <f t="shared" si="0"/>
        <v>0.98757016624725202</v>
      </c>
    </row>
    <row r="18" spans="2:6" x14ac:dyDescent="0.25">
      <c r="B18" s="17" t="s">
        <v>44</v>
      </c>
      <c r="C18" s="31">
        <v>29706835</v>
      </c>
      <c r="D18" s="31">
        <v>30893555</v>
      </c>
      <c r="E18" s="31">
        <v>30106064.450000018</v>
      </c>
      <c r="F18" s="59">
        <f t="shared" si="0"/>
        <v>0.97450955223508651</v>
      </c>
    </row>
    <row r="19" spans="2:6" x14ac:dyDescent="0.25">
      <c r="B19" s="17" t="s">
        <v>45</v>
      </c>
      <c r="C19" s="31">
        <v>30178389</v>
      </c>
      <c r="D19" s="31">
        <v>32771241</v>
      </c>
      <c r="E19" s="31">
        <v>31989881.279999997</v>
      </c>
      <c r="F19" s="59">
        <f t="shared" si="0"/>
        <v>0.97615715193696806</v>
      </c>
    </row>
    <row r="20" spans="2:6" x14ac:dyDescent="0.25">
      <c r="B20" s="17" t="s">
        <v>46</v>
      </c>
      <c r="C20" s="31">
        <v>1150951063</v>
      </c>
      <c r="D20" s="31">
        <v>897443696</v>
      </c>
      <c r="E20" s="31">
        <v>875850865.94000041</v>
      </c>
      <c r="F20" s="59">
        <f t="shared" si="0"/>
        <v>0.97593962701365988</v>
      </c>
    </row>
    <row r="21" spans="2:6" x14ac:dyDescent="0.25">
      <c r="B21" s="17" t="s">
        <v>47</v>
      </c>
      <c r="C21" s="31">
        <v>687409638</v>
      </c>
      <c r="D21" s="31">
        <v>947329391</v>
      </c>
      <c r="E21" s="31">
        <v>912306956.43000007</v>
      </c>
      <c r="F21" s="59">
        <f t="shared" si="0"/>
        <v>0.9630303515306009</v>
      </c>
    </row>
    <row r="22" spans="2:6" x14ac:dyDescent="0.25">
      <c r="B22" s="44" t="s">
        <v>13</v>
      </c>
      <c r="C22" s="45">
        <f>SUM(C23:C30)</f>
        <v>174795319</v>
      </c>
      <c r="D22" s="45">
        <f>SUM(D23:D30)</f>
        <v>169971713</v>
      </c>
      <c r="E22" s="45">
        <f>SUM(E23:E30)</f>
        <v>165581735.19</v>
      </c>
      <c r="F22" s="57">
        <f t="shared" si="0"/>
        <v>0.97417230354088391</v>
      </c>
    </row>
    <row r="23" spans="2:6" x14ac:dyDescent="0.25">
      <c r="B23" s="17" t="s">
        <v>37</v>
      </c>
      <c r="C23" s="31">
        <v>0</v>
      </c>
      <c r="D23" s="31">
        <v>194159</v>
      </c>
      <c r="E23" s="31">
        <v>194159</v>
      </c>
      <c r="F23" s="59">
        <f t="shared" si="0"/>
        <v>1</v>
      </c>
    </row>
    <row r="24" spans="2:6" x14ac:dyDescent="0.25">
      <c r="B24" s="17" t="s">
        <v>40</v>
      </c>
      <c r="C24" s="31">
        <v>0</v>
      </c>
      <c r="D24" s="31">
        <v>3000</v>
      </c>
      <c r="E24" s="31">
        <v>3000</v>
      </c>
      <c r="F24" s="59">
        <f t="shared" si="0"/>
        <v>1</v>
      </c>
    </row>
    <row r="25" spans="2:6" x14ac:dyDescent="0.25">
      <c r="B25" s="17" t="s">
        <v>41</v>
      </c>
      <c r="C25" s="31">
        <v>0</v>
      </c>
      <c r="D25" s="31">
        <v>6000</v>
      </c>
      <c r="E25" s="31">
        <v>6000</v>
      </c>
      <c r="F25" s="59">
        <f t="shared" si="0"/>
        <v>1</v>
      </c>
    </row>
    <row r="26" spans="2:6" x14ac:dyDescent="0.25">
      <c r="B26" s="17" t="s">
        <v>43</v>
      </c>
      <c r="C26" s="31">
        <v>0</v>
      </c>
      <c r="D26" s="31">
        <v>39000</v>
      </c>
      <c r="E26" s="31">
        <v>39000</v>
      </c>
      <c r="F26" s="59">
        <f t="shared" si="0"/>
        <v>1</v>
      </c>
    </row>
    <row r="27" spans="2:6" x14ac:dyDescent="0.25">
      <c r="B27" s="17" t="s">
        <v>44</v>
      </c>
      <c r="C27" s="31">
        <v>0</v>
      </c>
      <c r="D27" s="31">
        <v>48000</v>
      </c>
      <c r="E27" s="31">
        <v>48000</v>
      </c>
      <c r="F27" s="59">
        <f t="shared" si="0"/>
        <v>1</v>
      </c>
    </row>
    <row r="28" spans="2:6" x14ac:dyDescent="0.25">
      <c r="B28" s="17" t="s">
        <v>45</v>
      </c>
      <c r="C28" s="31">
        <v>0</v>
      </c>
      <c r="D28" s="31">
        <v>20879</v>
      </c>
      <c r="E28" s="31">
        <v>20870.620000000003</v>
      </c>
      <c r="F28" s="59">
        <f t="shared" si="0"/>
        <v>0.99959863978159891</v>
      </c>
    </row>
    <row r="29" spans="2:6" x14ac:dyDescent="0.25">
      <c r="B29" s="17" t="s">
        <v>46</v>
      </c>
      <c r="C29" s="31">
        <v>9891037</v>
      </c>
      <c r="D29" s="31">
        <v>8114897</v>
      </c>
      <c r="E29" s="31">
        <v>7913065.6600000001</v>
      </c>
      <c r="F29" s="59">
        <f t="shared" si="0"/>
        <v>0.97512829306397852</v>
      </c>
    </row>
    <row r="30" spans="2:6" x14ac:dyDescent="0.25">
      <c r="B30" s="17" t="s">
        <v>47</v>
      </c>
      <c r="C30" s="31">
        <v>164904282</v>
      </c>
      <c r="D30" s="31">
        <v>161545778</v>
      </c>
      <c r="E30" s="31">
        <v>157357639.91</v>
      </c>
      <c r="F30" s="59">
        <f t="shared" si="0"/>
        <v>0.974074605094291</v>
      </c>
    </row>
    <row r="31" spans="2:6" x14ac:dyDescent="0.25">
      <c r="B31" s="44" t="s">
        <v>12</v>
      </c>
      <c r="C31" s="45">
        <f>SUM(C32:C45)</f>
        <v>3455775068</v>
      </c>
      <c r="D31" s="45">
        <f t="shared" ref="D31:E31" si="1">SUM(D32:D45)</f>
        <v>9515740996</v>
      </c>
      <c r="E31" s="45">
        <f t="shared" si="1"/>
        <v>8847867980.3899975</v>
      </c>
      <c r="F31" s="57">
        <f t="shared" si="0"/>
        <v>0.92981387199475618</v>
      </c>
    </row>
    <row r="32" spans="2:6" x14ac:dyDescent="0.25">
      <c r="B32" s="16" t="s">
        <v>36</v>
      </c>
      <c r="C32" s="30">
        <v>115946528</v>
      </c>
      <c r="D32" s="30">
        <v>128101704</v>
      </c>
      <c r="E32" s="30">
        <v>118498236.91</v>
      </c>
      <c r="F32" s="58">
        <f t="shared" si="0"/>
        <v>0.92503247973969183</v>
      </c>
    </row>
    <row r="33" spans="2:6" x14ac:dyDescent="0.25">
      <c r="B33" s="17" t="s">
        <v>37</v>
      </c>
      <c r="C33" s="31">
        <v>94621552</v>
      </c>
      <c r="D33" s="31">
        <v>140913521</v>
      </c>
      <c r="E33" s="31">
        <v>127320751.84000018</v>
      </c>
      <c r="F33" s="59">
        <f t="shared" si="0"/>
        <v>0.90353821930260458</v>
      </c>
    </row>
    <row r="34" spans="2:6" x14ac:dyDescent="0.25">
      <c r="B34" s="17" t="s">
        <v>38</v>
      </c>
      <c r="C34" s="31">
        <v>148593309</v>
      </c>
      <c r="D34" s="31">
        <v>133652071</v>
      </c>
      <c r="E34" s="31">
        <v>121695832.67000003</v>
      </c>
      <c r="F34" s="59">
        <f t="shared" si="0"/>
        <v>0.91054206462689258</v>
      </c>
    </row>
    <row r="35" spans="2:6" x14ac:dyDescent="0.25">
      <c r="B35" s="17" t="s">
        <v>39</v>
      </c>
      <c r="C35" s="31">
        <v>30316003</v>
      </c>
      <c r="D35" s="31">
        <v>36839688</v>
      </c>
      <c r="E35" s="31">
        <v>30878408.909999989</v>
      </c>
      <c r="F35" s="59">
        <f t="shared" si="0"/>
        <v>0.83818323624239133</v>
      </c>
    </row>
    <row r="36" spans="2:6" x14ac:dyDescent="0.25">
      <c r="B36" s="17" t="s">
        <v>40</v>
      </c>
      <c r="C36" s="31">
        <v>42728587</v>
      </c>
      <c r="D36" s="31">
        <v>48757937</v>
      </c>
      <c r="E36" s="31">
        <v>43745768.399999961</v>
      </c>
      <c r="F36" s="59">
        <f t="shared" si="0"/>
        <v>0.89720302153062714</v>
      </c>
    </row>
    <row r="37" spans="2:6" x14ac:dyDescent="0.25">
      <c r="B37" s="17" t="s">
        <v>41</v>
      </c>
      <c r="C37" s="31">
        <v>66035171</v>
      </c>
      <c r="D37" s="31">
        <v>102339544</v>
      </c>
      <c r="E37" s="31">
        <v>80599754.420000002</v>
      </c>
      <c r="F37" s="59">
        <f t="shared" si="0"/>
        <v>0.78757195185470052</v>
      </c>
    </row>
    <row r="38" spans="2:6" x14ac:dyDescent="0.25">
      <c r="B38" s="17" t="s">
        <v>42</v>
      </c>
      <c r="C38" s="31">
        <v>29820868</v>
      </c>
      <c r="D38" s="31">
        <v>23991283</v>
      </c>
      <c r="E38" s="31">
        <v>21282395.870000001</v>
      </c>
      <c r="F38" s="59">
        <f t="shared" si="0"/>
        <v>0.88708869258888745</v>
      </c>
    </row>
    <row r="39" spans="2:6" x14ac:dyDescent="0.25">
      <c r="B39" s="17" t="s">
        <v>43</v>
      </c>
      <c r="C39" s="31">
        <v>57717333</v>
      </c>
      <c r="D39" s="31">
        <v>102724769</v>
      </c>
      <c r="E39" s="31">
        <v>95211725.23999995</v>
      </c>
      <c r="F39" s="59">
        <f t="shared" si="0"/>
        <v>0.92686239323643504</v>
      </c>
    </row>
    <row r="40" spans="2:6" x14ac:dyDescent="0.25">
      <c r="B40" s="17" t="s">
        <v>44</v>
      </c>
      <c r="C40" s="31">
        <v>16181164</v>
      </c>
      <c r="D40" s="31">
        <v>17759322</v>
      </c>
      <c r="E40" s="31">
        <v>16924365.679999992</v>
      </c>
      <c r="F40" s="59">
        <f t="shared" si="0"/>
        <v>0.95298489886044024</v>
      </c>
    </row>
    <row r="41" spans="2:6" x14ac:dyDescent="0.25">
      <c r="B41" s="17" t="s">
        <v>45</v>
      </c>
      <c r="C41" s="31">
        <v>91407430</v>
      </c>
      <c r="D41" s="31">
        <v>75559975</v>
      </c>
      <c r="E41" s="31">
        <v>71547064.039999977</v>
      </c>
      <c r="F41" s="59">
        <f t="shared" si="0"/>
        <v>0.94689104965955817</v>
      </c>
    </row>
    <row r="42" spans="2:6" x14ac:dyDescent="0.25">
      <c r="B42" s="17" t="s">
        <v>48</v>
      </c>
      <c r="C42" s="31">
        <v>0</v>
      </c>
      <c r="D42" s="31">
        <v>14947</v>
      </c>
      <c r="E42" s="31">
        <v>14811.75</v>
      </c>
      <c r="F42" s="59">
        <f t="shared" si="0"/>
        <v>0.99095136147721952</v>
      </c>
    </row>
    <row r="43" spans="2:6" x14ac:dyDescent="0.25">
      <c r="B43" s="17" t="s">
        <v>49</v>
      </c>
      <c r="C43" s="31">
        <v>3326300</v>
      </c>
      <c r="D43" s="31">
        <v>3457447</v>
      </c>
      <c r="E43" s="31">
        <v>2890623.0500000003</v>
      </c>
      <c r="F43" s="59">
        <f t="shared" si="0"/>
        <v>0.83605708200299245</v>
      </c>
    </row>
    <row r="44" spans="2:6" x14ac:dyDescent="0.25">
      <c r="B44" s="17" t="s">
        <v>46</v>
      </c>
      <c r="C44" s="31">
        <v>612785850</v>
      </c>
      <c r="D44" s="31">
        <v>642653736</v>
      </c>
      <c r="E44" s="31">
        <v>594170889.44000018</v>
      </c>
      <c r="F44" s="59">
        <f t="shared" si="0"/>
        <v>0.92455836814741588</v>
      </c>
    </row>
    <row r="45" spans="2:6" x14ac:dyDescent="0.25">
      <c r="B45" s="18" t="s">
        <v>47</v>
      </c>
      <c r="C45" s="32">
        <v>2146294973</v>
      </c>
      <c r="D45" s="32">
        <v>8058975052</v>
      </c>
      <c r="E45" s="32">
        <v>7523087352.1699982</v>
      </c>
      <c r="F45" s="60">
        <f t="shared" si="0"/>
        <v>0.93350423641068225</v>
      </c>
    </row>
    <row r="46" spans="2:6" x14ac:dyDescent="0.25">
      <c r="B46" s="44" t="s">
        <v>11</v>
      </c>
      <c r="C46" s="45">
        <f>SUM(C47:C56)</f>
        <v>810120548</v>
      </c>
      <c r="D46" s="45">
        <f>SUM(D47:D56)</f>
        <v>782333307</v>
      </c>
      <c r="E46" s="45">
        <f>SUM(E47:E56)</f>
        <v>769685846.53999996</v>
      </c>
      <c r="F46" s="57">
        <f t="shared" si="0"/>
        <v>0.98383366738085198</v>
      </c>
    </row>
    <row r="47" spans="2:6" x14ac:dyDescent="0.25">
      <c r="B47" s="17" t="s">
        <v>36</v>
      </c>
      <c r="C47" s="31">
        <v>248355568</v>
      </c>
      <c r="D47" s="31">
        <v>347410677</v>
      </c>
      <c r="E47" s="31">
        <v>346927137.75</v>
      </c>
      <c r="F47" s="59">
        <f t="shared" si="0"/>
        <v>0.99860816237953443</v>
      </c>
    </row>
    <row r="48" spans="2:6" x14ac:dyDescent="0.25">
      <c r="B48" s="17" t="s">
        <v>37</v>
      </c>
      <c r="C48" s="31">
        <v>3159210</v>
      </c>
      <c r="D48" s="31">
        <v>30354281</v>
      </c>
      <c r="E48" s="31">
        <v>30323957.390000001</v>
      </c>
      <c r="F48" s="59">
        <f t="shared" ref="F48:F53" si="2">IF(E48=0,"%",E48/D48)</f>
        <v>0.99900101043408018</v>
      </c>
    </row>
    <row r="49" spans="2:6" x14ac:dyDescent="0.25">
      <c r="B49" s="17" t="s">
        <v>38</v>
      </c>
      <c r="C49" s="31">
        <v>0</v>
      </c>
      <c r="D49" s="31">
        <v>9316068</v>
      </c>
      <c r="E49" s="31">
        <v>8284803.9700000007</v>
      </c>
      <c r="F49" s="59">
        <f t="shared" si="2"/>
        <v>0.88930265107553963</v>
      </c>
    </row>
    <row r="50" spans="2:6" x14ac:dyDescent="0.25">
      <c r="B50" s="17" t="s">
        <v>39</v>
      </c>
      <c r="C50" s="31">
        <v>24548966</v>
      </c>
      <c r="D50" s="31">
        <v>13323928</v>
      </c>
      <c r="E50" s="31">
        <v>13322694.809999997</v>
      </c>
      <c r="F50" s="59">
        <f t="shared" si="2"/>
        <v>0.9999074454620287</v>
      </c>
    </row>
    <row r="51" spans="2:6" x14ac:dyDescent="0.25">
      <c r="B51" s="17" t="s">
        <v>40</v>
      </c>
      <c r="C51" s="31">
        <v>0</v>
      </c>
      <c r="D51" s="31">
        <v>2524</v>
      </c>
      <c r="E51" s="31">
        <v>0</v>
      </c>
      <c r="F51" s="59" t="str">
        <f>IF(E51=0,"%",E51/D51)</f>
        <v>%</v>
      </c>
    </row>
    <row r="52" spans="2:6" x14ac:dyDescent="0.25">
      <c r="B52" s="17" t="s">
        <v>41</v>
      </c>
      <c r="C52" s="31">
        <v>21778706</v>
      </c>
      <c r="D52" s="31">
        <v>15697432</v>
      </c>
      <c r="E52" s="31">
        <v>15419721.15</v>
      </c>
      <c r="F52" s="59">
        <f t="shared" si="2"/>
        <v>0.98230851708738098</v>
      </c>
    </row>
    <row r="53" spans="2:6" x14ac:dyDescent="0.25">
      <c r="B53" s="17" t="s">
        <v>45</v>
      </c>
      <c r="C53" s="31">
        <v>73806518</v>
      </c>
      <c r="D53" s="31">
        <v>0</v>
      </c>
      <c r="E53" s="31">
        <v>0</v>
      </c>
      <c r="F53" s="59" t="str">
        <f t="shared" si="2"/>
        <v>%</v>
      </c>
    </row>
    <row r="54" spans="2:6" x14ac:dyDescent="0.25">
      <c r="B54" s="17" t="s">
        <v>46</v>
      </c>
      <c r="C54" s="31">
        <v>0</v>
      </c>
      <c r="D54" s="31">
        <v>879053</v>
      </c>
      <c r="E54" s="31">
        <v>879053</v>
      </c>
      <c r="F54" s="59">
        <f t="shared" si="0"/>
        <v>1</v>
      </c>
    </row>
    <row r="55" spans="2:6" x14ac:dyDescent="0.25">
      <c r="B55" s="17" t="s">
        <v>47</v>
      </c>
      <c r="C55" s="31">
        <v>438471580</v>
      </c>
      <c r="D55" s="31">
        <v>365349344</v>
      </c>
      <c r="E55" s="31">
        <v>354528478.47000003</v>
      </c>
      <c r="F55" s="59">
        <f t="shared" si="0"/>
        <v>0.9703821405246591</v>
      </c>
    </row>
    <row r="56" spans="2:6" hidden="1" x14ac:dyDescent="0.25">
      <c r="B56" s="17"/>
      <c r="C56" s="31"/>
      <c r="D56" s="31"/>
      <c r="E56" s="31"/>
      <c r="F56" s="59" t="str">
        <f t="shared" si="0"/>
        <v>%</v>
      </c>
    </row>
    <row r="57" spans="2:6" x14ac:dyDescent="0.25">
      <c r="B57" s="44" t="s">
        <v>10</v>
      </c>
      <c r="C57" s="45">
        <f>+SUM(C58:C66)</f>
        <v>81805636</v>
      </c>
      <c r="D57" s="45">
        <f>+SUM(D58:D66)</f>
        <v>377515027</v>
      </c>
      <c r="E57" s="45">
        <f>+SUM(E58:E66)</f>
        <v>348800009.17000002</v>
      </c>
      <c r="F57" s="57">
        <f t="shared" si="0"/>
        <v>0.92393675542351328</v>
      </c>
    </row>
    <row r="58" spans="2:6" x14ac:dyDescent="0.25">
      <c r="B58" s="16" t="s">
        <v>36</v>
      </c>
      <c r="C58" s="30">
        <v>23552081</v>
      </c>
      <c r="D58" s="30">
        <v>44864693</v>
      </c>
      <c r="E58" s="30">
        <v>44792865</v>
      </c>
      <c r="F58" s="58">
        <f t="shared" si="0"/>
        <v>0.99839900832487583</v>
      </c>
    </row>
    <row r="59" spans="2:6" x14ac:dyDescent="0.25">
      <c r="B59" s="17" t="s">
        <v>37</v>
      </c>
      <c r="C59" s="31">
        <v>0</v>
      </c>
      <c r="D59" s="31">
        <v>5413027</v>
      </c>
      <c r="E59" s="31">
        <v>5406881</v>
      </c>
      <c r="F59" s="59">
        <f t="shared" si="0"/>
        <v>0.99886459092112412</v>
      </c>
    </row>
    <row r="60" spans="2:6" x14ac:dyDescent="0.25">
      <c r="B60" s="17" t="s">
        <v>38</v>
      </c>
      <c r="C60" s="31">
        <v>37846882</v>
      </c>
      <c r="D60" s="31">
        <v>4375492</v>
      </c>
      <c r="E60" s="31">
        <v>4256526</v>
      </c>
      <c r="F60" s="59">
        <f t="shared" si="0"/>
        <v>0.97281082904505367</v>
      </c>
    </row>
    <row r="61" spans="2:6" x14ac:dyDescent="0.25">
      <c r="B61" s="17" t="s">
        <v>39</v>
      </c>
      <c r="C61" s="31">
        <v>128000</v>
      </c>
      <c r="D61" s="31">
        <v>5111294</v>
      </c>
      <c r="E61" s="31">
        <v>5108249</v>
      </c>
      <c r="F61" s="59">
        <f t="shared" ref="F61" si="3">IF(E61=0,"%",E61/D61)</f>
        <v>0.99940426044755004</v>
      </c>
    </row>
    <row r="62" spans="2:6" x14ac:dyDescent="0.25">
      <c r="B62" s="17" t="s">
        <v>40</v>
      </c>
      <c r="C62" s="31">
        <v>0</v>
      </c>
      <c r="D62" s="31">
        <v>7111</v>
      </c>
      <c r="E62" s="31">
        <v>4008</v>
      </c>
      <c r="F62" s="59">
        <f t="shared" si="0"/>
        <v>0.56363380677823094</v>
      </c>
    </row>
    <row r="63" spans="2:6" x14ac:dyDescent="0.25">
      <c r="B63" s="17" t="s">
        <v>41</v>
      </c>
      <c r="C63" s="31">
        <v>2665</v>
      </c>
      <c r="D63" s="31">
        <v>3610188</v>
      </c>
      <c r="E63" s="31">
        <v>3610188</v>
      </c>
      <c r="F63" s="59">
        <f t="shared" si="0"/>
        <v>1</v>
      </c>
    </row>
    <row r="64" spans="2:6" x14ac:dyDescent="0.25">
      <c r="B64" s="17" t="s">
        <v>45</v>
      </c>
      <c r="C64" s="31">
        <v>0</v>
      </c>
      <c r="D64" s="31">
        <v>4417</v>
      </c>
      <c r="E64" s="31">
        <v>4416.47</v>
      </c>
      <c r="F64" s="59">
        <f t="shared" si="0"/>
        <v>0.99988000905592034</v>
      </c>
    </row>
    <row r="65" spans="2:6" x14ac:dyDescent="0.25">
      <c r="B65" s="17" t="s">
        <v>46</v>
      </c>
      <c r="C65" s="31">
        <v>2462479</v>
      </c>
      <c r="D65" s="31">
        <v>6380074</v>
      </c>
      <c r="E65" s="31">
        <v>6002168.8499999978</v>
      </c>
      <c r="F65" s="59">
        <f t="shared" si="0"/>
        <v>0.9407679048863693</v>
      </c>
    </row>
    <row r="66" spans="2:6" x14ac:dyDescent="0.25">
      <c r="B66" s="17" t="s">
        <v>47</v>
      </c>
      <c r="C66" s="31">
        <v>17813529</v>
      </c>
      <c r="D66" s="31">
        <v>307748731</v>
      </c>
      <c r="E66" s="31">
        <v>279614706.85000002</v>
      </c>
      <c r="F66" s="59">
        <f t="shared" si="0"/>
        <v>0.90858118550617195</v>
      </c>
    </row>
    <row r="67" spans="2:6" hidden="1" x14ac:dyDescent="0.25">
      <c r="B67" s="44" t="s">
        <v>23</v>
      </c>
      <c r="C67" s="45">
        <f>+C68</f>
        <v>0</v>
      </c>
      <c r="D67" s="45">
        <f t="shared" ref="D67:E67" si="4">+D68</f>
        <v>0</v>
      </c>
      <c r="E67" s="45">
        <f t="shared" si="4"/>
        <v>0</v>
      </c>
      <c r="F67" s="57" t="str">
        <f t="shared" ref="F67:F68" si="5">IF(E67=0,"%",E67/D67)</f>
        <v>%</v>
      </c>
    </row>
    <row r="68" spans="2:6" hidden="1" x14ac:dyDescent="0.25">
      <c r="B68" s="17"/>
      <c r="C68" s="30"/>
      <c r="D68" s="30"/>
      <c r="E68" s="30"/>
      <c r="F68" s="58" t="str">
        <f t="shared" si="5"/>
        <v>%</v>
      </c>
    </row>
    <row r="69" spans="2:6" x14ac:dyDescent="0.25">
      <c r="B69" s="44" t="s">
        <v>9</v>
      </c>
      <c r="C69" s="45">
        <f>SUM(C70:C83)</f>
        <v>765900308</v>
      </c>
      <c r="D69" s="45">
        <f>SUM(D70:D83)</f>
        <v>1062851258</v>
      </c>
      <c r="E69" s="45">
        <f>SUM(E70:E83)</f>
        <v>528313538.44999969</v>
      </c>
      <c r="F69" s="57">
        <f t="shared" si="0"/>
        <v>0.49707194160370433</v>
      </c>
    </row>
    <row r="70" spans="2:6" x14ac:dyDescent="0.25">
      <c r="B70" s="16" t="s">
        <v>36</v>
      </c>
      <c r="C70" s="30">
        <v>2475337</v>
      </c>
      <c r="D70" s="30">
        <v>3397537</v>
      </c>
      <c r="E70" s="30">
        <v>2336141.7099999995</v>
      </c>
      <c r="F70" s="58">
        <f t="shared" si="0"/>
        <v>0.687598607461817</v>
      </c>
    </row>
    <row r="71" spans="2:6" x14ac:dyDescent="0.25">
      <c r="B71" s="17" t="s">
        <v>37</v>
      </c>
      <c r="C71" s="31">
        <v>50715755</v>
      </c>
      <c r="D71" s="31">
        <v>94832263</v>
      </c>
      <c r="E71" s="31">
        <v>78885377.590000004</v>
      </c>
      <c r="F71" s="59">
        <f t="shared" si="0"/>
        <v>0.83184113817889171</v>
      </c>
    </row>
    <row r="72" spans="2:6" x14ac:dyDescent="0.25">
      <c r="B72" s="17" t="s">
        <v>38</v>
      </c>
      <c r="C72" s="31">
        <v>0</v>
      </c>
      <c r="D72" s="31">
        <v>1527786</v>
      </c>
      <c r="E72" s="31">
        <v>1274915.5899999999</v>
      </c>
      <c r="F72" s="59">
        <f t="shared" si="0"/>
        <v>0.83448571331325194</v>
      </c>
    </row>
    <row r="73" spans="2:6" x14ac:dyDescent="0.25">
      <c r="B73" s="17" t="s">
        <v>39</v>
      </c>
      <c r="C73" s="31">
        <v>0</v>
      </c>
      <c r="D73" s="31">
        <v>33329</v>
      </c>
      <c r="E73" s="31">
        <v>28920.51</v>
      </c>
      <c r="F73" s="59">
        <f t="shared" si="0"/>
        <v>0.86772810465360495</v>
      </c>
    </row>
    <row r="74" spans="2:6" x14ac:dyDescent="0.25">
      <c r="B74" s="17" t="s">
        <v>40</v>
      </c>
      <c r="C74" s="31">
        <v>0</v>
      </c>
      <c r="D74" s="31">
        <v>4116060</v>
      </c>
      <c r="E74" s="31">
        <v>2760600.2100000004</v>
      </c>
      <c r="F74" s="59">
        <f t="shared" si="0"/>
        <v>0.67068998265331414</v>
      </c>
    </row>
    <row r="75" spans="2:6" x14ac:dyDescent="0.25">
      <c r="B75" s="17" t="s">
        <v>41</v>
      </c>
      <c r="C75" s="31">
        <v>0</v>
      </c>
      <c r="D75" s="31">
        <v>2273368</v>
      </c>
      <c r="E75" s="31">
        <v>1630744.3500000003</v>
      </c>
      <c r="F75" s="59">
        <f t="shared" si="0"/>
        <v>0.71732528565546816</v>
      </c>
    </row>
    <row r="76" spans="2:6" x14ac:dyDescent="0.25">
      <c r="B76" s="17" t="s">
        <v>42</v>
      </c>
      <c r="C76" s="31">
        <v>0</v>
      </c>
      <c r="D76" s="31">
        <v>1816682</v>
      </c>
      <c r="E76" s="31">
        <v>1276131.7200000002</v>
      </c>
      <c r="F76" s="59">
        <f t="shared" si="0"/>
        <v>0.70245189857113144</v>
      </c>
    </row>
    <row r="77" spans="2:6" x14ac:dyDescent="0.25">
      <c r="B77" s="17" t="s">
        <v>43</v>
      </c>
      <c r="C77" s="31">
        <v>3477541</v>
      </c>
      <c r="D77" s="31">
        <v>8572045</v>
      </c>
      <c r="E77" s="31">
        <v>6638390.0600000005</v>
      </c>
      <c r="F77" s="59">
        <f t="shared" si="0"/>
        <v>0.77442314640205467</v>
      </c>
    </row>
    <row r="78" spans="2:6" x14ac:dyDescent="0.25">
      <c r="B78" s="17" t="s">
        <v>44</v>
      </c>
      <c r="C78" s="31">
        <v>0</v>
      </c>
      <c r="D78" s="31">
        <v>195286</v>
      </c>
      <c r="E78" s="31">
        <v>104215.54000000001</v>
      </c>
      <c r="F78" s="59">
        <f t="shared" si="0"/>
        <v>0.53365597124217823</v>
      </c>
    </row>
    <row r="79" spans="2:6" x14ac:dyDescent="0.25">
      <c r="B79" s="17" t="s">
        <v>45</v>
      </c>
      <c r="C79" s="31">
        <v>0</v>
      </c>
      <c r="D79" s="31">
        <v>1774950</v>
      </c>
      <c r="E79" s="31">
        <v>917241.50999999989</v>
      </c>
      <c r="F79" s="59">
        <f t="shared" si="0"/>
        <v>0.51677033719259691</v>
      </c>
    </row>
    <row r="80" spans="2:6" x14ac:dyDescent="0.25">
      <c r="B80" s="17" t="s">
        <v>48</v>
      </c>
      <c r="C80" s="31">
        <v>0</v>
      </c>
      <c r="D80" s="31">
        <v>11057</v>
      </c>
      <c r="E80" s="31">
        <v>11032.17</v>
      </c>
      <c r="F80" s="59">
        <f t="shared" si="0"/>
        <v>0.99775436375146964</v>
      </c>
    </row>
    <row r="81" spans="2:6" x14ac:dyDescent="0.25">
      <c r="B81" s="17" t="s">
        <v>49</v>
      </c>
      <c r="C81" s="31">
        <v>0</v>
      </c>
      <c r="D81" s="31">
        <v>24750</v>
      </c>
      <c r="E81" s="31">
        <v>19166</v>
      </c>
      <c r="F81" s="59">
        <f t="shared" si="0"/>
        <v>0.7743838383838384</v>
      </c>
    </row>
    <row r="82" spans="2:6" x14ac:dyDescent="0.25">
      <c r="B82" s="17" t="s">
        <v>46</v>
      </c>
      <c r="C82" s="31">
        <v>0</v>
      </c>
      <c r="D82" s="31">
        <v>11855861</v>
      </c>
      <c r="E82" s="31">
        <v>9156100.4400000013</v>
      </c>
      <c r="F82" s="59">
        <f t="shared" si="0"/>
        <v>0.77228473242053031</v>
      </c>
    </row>
    <row r="83" spans="2:6" x14ac:dyDescent="0.25">
      <c r="B83" s="17" t="s">
        <v>47</v>
      </c>
      <c r="C83" s="31">
        <v>709231675</v>
      </c>
      <c r="D83" s="31">
        <v>932420284</v>
      </c>
      <c r="E83" s="31">
        <v>423274561.04999965</v>
      </c>
      <c r="F83" s="59">
        <f t="shared" si="0"/>
        <v>0.45395254512717104</v>
      </c>
    </row>
    <row r="84" spans="2:6" x14ac:dyDescent="0.25">
      <c r="B84" s="47" t="s">
        <v>3</v>
      </c>
      <c r="C84" s="48">
        <f>+C69+C67+C57+C46+C31+C22+C9</f>
        <v>8107547805</v>
      </c>
      <c r="D84" s="48">
        <f>+D69+D67+D57+D46+D31+D22+D9</f>
        <v>14769628532</v>
      </c>
      <c r="E84" s="48">
        <f>+E69+E67+E57+E46+E31+E22+E9</f>
        <v>13453039632.469997</v>
      </c>
      <c r="F84" s="61">
        <f t="shared" si="0"/>
        <v>0.91085836067728654</v>
      </c>
    </row>
    <row r="85" spans="2:6" x14ac:dyDescent="0.2">
      <c r="B85" s="37" t="s">
        <v>30</v>
      </c>
      <c r="C85" s="21"/>
      <c r="D85" s="21"/>
      <c r="E85" s="21"/>
    </row>
    <row r="86" spans="2:6" x14ac:dyDescent="0.25">
      <c r="C86" s="21"/>
      <c r="D86" s="21"/>
      <c r="E86" s="21"/>
      <c r="F86" s="62"/>
    </row>
    <row r="87" spans="2:6" x14ac:dyDescent="0.25">
      <c r="C87" s="21"/>
      <c r="D87" s="21"/>
      <c r="E87" s="21"/>
    </row>
    <row r="88" spans="2:6" x14ac:dyDescent="0.25">
      <c r="D88" s="21"/>
      <c r="E88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8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1" t="s">
        <v>31</v>
      </c>
      <c r="C5" s="71"/>
      <c r="D5" s="71"/>
      <c r="E5" s="71"/>
      <c r="F5" s="71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29</v>
      </c>
      <c r="F8" s="52" t="s">
        <v>5</v>
      </c>
    </row>
    <row r="9" spans="2:6" x14ac:dyDescent="0.25">
      <c r="B9" s="44" t="s">
        <v>20</v>
      </c>
      <c r="C9" s="45">
        <f>SUM(C10:C21)</f>
        <v>2818083194</v>
      </c>
      <c r="D9" s="45">
        <f>SUM(D10:D21)</f>
        <v>2682132744</v>
      </c>
      <c r="E9" s="45">
        <f>SUM(E10:E21)</f>
        <v>2631610811.4000015</v>
      </c>
      <c r="F9" s="46">
        <f t="shared" ref="F9:F87" si="0">IF(E9=0,"%",E9/D9)</f>
        <v>0.9811635226805917</v>
      </c>
    </row>
    <row r="10" spans="2:6" x14ac:dyDescent="0.25">
      <c r="B10" s="11" t="s">
        <v>36</v>
      </c>
      <c r="C10" s="27">
        <v>177798375</v>
      </c>
      <c r="D10" s="27">
        <v>170940783</v>
      </c>
      <c r="E10" s="27">
        <v>169758004.18999991</v>
      </c>
      <c r="F10" s="33">
        <f t="shared" si="0"/>
        <v>0.99308076873615292</v>
      </c>
    </row>
    <row r="11" spans="2:6" x14ac:dyDescent="0.25">
      <c r="B11" s="13" t="s">
        <v>37</v>
      </c>
      <c r="C11" s="28">
        <v>245690226</v>
      </c>
      <c r="D11" s="28">
        <v>258745782</v>
      </c>
      <c r="E11" s="28">
        <v>256793170.04000008</v>
      </c>
      <c r="F11" s="23">
        <f t="shared" si="0"/>
        <v>0.99245355056647877</v>
      </c>
    </row>
    <row r="12" spans="2:6" x14ac:dyDescent="0.25">
      <c r="B12" s="13" t="s">
        <v>38</v>
      </c>
      <c r="C12" s="28">
        <v>62890365</v>
      </c>
      <c r="D12" s="28">
        <v>65137225</v>
      </c>
      <c r="E12" s="28">
        <v>64063806.110000022</v>
      </c>
      <c r="F12" s="23">
        <f t="shared" si="0"/>
        <v>0.98352065366616437</v>
      </c>
    </row>
    <row r="13" spans="2:6" x14ac:dyDescent="0.25">
      <c r="B13" s="13" t="s">
        <v>39</v>
      </c>
      <c r="C13" s="28">
        <v>42696850</v>
      </c>
      <c r="D13" s="28">
        <v>42928064</v>
      </c>
      <c r="E13" s="28">
        <v>42709105.210000008</v>
      </c>
      <c r="F13" s="23">
        <f t="shared" si="0"/>
        <v>0.99489940217196859</v>
      </c>
    </row>
    <row r="14" spans="2:6" x14ac:dyDescent="0.25">
      <c r="B14" s="13" t="s">
        <v>40</v>
      </c>
      <c r="C14" s="28">
        <v>97110238</v>
      </c>
      <c r="D14" s="28">
        <v>101813186</v>
      </c>
      <c r="E14" s="28">
        <v>100428677.95000006</v>
      </c>
      <c r="F14" s="23">
        <f t="shared" si="0"/>
        <v>0.98640148585469134</v>
      </c>
    </row>
    <row r="15" spans="2:6" x14ac:dyDescent="0.25">
      <c r="B15" s="13" t="s">
        <v>41</v>
      </c>
      <c r="C15" s="28">
        <v>57397911</v>
      </c>
      <c r="D15" s="28">
        <v>59211108</v>
      </c>
      <c r="E15" s="28">
        <v>58130065.26000002</v>
      </c>
      <c r="F15" s="23">
        <f t="shared" si="0"/>
        <v>0.98174256864100606</v>
      </c>
    </row>
    <row r="16" spans="2:6" x14ac:dyDescent="0.25">
      <c r="B16" s="13" t="s">
        <v>42</v>
      </c>
      <c r="C16" s="28">
        <v>6859128</v>
      </c>
      <c r="D16" s="28">
        <v>6556165</v>
      </c>
      <c r="E16" s="28">
        <v>6309285.7100000009</v>
      </c>
      <c r="F16" s="23">
        <f t="shared" si="0"/>
        <v>0.96234394802449308</v>
      </c>
    </row>
    <row r="17" spans="2:6" x14ac:dyDescent="0.25">
      <c r="B17" s="13" t="s">
        <v>43</v>
      </c>
      <c r="C17" s="28">
        <v>229823977</v>
      </c>
      <c r="D17" s="28">
        <v>246839002</v>
      </c>
      <c r="E17" s="28">
        <v>244325750.16000009</v>
      </c>
      <c r="F17" s="23">
        <f t="shared" si="0"/>
        <v>0.98981825473431495</v>
      </c>
    </row>
    <row r="18" spans="2:6" x14ac:dyDescent="0.25">
      <c r="B18" s="13" t="s">
        <v>44</v>
      </c>
      <c r="C18" s="28">
        <v>29706835</v>
      </c>
      <c r="D18" s="28">
        <v>30893555</v>
      </c>
      <c r="E18" s="28">
        <v>30106064.450000018</v>
      </c>
      <c r="F18" s="23">
        <f t="shared" si="0"/>
        <v>0.97450955223508651</v>
      </c>
    </row>
    <row r="19" spans="2:6" x14ac:dyDescent="0.25">
      <c r="B19" s="13" t="s">
        <v>45</v>
      </c>
      <c r="C19" s="28">
        <v>30178389</v>
      </c>
      <c r="D19" s="28">
        <v>32771241</v>
      </c>
      <c r="E19" s="28">
        <v>31989881.279999997</v>
      </c>
      <c r="F19" s="23">
        <f t="shared" si="0"/>
        <v>0.97615715193696806</v>
      </c>
    </row>
    <row r="20" spans="2:6" x14ac:dyDescent="0.25">
      <c r="B20" s="13" t="s">
        <v>46</v>
      </c>
      <c r="C20" s="28">
        <v>1150881063</v>
      </c>
      <c r="D20" s="28">
        <v>897443696</v>
      </c>
      <c r="E20" s="28">
        <v>875850865.94000053</v>
      </c>
      <c r="F20" s="23">
        <f t="shared" si="0"/>
        <v>0.9759396270136601</v>
      </c>
    </row>
    <row r="21" spans="2:6" x14ac:dyDescent="0.25">
      <c r="B21" s="13" t="s">
        <v>47</v>
      </c>
      <c r="C21" s="28">
        <v>687049837</v>
      </c>
      <c r="D21" s="28">
        <v>768852937</v>
      </c>
      <c r="E21" s="28">
        <v>751146135.10000062</v>
      </c>
      <c r="F21" s="23">
        <f t="shared" si="0"/>
        <v>0.97696984553497335</v>
      </c>
    </row>
    <row r="22" spans="2:6" x14ac:dyDescent="0.25">
      <c r="B22" s="44" t="s">
        <v>19</v>
      </c>
      <c r="C22" s="45">
        <f>SUM(C23:C33)</f>
        <v>174795319</v>
      </c>
      <c r="D22" s="45">
        <f>SUM(D23:D33)</f>
        <v>169971713</v>
      </c>
      <c r="E22" s="45">
        <f>SUM(E23:E33)</f>
        <v>165581735.19000003</v>
      </c>
      <c r="F22" s="46">
        <f t="shared" si="0"/>
        <v>0.97417230354088402</v>
      </c>
    </row>
    <row r="23" spans="2:6" x14ac:dyDescent="0.25">
      <c r="B23" s="13" t="s">
        <v>37</v>
      </c>
      <c r="C23" s="28">
        <v>0</v>
      </c>
      <c r="D23" s="28">
        <v>194159</v>
      </c>
      <c r="E23" s="28">
        <v>194159</v>
      </c>
      <c r="F23" s="23">
        <f t="shared" si="0"/>
        <v>1</v>
      </c>
    </row>
    <row r="24" spans="2:6" x14ac:dyDescent="0.25">
      <c r="B24" s="13" t="s">
        <v>40</v>
      </c>
      <c r="C24" s="28">
        <v>0</v>
      </c>
      <c r="D24" s="28">
        <v>3000</v>
      </c>
      <c r="E24" s="28">
        <v>3000</v>
      </c>
      <c r="F24" s="23">
        <f t="shared" si="0"/>
        <v>1</v>
      </c>
    </row>
    <row r="25" spans="2:6" x14ac:dyDescent="0.25">
      <c r="B25" s="13" t="s">
        <v>41</v>
      </c>
      <c r="C25" s="28">
        <v>0</v>
      </c>
      <c r="D25" s="28">
        <v>6000</v>
      </c>
      <c r="E25" s="28">
        <v>6000</v>
      </c>
      <c r="F25" s="23">
        <f t="shared" si="0"/>
        <v>1</v>
      </c>
    </row>
    <row r="26" spans="2:6" x14ac:dyDescent="0.25">
      <c r="B26" s="13" t="s">
        <v>43</v>
      </c>
      <c r="C26" s="28">
        <v>0</v>
      </c>
      <c r="D26" s="28">
        <v>39000</v>
      </c>
      <c r="E26" s="28">
        <v>39000</v>
      </c>
      <c r="F26" s="23">
        <f t="shared" si="0"/>
        <v>1</v>
      </c>
    </row>
    <row r="27" spans="2:6" x14ac:dyDescent="0.25">
      <c r="B27" s="13" t="s">
        <v>44</v>
      </c>
      <c r="C27" s="28">
        <v>0</v>
      </c>
      <c r="D27" s="28">
        <v>48000</v>
      </c>
      <c r="E27" s="28">
        <v>48000</v>
      </c>
      <c r="F27" s="23">
        <f t="shared" si="0"/>
        <v>1</v>
      </c>
    </row>
    <row r="28" spans="2:6" x14ac:dyDescent="0.25">
      <c r="B28" s="13" t="s">
        <v>45</v>
      </c>
      <c r="C28" s="28">
        <v>0</v>
      </c>
      <c r="D28" s="28">
        <v>20879</v>
      </c>
      <c r="E28" s="28">
        <v>20870.620000000003</v>
      </c>
      <c r="F28" s="23">
        <f t="shared" si="0"/>
        <v>0.99959863978159891</v>
      </c>
    </row>
    <row r="29" spans="2:6" x14ac:dyDescent="0.25">
      <c r="B29" s="13" t="s">
        <v>46</v>
      </c>
      <c r="C29" s="28">
        <v>9891037</v>
      </c>
      <c r="D29" s="28">
        <v>8114897</v>
      </c>
      <c r="E29" s="28">
        <v>7913065.6599999992</v>
      </c>
      <c r="F29" s="23">
        <f t="shared" si="0"/>
        <v>0.97512829306397841</v>
      </c>
    </row>
    <row r="30" spans="2:6" x14ac:dyDescent="0.25">
      <c r="B30" s="13" t="s">
        <v>47</v>
      </c>
      <c r="C30" s="28">
        <v>164904282</v>
      </c>
      <c r="D30" s="28">
        <v>161545778</v>
      </c>
      <c r="E30" s="28">
        <v>157357639.91000003</v>
      </c>
      <c r="F30" s="23">
        <f t="shared" si="0"/>
        <v>0.97407460509429111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hidden="1" x14ac:dyDescent="0.25">
      <c r="B32" s="13"/>
      <c r="C32" s="28"/>
      <c r="D32" s="28"/>
      <c r="E32" s="28"/>
      <c r="F32" s="23" t="str">
        <f t="shared" si="0"/>
        <v>%</v>
      </c>
    </row>
    <row r="33" spans="2:6" hidden="1" x14ac:dyDescent="0.25">
      <c r="B33" s="13"/>
      <c r="C33" s="28"/>
      <c r="D33" s="28"/>
      <c r="E33" s="28"/>
      <c r="F33" s="23" t="str">
        <f t="shared" si="0"/>
        <v>%</v>
      </c>
    </row>
    <row r="34" spans="2:6" x14ac:dyDescent="0.25">
      <c r="B34" s="44" t="s">
        <v>18</v>
      </c>
      <c r="C34" s="45">
        <f>SUM(C35:C47)</f>
        <v>2506218564</v>
      </c>
      <c r="D34" s="45">
        <f t="shared" ref="D34:E34" si="1">SUM(D35:D47)</f>
        <v>3532270294</v>
      </c>
      <c r="E34" s="45">
        <f t="shared" si="1"/>
        <v>3359938950.2500005</v>
      </c>
      <c r="F34" s="46">
        <f t="shared" si="0"/>
        <v>0.95121229990730727</v>
      </c>
    </row>
    <row r="35" spans="2:6" x14ac:dyDescent="0.25">
      <c r="B35" s="38" t="s">
        <v>36</v>
      </c>
      <c r="C35" s="12">
        <v>115646242</v>
      </c>
      <c r="D35" s="12">
        <v>89646731</v>
      </c>
      <c r="E35" s="12">
        <v>87076293.950000003</v>
      </c>
      <c r="F35" s="33">
        <f t="shared" si="0"/>
        <v>0.9713270409157474</v>
      </c>
    </row>
    <row r="36" spans="2:6" x14ac:dyDescent="0.25">
      <c r="B36" s="39" t="s">
        <v>37</v>
      </c>
      <c r="C36" s="40">
        <v>93364498</v>
      </c>
      <c r="D36" s="40">
        <v>73127223</v>
      </c>
      <c r="E36" s="40">
        <v>71163934.379999965</v>
      </c>
      <c r="F36" s="23">
        <f t="shared" si="0"/>
        <v>0.97315242478167074</v>
      </c>
    </row>
    <row r="37" spans="2:6" x14ac:dyDescent="0.25">
      <c r="B37" s="39" t="s">
        <v>38</v>
      </c>
      <c r="C37" s="40">
        <v>148561701</v>
      </c>
      <c r="D37" s="40">
        <v>130825016</v>
      </c>
      <c r="E37" s="40">
        <v>119542421.06999999</v>
      </c>
      <c r="F37" s="23">
        <f t="shared" si="0"/>
        <v>0.91375812306416992</v>
      </c>
    </row>
    <row r="38" spans="2:6" x14ac:dyDescent="0.25">
      <c r="B38" s="39" t="s">
        <v>39</v>
      </c>
      <c r="C38" s="40">
        <v>30315003</v>
      </c>
      <c r="D38" s="40">
        <v>36046089</v>
      </c>
      <c r="E38" s="40">
        <v>30346264.980000008</v>
      </c>
      <c r="F38" s="23">
        <f t="shared" si="0"/>
        <v>0.84187399581685574</v>
      </c>
    </row>
    <row r="39" spans="2:6" x14ac:dyDescent="0.25">
      <c r="B39" s="39" t="s">
        <v>40</v>
      </c>
      <c r="C39" s="40">
        <v>42016474</v>
      </c>
      <c r="D39" s="40">
        <v>31661613</v>
      </c>
      <c r="E39" s="40">
        <v>30156557.569999985</v>
      </c>
      <c r="F39" s="23">
        <f t="shared" si="0"/>
        <v>0.95246434759972542</v>
      </c>
    </row>
    <row r="40" spans="2:6" x14ac:dyDescent="0.25">
      <c r="B40" s="39" t="s">
        <v>41</v>
      </c>
      <c r="C40" s="40">
        <v>65824492</v>
      </c>
      <c r="D40" s="40">
        <v>62390722</v>
      </c>
      <c r="E40" s="40">
        <v>56907340.250000045</v>
      </c>
      <c r="F40" s="23">
        <f t="shared" si="0"/>
        <v>0.91211222479521947</v>
      </c>
    </row>
    <row r="41" spans="2:6" x14ac:dyDescent="0.25">
      <c r="B41" s="39" t="s">
        <v>42</v>
      </c>
      <c r="C41" s="40">
        <v>29820868</v>
      </c>
      <c r="D41" s="40">
        <v>23970666</v>
      </c>
      <c r="E41" s="40">
        <v>21272595.869999979</v>
      </c>
      <c r="F41" s="23">
        <f t="shared" si="0"/>
        <v>0.88744283825906123</v>
      </c>
    </row>
    <row r="42" spans="2:6" x14ac:dyDescent="0.25">
      <c r="B42" s="39" t="s">
        <v>43</v>
      </c>
      <c r="C42" s="40">
        <v>57453333</v>
      </c>
      <c r="D42" s="40">
        <v>65367401</v>
      </c>
      <c r="E42" s="40">
        <v>60552782.049999952</v>
      </c>
      <c r="F42" s="23">
        <f t="shared" si="0"/>
        <v>0.92634525961954572</v>
      </c>
    </row>
    <row r="43" spans="2:6" x14ac:dyDescent="0.25">
      <c r="B43" s="39" t="s">
        <v>44</v>
      </c>
      <c r="C43" s="40">
        <v>16181164</v>
      </c>
      <c r="D43" s="40">
        <v>17092991</v>
      </c>
      <c r="E43" s="40">
        <v>16452894.389999995</v>
      </c>
      <c r="F43" s="23">
        <f t="shared" si="0"/>
        <v>0.96255210044865724</v>
      </c>
    </row>
    <row r="44" spans="2:6" x14ac:dyDescent="0.25">
      <c r="B44" s="39" t="s">
        <v>45</v>
      </c>
      <c r="C44" s="40">
        <v>91266513</v>
      </c>
      <c r="D44" s="40">
        <v>72900783</v>
      </c>
      <c r="E44" s="40">
        <v>69463744.039999992</v>
      </c>
      <c r="F44" s="23">
        <f t="shared" si="0"/>
        <v>0.95285319555484049</v>
      </c>
    </row>
    <row r="45" spans="2:6" x14ac:dyDescent="0.25">
      <c r="B45" s="39" t="s">
        <v>49</v>
      </c>
      <c r="C45" s="40">
        <v>3326300</v>
      </c>
      <c r="D45" s="40">
        <v>3457447</v>
      </c>
      <c r="E45" s="40">
        <v>2890623.0500000003</v>
      </c>
      <c r="F45" s="23">
        <f t="shared" si="0"/>
        <v>0.83605708200299245</v>
      </c>
    </row>
    <row r="46" spans="2:6" x14ac:dyDescent="0.25">
      <c r="B46" s="39" t="s">
        <v>46</v>
      </c>
      <c r="C46" s="40">
        <v>502503358</v>
      </c>
      <c r="D46" s="40">
        <v>547731247</v>
      </c>
      <c r="E46" s="40">
        <v>539788465.25000083</v>
      </c>
      <c r="F46" s="23">
        <f t="shared" si="0"/>
        <v>0.98549876094617039</v>
      </c>
    </row>
    <row r="47" spans="2:6" x14ac:dyDescent="0.25">
      <c r="B47" s="41" t="s">
        <v>47</v>
      </c>
      <c r="C47" s="15">
        <v>1309938618</v>
      </c>
      <c r="D47" s="15">
        <v>2378052365</v>
      </c>
      <c r="E47" s="15">
        <v>2254325033.3999996</v>
      </c>
      <c r="F47" s="34">
        <f t="shared" si="0"/>
        <v>0.94797114923917991</v>
      </c>
    </row>
    <row r="48" spans="2:6" x14ac:dyDescent="0.25">
      <c r="B48" s="44" t="s">
        <v>17</v>
      </c>
      <c r="C48" s="45">
        <f>SUM(C49:C58)</f>
        <v>810120548</v>
      </c>
      <c r="D48" s="45">
        <f>SUM(D49:D58)</f>
        <v>619922171</v>
      </c>
      <c r="E48" s="45">
        <f>SUM(E49:E58)</f>
        <v>616989868.46000004</v>
      </c>
      <c r="F48" s="46">
        <f t="shared" si="0"/>
        <v>0.99526988599993149</v>
      </c>
    </row>
    <row r="49" spans="2:6" x14ac:dyDescent="0.25">
      <c r="B49" s="13" t="s">
        <v>36</v>
      </c>
      <c r="C49" s="28">
        <v>248355568</v>
      </c>
      <c r="D49" s="28">
        <v>347410677</v>
      </c>
      <c r="E49" s="28">
        <v>346927137.75000006</v>
      </c>
      <c r="F49" s="23">
        <f t="shared" si="0"/>
        <v>0.99860816237953465</v>
      </c>
    </row>
    <row r="50" spans="2:6" x14ac:dyDescent="0.25">
      <c r="B50" s="13" t="s">
        <v>37</v>
      </c>
      <c r="C50" s="28">
        <v>3159210</v>
      </c>
      <c r="D50" s="28">
        <v>30354281</v>
      </c>
      <c r="E50" s="28">
        <v>30323957.389999997</v>
      </c>
      <c r="F50" s="23">
        <f t="shared" si="0"/>
        <v>0.99900101043408007</v>
      </c>
    </row>
    <row r="51" spans="2:6" x14ac:dyDescent="0.25">
      <c r="B51" s="13" t="s">
        <v>38</v>
      </c>
      <c r="C51" s="28">
        <v>0</v>
      </c>
      <c r="D51" s="28">
        <v>9316068</v>
      </c>
      <c r="E51" s="28">
        <v>8284803.9700000016</v>
      </c>
      <c r="F51" s="23">
        <f t="shared" si="0"/>
        <v>0.88930265107553974</v>
      </c>
    </row>
    <row r="52" spans="2:6" x14ac:dyDescent="0.25">
      <c r="B52" s="13" t="s">
        <v>39</v>
      </c>
      <c r="C52" s="28">
        <v>24548966</v>
      </c>
      <c r="D52" s="28">
        <v>13323928</v>
      </c>
      <c r="E52" s="28">
        <v>13322694.810000002</v>
      </c>
      <c r="F52" s="23">
        <f t="shared" si="0"/>
        <v>0.99990744546202914</v>
      </c>
    </row>
    <row r="53" spans="2:6" x14ac:dyDescent="0.25">
      <c r="B53" s="13" t="s">
        <v>40</v>
      </c>
      <c r="C53" s="28">
        <v>0</v>
      </c>
      <c r="D53" s="28">
        <v>2524</v>
      </c>
      <c r="E53" s="28">
        <v>0</v>
      </c>
      <c r="F53" s="23" t="str">
        <f t="shared" si="0"/>
        <v>%</v>
      </c>
    </row>
    <row r="54" spans="2:6" x14ac:dyDescent="0.25">
      <c r="B54" s="13" t="s">
        <v>41</v>
      </c>
      <c r="C54" s="28">
        <v>21778706</v>
      </c>
      <c r="D54" s="28">
        <v>15697432</v>
      </c>
      <c r="E54" s="28">
        <v>15419721.15</v>
      </c>
      <c r="F54" s="23">
        <f t="shared" si="0"/>
        <v>0.98230851708738098</v>
      </c>
    </row>
    <row r="55" spans="2:6" x14ac:dyDescent="0.25">
      <c r="B55" s="13" t="s">
        <v>45</v>
      </c>
      <c r="C55" s="28">
        <v>73806518</v>
      </c>
      <c r="D55" s="28">
        <v>0</v>
      </c>
      <c r="E55" s="28">
        <v>0</v>
      </c>
      <c r="F55" s="23" t="str">
        <f t="shared" si="0"/>
        <v>%</v>
      </c>
    </row>
    <row r="56" spans="2:6" x14ac:dyDescent="0.25">
      <c r="B56" s="13" t="s">
        <v>46</v>
      </c>
      <c r="C56" s="28">
        <v>0</v>
      </c>
      <c r="D56" s="28">
        <v>879053</v>
      </c>
      <c r="E56" s="28">
        <v>879053</v>
      </c>
      <c r="F56" s="23">
        <f t="shared" si="0"/>
        <v>1</v>
      </c>
    </row>
    <row r="57" spans="2:6" x14ac:dyDescent="0.25">
      <c r="B57" s="13" t="s">
        <v>47</v>
      </c>
      <c r="C57" s="28">
        <v>438471580</v>
      </c>
      <c r="D57" s="28">
        <v>202938208</v>
      </c>
      <c r="E57" s="28">
        <v>201832500.39000002</v>
      </c>
      <c r="F57" s="23">
        <f t="shared" si="0"/>
        <v>0.99455150599339093</v>
      </c>
    </row>
    <row r="58" spans="2:6" hidden="1" x14ac:dyDescent="0.25">
      <c r="B58" s="13"/>
      <c r="C58" s="28"/>
      <c r="D58" s="28"/>
      <c r="E58" s="28"/>
      <c r="F58" s="23" t="str">
        <f t="shared" si="0"/>
        <v>%</v>
      </c>
    </row>
    <row r="59" spans="2:6" x14ac:dyDescent="0.25">
      <c r="B59" s="44" t="s">
        <v>16</v>
      </c>
      <c r="C59" s="45">
        <f>+SUM(C60:C69)</f>
        <v>81805636</v>
      </c>
      <c r="D59" s="45">
        <f t="shared" ref="D59:E59" si="2">+SUM(D60:D69)</f>
        <v>188938778</v>
      </c>
      <c r="E59" s="45">
        <f t="shared" si="2"/>
        <v>164913474.55000001</v>
      </c>
      <c r="F59" s="46">
        <f t="shared" si="0"/>
        <v>0.87284080216714444</v>
      </c>
    </row>
    <row r="60" spans="2:6" x14ac:dyDescent="0.25">
      <c r="B60" s="11" t="s">
        <v>36</v>
      </c>
      <c r="C60" s="27">
        <v>23552081</v>
      </c>
      <c r="D60" s="27">
        <v>44864693</v>
      </c>
      <c r="E60" s="27">
        <v>44792865</v>
      </c>
      <c r="F60" s="33">
        <f t="shared" si="0"/>
        <v>0.99839900832487583</v>
      </c>
    </row>
    <row r="61" spans="2:6" x14ac:dyDescent="0.25">
      <c r="B61" s="13" t="s">
        <v>37</v>
      </c>
      <c r="C61" s="28">
        <v>0</v>
      </c>
      <c r="D61" s="28">
        <v>5413027</v>
      </c>
      <c r="E61" s="28">
        <v>5406881</v>
      </c>
      <c r="F61" s="23">
        <f t="shared" si="0"/>
        <v>0.99886459092112412</v>
      </c>
    </row>
    <row r="62" spans="2:6" x14ac:dyDescent="0.25">
      <c r="B62" s="13" t="s">
        <v>38</v>
      </c>
      <c r="C62" s="28">
        <v>37846882</v>
      </c>
      <c r="D62" s="28">
        <v>4175492</v>
      </c>
      <c r="E62" s="28">
        <v>4169460</v>
      </c>
      <c r="F62" s="23">
        <f t="shared" si="0"/>
        <v>0.99855537982110854</v>
      </c>
    </row>
    <row r="63" spans="2:6" x14ac:dyDescent="0.25">
      <c r="B63" s="13" t="s">
        <v>39</v>
      </c>
      <c r="C63" s="28">
        <v>128000</v>
      </c>
      <c r="D63" s="28">
        <v>5111294</v>
      </c>
      <c r="E63" s="28">
        <v>5108249</v>
      </c>
      <c r="F63" s="23">
        <f t="shared" ref="F63" si="3">IF(E63=0,"%",E63/D63)</f>
        <v>0.99940426044755004</v>
      </c>
    </row>
    <row r="64" spans="2:6" x14ac:dyDescent="0.25">
      <c r="B64" s="13" t="s">
        <v>41</v>
      </c>
      <c r="C64" s="28">
        <v>2665</v>
      </c>
      <c r="D64" s="28">
        <v>3610188</v>
      </c>
      <c r="E64" s="28">
        <v>3610188</v>
      </c>
      <c r="F64" s="23">
        <f t="shared" si="0"/>
        <v>1</v>
      </c>
    </row>
    <row r="65" spans="2:6" x14ac:dyDescent="0.25">
      <c r="B65" s="13" t="s">
        <v>45</v>
      </c>
      <c r="C65" s="28">
        <v>0</v>
      </c>
      <c r="D65" s="28">
        <v>4417</v>
      </c>
      <c r="E65" s="28">
        <v>4416.47</v>
      </c>
      <c r="F65" s="23">
        <f t="shared" si="0"/>
        <v>0.99988000905592034</v>
      </c>
    </row>
    <row r="66" spans="2:6" x14ac:dyDescent="0.25">
      <c r="B66" s="13" t="s">
        <v>46</v>
      </c>
      <c r="C66" s="28">
        <v>2462479</v>
      </c>
      <c r="D66" s="28">
        <v>4731659</v>
      </c>
      <c r="E66" s="28">
        <v>4534116.2300000004</v>
      </c>
      <c r="F66" s="23">
        <f t="shared" si="0"/>
        <v>0.95825084394289628</v>
      </c>
    </row>
    <row r="67" spans="2:6" x14ac:dyDescent="0.25">
      <c r="B67" s="13" t="s">
        <v>47</v>
      </c>
      <c r="C67" s="28">
        <v>17813529</v>
      </c>
      <c r="D67" s="28">
        <v>121028008</v>
      </c>
      <c r="E67" s="28">
        <v>97287298.849999994</v>
      </c>
      <c r="F67" s="23">
        <f t="shared" ref="F67:F68" si="4">IF(E67=0,"%",E67/D67)</f>
        <v>0.80384119723758485</v>
      </c>
    </row>
    <row r="68" spans="2:6" hidden="1" x14ac:dyDescent="0.25">
      <c r="B68" s="13"/>
      <c r="C68" s="28"/>
      <c r="D68" s="28"/>
      <c r="E68" s="28"/>
      <c r="F68" s="23" t="str">
        <f t="shared" si="4"/>
        <v>%</v>
      </c>
    </row>
    <row r="69" spans="2:6" ht="16.5" hidden="1" customHeight="1" x14ac:dyDescent="0.25">
      <c r="B69" s="13"/>
      <c r="C69" s="28"/>
      <c r="D69" s="28"/>
      <c r="E69" s="28"/>
      <c r="F69" s="23" t="str">
        <f t="shared" si="0"/>
        <v>%</v>
      </c>
    </row>
    <row r="70" spans="2:6" hidden="1" x14ac:dyDescent="0.25">
      <c r="B70" s="44" t="s">
        <v>23</v>
      </c>
      <c r="C70" s="45">
        <f>+C71</f>
        <v>0</v>
      </c>
      <c r="D70" s="45">
        <f t="shared" ref="D70:E70" si="5">+D71</f>
        <v>0</v>
      </c>
      <c r="E70" s="45">
        <f t="shared" si="5"/>
        <v>0</v>
      </c>
      <c r="F70" s="57" t="str">
        <f t="shared" si="0"/>
        <v>%</v>
      </c>
    </row>
    <row r="71" spans="2:6" hidden="1" x14ac:dyDescent="0.25">
      <c r="B71" s="17"/>
      <c r="C71" s="30"/>
      <c r="D71" s="30"/>
      <c r="E71" s="30"/>
      <c r="F71" s="58" t="str">
        <f t="shared" si="0"/>
        <v>%</v>
      </c>
    </row>
    <row r="72" spans="2:6" x14ac:dyDescent="0.25">
      <c r="B72" s="44" t="s">
        <v>15</v>
      </c>
      <c r="C72" s="45">
        <f>+SUM(C73:C86)</f>
        <v>5390724</v>
      </c>
      <c r="D72" s="45">
        <f>+SUM(D73:D86)</f>
        <v>217371730</v>
      </c>
      <c r="E72" s="45">
        <f>+SUM(E73:E86)</f>
        <v>115345336.15000002</v>
      </c>
      <c r="F72" s="46">
        <f t="shared" si="0"/>
        <v>0.53063632584605192</v>
      </c>
    </row>
    <row r="73" spans="2:6" x14ac:dyDescent="0.25">
      <c r="B73" s="11" t="s">
        <v>36</v>
      </c>
      <c r="C73" s="27">
        <v>2475337</v>
      </c>
      <c r="D73" s="27">
        <v>772499</v>
      </c>
      <c r="E73" s="27">
        <v>749046.47</v>
      </c>
      <c r="F73" s="33">
        <f t="shared" si="0"/>
        <v>0.96964069856401103</v>
      </c>
    </row>
    <row r="74" spans="2:6" x14ac:dyDescent="0.25">
      <c r="B74" s="13" t="s">
        <v>37</v>
      </c>
      <c r="C74" s="28">
        <v>0</v>
      </c>
      <c r="D74" s="28">
        <v>359884</v>
      </c>
      <c r="E74" s="28">
        <v>336891.52999999997</v>
      </c>
      <c r="F74" s="23">
        <f t="shared" si="0"/>
        <v>0.93611144146447178</v>
      </c>
    </row>
    <row r="75" spans="2:6" x14ac:dyDescent="0.25">
      <c r="B75" s="13" t="s">
        <v>38</v>
      </c>
      <c r="C75" s="28">
        <v>0</v>
      </c>
      <c r="D75" s="28">
        <v>1078427</v>
      </c>
      <c r="E75" s="28">
        <v>945926.16000000015</v>
      </c>
      <c r="F75" s="23">
        <f t="shared" si="0"/>
        <v>0.87713508656589656</v>
      </c>
    </row>
    <row r="76" spans="2:6" x14ac:dyDescent="0.25">
      <c r="B76" s="13" t="s">
        <v>39</v>
      </c>
      <c r="C76" s="28">
        <v>0</v>
      </c>
      <c r="D76" s="28">
        <v>13329</v>
      </c>
      <c r="E76" s="28">
        <v>12247.840000000002</v>
      </c>
      <c r="F76" s="23">
        <f t="shared" si="0"/>
        <v>0.91888663815740135</v>
      </c>
    </row>
    <row r="77" spans="2:6" x14ac:dyDescent="0.25">
      <c r="B77" s="13" t="s">
        <v>40</v>
      </c>
      <c r="C77" s="28">
        <v>0</v>
      </c>
      <c r="D77" s="28">
        <v>329419</v>
      </c>
      <c r="E77" s="28">
        <v>280599.86</v>
      </c>
      <c r="F77" s="23">
        <f t="shared" si="0"/>
        <v>0.85180229434246346</v>
      </c>
    </row>
    <row r="78" spans="2:6" x14ac:dyDescent="0.25">
      <c r="B78" s="13" t="s">
        <v>41</v>
      </c>
      <c r="C78" s="28">
        <v>0</v>
      </c>
      <c r="D78" s="28">
        <v>352958</v>
      </c>
      <c r="E78" s="28">
        <v>185575.35</v>
      </c>
      <c r="F78" s="23">
        <f t="shared" si="0"/>
        <v>0.5257717632126202</v>
      </c>
    </row>
    <row r="79" spans="2:6" x14ac:dyDescent="0.25">
      <c r="B79" s="13" t="s">
        <v>42</v>
      </c>
      <c r="C79" s="28">
        <v>0</v>
      </c>
      <c r="D79" s="28">
        <v>1816682</v>
      </c>
      <c r="E79" s="28">
        <v>1276131.7199999997</v>
      </c>
      <c r="F79" s="23">
        <f t="shared" si="0"/>
        <v>0.70245189857113122</v>
      </c>
    </row>
    <row r="80" spans="2:6" x14ac:dyDescent="0.25">
      <c r="B80" s="13" t="s">
        <v>43</v>
      </c>
      <c r="C80" s="28">
        <v>0</v>
      </c>
      <c r="D80" s="28">
        <v>1809238</v>
      </c>
      <c r="E80" s="28">
        <v>1760267.6900000002</v>
      </c>
      <c r="F80" s="23">
        <f t="shared" si="0"/>
        <v>0.97293318513097793</v>
      </c>
    </row>
    <row r="81" spans="2:6" x14ac:dyDescent="0.25">
      <c r="B81" s="13" t="s">
        <v>44</v>
      </c>
      <c r="C81" s="28">
        <v>0</v>
      </c>
      <c r="D81" s="28">
        <v>188211</v>
      </c>
      <c r="E81" s="28">
        <v>97176.31</v>
      </c>
      <c r="F81" s="23">
        <f t="shared" si="0"/>
        <v>0.51631578388085708</v>
      </c>
    </row>
    <row r="82" spans="2:6" x14ac:dyDescent="0.25">
      <c r="B82" s="13" t="s">
        <v>45</v>
      </c>
      <c r="C82" s="28">
        <v>0</v>
      </c>
      <c r="D82" s="28">
        <v>1567428</v>
      </c>
      <c r="E82" s="28">
        <v>733528.12999999989</v>
      </c>
      <c r="F82" s="23">
        <f t="shared" si="0"/>
        <v>0.46798202533066902</v>
      </c>
    </row>
    <row r="83" spans="2:6" x14ac:dyDescent="0.25">
      <c r="B83" s="13" t="s">
        <v>49</v>
      </c>
      <c r="C83" s="28">
        <v>0</v>
      </c>
      <c r="D83" s="28">
        <v>24750</v>
      </c>
      <c r="E83" s="28">
        <v>19166</v>
      </c>
      <c r="F83" s="23">
        <f t="shared" si="0"/>
        <v>0.7743838383838384</v>
      </c>
    </row>
    <row r="84" spans="2:6" x14ac:dyDescent="0.25">
      <c r="B84" s="13" t="s">
        <v>46</v>
      </c>
      <c r="C84" s="28">
        <v>0</v>
      </c>
      <c r="D84" s="28">
        <v>6101708</v>
      </c>
      <c r="E84" s="28">
        <v>5015943.4399999995</v>
      </c>
      <c r="F84" s="23">
        <f t="shared" si="0"/>
        <v>0.82205563425847317</v>
      </c>
    </row>
    <row r="85" spans="2:6" x14ac:dyDescent="0.25">
      <c r="B85" s="13" t="s">
        <v>47</v>
      </c>
      <c r="C85" s="28">
        <v>2915387</v>
      </c>
      <c r="D85" s="28">
        <v>202957197</v>
      </c>
      <c r="E85" s="28">
        <v>103932835.65000002</v>
      </c>
      <c r="F85" s="23">
        <f t="shared" si="0"/>
        <v>0.51209238788413114</v>
      </c>
    </row>
    <row r="86" spans="2:6" hidden="1" x14ac:dyDescent="0.25">
      <c r="B86" s="13"/>
      <c r="C86" s="28"/>
      <c r="D86" s="28"/>
      <c r="E86" s="28"/>
      <c r="F86" s="23" t="str">
        <f t="shared" si="0"/>
        <v>%</v>
      </c>
    </row>
    <row r="87" spans="2:6" x14ac:dyDescent="0.25">
      <c r="B87" s="47" t="s">
        <v>3</v>
      </c>
      <c r="C87" s="48">
        <f>+C72+C70+C59+C48+C34+C22+C9</f>
        <v>6396413985</v>
      </c>
      <c r="D87" s="48">
        <f>+D72+D70+D59+D48+D34+D22+D9</f>
        <v>7410607430</v>
      </c>
      <c r="E87" s="48">
        <f>+E72+E70+E59+E48+E34+E22+E9</f>
        <v>7054380176.0000019</v>
      </c>
      <c r="F87" s="49">
        <f t="shared" si="0"/>
        <v>0.95193008705900395</v>
      </c>
    </row>
    <row r="88" spans="2:6" x14ac:dyDescent="0.2">
      <c r="B88" s="37" t="s">
        <v>30</v>
      </c>
      <c r="C88" s="9"/>
      <c r="D88" s="9"/>
      <c r="E8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5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1" t="s">
        <v>32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29</v>
      </c>
      <c r="F8" s="52" t="s">
        <v>5</v>
      </c>
    </row>
    <row r="9" spans="2:6" x14ac:dyDescent="0.25">
      <c r="B9" s="44" t="s">
        <v>20</v>
      </c>
      <c r="C9" s="45">
        <f>SUM(C10:C13)</f>
        <v>1067732</v>
      </c>
      <c r="D9" s="45">
        <f>SUM(D10:D13)</f>
        <v>1067732</v>
      </c>
      <c r="E9" s="45">
        <f>SUM(E10:E13)</f>
        <v>363283</v>
      </c>
      <c r="F9" s="46">
        <f>IF(D9=0,"%",E9/D9)</f>
        <v>0.34023799979770203</v>
      </c>
    </row>
    <row r="10" spans="2:6" x14ac:dyDescent="0.25">
      <c r="B10" s="13" t="s">
        <v>37</v>
      </c>
      <c r="C10" s="28">
        <v>56903</v>
      </c>
      <c r="D10" s="28">
        <v>26005</v>
      </c>
      <c r="E10" s="28">
        <v>0</v>
      </c>
      <c r="F10" s="35">
        <f t="shared" ref="F10:F49" si="0">IF(D10=0,"%",E10/D10)</f>
        <v>0</v>
      </c>
    </row>
    <row r="11" spans="2:6" x14ac:dyDescent="0.25">
      <c r="B11" s="13" t="s">
        <v>43</v>
      </c>
      <c r="C11" s="28">
        <v>581028</v>
      </c>
      <c r="D11" s="28">
        <v>581028</v>
      </c>
      <c r="E11" s="28">
        <v>18890</v>
      </c>
      <c r="F11" s="35">
        <f t="shared" si="0"/>
        <v>3.2511341966307991E-2</v>
      </c>
    </row>
    <row r="12" spans="2:6" x14ac:dyDescent="0.25">
      <c r="B12" s="13" t="s">
        <v>46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47</v>
      </c>
      <c r="C13" s="28">
        <v>359801</v>
      </c>
      <c r="D13" s="28">
        <v>460699</v>
      </c>
      <c r="E13" s="28">
        <v>344393</v>
      </c>
      <c r="F13" s="35">
        <f t="shared" si="0"/>
        <v>0.74754449217384888</v>
      </c>
    </row>
    <row r="14" spans="2:6" hidden="1" x14ac:dyDescent="0.25">
      <c r="B14" s="44" t="s">
        <v>19</v>
      </c>
      <c r="C14" s="45">
        <f>SUM(C15:C15)</f>
        <v>0</v>
      </c>
      <c r="D14" s="45">
        <f>SUM(D15:D15)</f>
        <v>0</v>
      </c>
      <c r="E14" s="45">
        <f>SUM(E15:E15)</f>
        <v>0</v>
      </c>
      <c r="F14" s="46" t="str">
        <f t="shared" si="0"/>
        <v>%</v>
      </c>
    </row>
    <row r="15" spans="2:6" hidden="1" x14ac:dyDescent="0.25">
      <c r="B15" s="22" t="s">
        <v>27</v>
      </c>
      <c r="C15" s="27"/>
      <c r="D15" s="27"/>
      <c r="E15" s="27"/>
      <c r="F15" s="24" t="str">
        <f t="shared" si="0"/>
        <v>%</v>
      </c>
    </row>
    <row r="16" spans="2:6" x14ac:dyDescent="0.25">
      <c r="B16" s="44" t="s">
        <v>18</v>
      </c>
      <c r="C16" s="45">
        <f>+SUM(C17:C28)</f>
        <v>261439962</v>
      </c>
      <c r="D16" s="45">
        <f>+SUM(D17:D28)</f>
        <v>232955572</v>
      </c>
      <c r="E16" s="45">
        <f>+SUM(E17:E28)</f>
        <v>144155580.66000009</v>
      </c>
      <c r="F16" s="46">
        <f t="shared" si="0"/>
        <v>0.6188114730305746</v>
      </c>
    </row>
    <row r="17" spans="2:6" x14ac:dyDescent="0.25">
      <c r="B17" s="11" t="s">
        <v>36</v>
      </c>
      <c r="C17" s="27">
        <v>250286</v>
      </c>
      <c r="D17" s="27">
        <v>264627</v>
      </c>
      <c r="E17" s="27">
        <v>45625.79</v>
      </c>
      <c r="F17" s="24">
        <f t="shared" si="0"/>
        <v>0.17241547536721499</v>
      </c>
    </row>
    <row r="18" spans="2:6" x14ac:dyDescent="0.25">
      <c r="B18" s="13" t="s">
        <v>37</v>
      </c>
      <c r="C18" s="28">
        <v>90968</v>
      </c>
      <c r="D18" s="28">
        <v>254549</v>
      </c>
      <c r="E18" s="28">
        <v>127932.94</v>
      </c>
      <c r="F18" s="35">
        <f t="shared" si="0"/>
        <v>0.50258669254249677</v>
      </c>
    </row>
    <row r="19" spans="2:6" x14ac:dyDescent="0.25">
      <c r="B19" s="13" t="s">
        <v>38</v>
      </c>
      <c r="C19" s="28">
        <v>26608</v>
      </c>
      <c r="D19" s="28">
        <v>202373</v>
      </c>
      <c r="E19" s="28">
        <v>141535.86000000004</v>
      </c>
      <c r="F19" s="35">
        <f t="shared" si="0"/>
        <v>0.69938114274137386</v>
      </c>
    </row>
    <row r="20" spans="2:6" x14ac:dyDescent="0.25">
      <c r="B20" s="13" t="s">
        <v>39</v>
      </c>
      <c r="C20" s="28">
        <v>1000</v>
      </c>
      <c r="D20" s="28">
        <v>345837</v>
      </c>
      <c r="E20" s="28">
        <v>324826.27</v>
      </c>
      <c r="F20" s="35">
        <f t="shared" si="0"/>
        <v>0.9392467260588081</v>
      </c>
    </row>
    <row r="21" spans="2:6" x14ac:dyDescent="0.25">
      <c r="B21" s="13" t="s">
        <v>40</v>
      </c>
      <c r="C21" s="28">
        <v>24500</v>
      </c>
      <c r="D21" s="28">
        <v>39607</v>
      </c>
      <c r="E21" s="28">
        <v>12804.6</v>
      </c>
      <c r="F21" s="35">
        <f t="shared" si="0"/>
        <v>0.32329133738985533</v>
      </c>
    </row>
    <row r="22" spans="2:6" x14ac:dyDescent="0.25">
      <c r="B22" s="13" t="s">
        <v>41</v>
      </c>
      <c r="C22" s="28">
        <v>58008</v>
      </c>
      <c r="D22" s="28">
        <v>938157</v>
      </c>
      <c r="E22" s="28">
        <v>574218.6</v>
      </c>
      <c r="F22" s="35">
        <f t="shared" si="0"/>
        <v>0.61207090071278047</v>
      </c>
    </row>
    <row r="23" spans="2:6" x14ac:dyDescent="0.25">
      <c r="B23" s="13" t="s">
        <v>42</v>
      </c>
      <c r="C23" s="28">
        <v>0</v>
      </c>
      <c r="D23" s="28">
        <v>20617</v>
      </c>
      <c r="E23" s="28">
        <v>9800</v>
      </c>
      <c r="F23" s="35">
        <f t="shared" si="0"/>
        <v>0.4753358878595334</v>
      </c>
    </row>
    <row r="24" spans="2:6" x14ac:dyDescent="0.25">
      <c r="B24" s="13" t="s">
        <v>43</v>
      </c>
      <c r="C24" s="28">
        <v>264000</v>
      </c>
      <c r="D24" s="28">
        <v>317422</v>
      </c>
      <c r="E24" s="28">
        <v>171720.5</v>
      </c>
      <c r="F24" s="35">
        <f t="shared" si="0"/>
        <v>0.54098487187403521</v>
      </c>
    </row>
    <row r="25" spans="2:6" x14ac:dyDescent="0.25">
      <c r="B25" s="13" t="s">
        <v>44</v>
      </c>
      <c r="C25" s="28">
        <v>0</v>
      </c>
      <c r="D25" s="28">
        <v>232794</v>
      </c>
      <c r="E25" s="28">
        <v>39116.14</v>
      </c>
      <c r="F25" s="35">
        <f t="shared" si="0"/>
        <v>0.16802898700138319</v>
      </c>
    </row>
    <row r="26" spans="2:6" x14ac:dyDescent="0.25">
      <c r="B26" s="13" t="s">
        <v>45</v>
      </c>
      <c r="C26" s="28">
        <v>0</v>
      </c>
      <c r="D26" s="28">
        <v>9298</v>
      </c>
      <c r="E26" s="28">
        <v>6797.29</v>
      </c>
      <c r="F26" s="35">
        <f t="shared" si="0"/>
        <v>0.7310486126048612</v>
      </c>
    </row>
    <row r="27" spans="2:6" x14ac:dyDescent="0.25">
      <c r="B27" s="13" t="s">
        <v>46</v>
      </c>
      <c r="C27" s="28">
        <v>105471654</v>
      </c>
      <c r="D27" s="28">
        <v>90326115</v>
      </c>
      <c r="E27" s="28">
        <v>54087708.699999996</v>
      </c>
      <c r="F27" s="35">
        <f t="shared" si="0"/>
        <v>0.59880477201969773</v>
      </c>
    </row>
    <row r="28" spans="2:6" x14ac:dyDescent="0.25">
      <c r="B28" s="13" t="s">
        <v>47</v>
      </c>
      <c r="C28" s="28">
        <v>155252938</v>
      </c>
      <c r="D28" s="28">
        <v>140004176</v>
      </c>
      <c r="E28" s="28">
        <v>88613493.970000073</v>
      </c>
      <c r="F28" s="35">
        <f t="shared" si="0"/>
        <v>0.63293464882076145</v>
      </c>
    </row>
    <row r="29" spans="2:6" hidden="1" x14ac:dyDescent="0.25">
      <c r="B29" s="44" t="s">
        <v>17</v>
      </c>
      <c r="C29" s="45">
        <f>+SUM(C30:C33)</f>
        <v>0</v>
      </c>
      <c r="D29" s="45">
        <f t="shared" ref="D29:E29" si="1">+SUM(D30:D33)</f>
        <v>0</v>
      </c>
      <c r="E29" s="45">
        <f t="shared" si="1"/>
        <v>0</v>
      </c>
      <c r="F29" s="46" t="str">
        <f t="shared" ref="F29:F33" si="2">IF(D29=0,"%",E29/D29)</f>
        <v>%</v>
      </c>
    </row>
    <row r="30" spans="2:6" hidden="1" x14ac:dyDescent="0.25">
      <c r="B30" s="13" t="s">
        <v>25</v>
      </c>
      <c r="C30" s="28"/>
      <c r="D30" s="28"/>
      <c r="E30" s="28"/>
      <c r="F30" s="35" t="str">
        <f t="shared" si="2"/>
        <v>%</v>
      </c>
    </row>
    <row r="31" spans="2:6" hidden="1" x14ac:dyDescent="0.25">
      <c r="B31" s="13" t="s">
        <v>26</v>
      </c>
      <c r="C31" s="28"/>
      <c r="D31" s="28"/>
      <c r="E31" s="28"/>
      <c r="F31" s="35" t="str">
        <f t="shared" si="2"/>
        <v>%</v>
      </c>
    </row>
    <row r="32" spans="2:6" hidden="1" x14ac:dyDescent="0.25">
      <c r="B32" s="13" t="s">
        <v>27</v>
      </c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6051718</v>
      </c>
      <c r="E34" s="45">
        <f>+SUM(E35:E39)</f>
        <v>5675201.6200000001</v>
      </c>
      <c r="F34" s="46">
        <f t="shared" si="0"/>
        <v>0.937783555016939</v>
      </c>
    </row>
    <row r="35" spans="2:6" x14ac:dyDescent="0.25">
      <c r="B35" s="11" t="s">
        <v>38</v>
      </c>
      <c r="C35" s="27">
        <v>0</v>
      </c>
      <c r="D35" s="27">
        <v>200000</v>
      </c>
      <c r="E35" s="27">
        <v>87066</v>
      </c>
      <c r="F35" s="35">
        <f t="shared" si="0"/>
        <v>0.43532999999999999</v>
      </c>
    </row>
    <row r="36" spans="2:6" x14ac:dyDescent="0.25">
      <c r="B36" s="42" t="s">
        <v>40</v>
      </c>
      <c r="C36" s="43">
        <v>0</v>
      </c>
      <c r="D36" s="43">
        <v>7111</v>
      </c>
      <c r="E36" s="43">
        <v>4008</v>
      </c>
      <c r="F36" s="35">
        <f t="shared" si="0"/>
        <v>0.56363380677823094</v>
      </c>
    </row>
    <row r="37" spans="2:6" x14ac:dyDescent="0.25">
      <c r="B37" s="42" t="s">
        <v>46</v>
      </c>
      <c r="C37" s="43">
        <v>0</v>
      </c>
      <c r="D37" s="43">
        <v>1648415</v>
      </c>
      <c r="E37" s="43">
        <v>1468052.6199999999</v>
      </c>
      <c r="F37" s="35">
        <f t="shared" si="0"/>
        <v>0.89058436134104568</v>
      </c>
    </row>
    <row r="38" spans="2:6" x14ac:dyDescent="0.25">
      <c r="B38" s="42" t="s">
        <v>47</v>
      </c>
      <c r="C38" s="43">
        <v>0</v>
      </c>
      <c r="D38" s="43">
        <v>4196192</v>
      </c>
      <c r="E38" s="43">
        <v>4116075</v>
      </c>
      <c r="F38" s="35">
        <f t="shared" si="0"/>
        <v>0.9809072130159916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0</v>
      </c>
      <c r="D40" s="45">
        <f t="shared" ref="D40:E40" si="3">+SUM(D41:D48)</f>
        <v>14440333</v>
      </c>
      <c r="E40" s="45">
        <f t="shared" si="3"/>
        <v>11030715</v>
      </c>
      <c r="F40" s="46">
        <f t="shared" si="0"/>
        <v>0.76388231490229486</v>
      </c>
    </row>
    <row r="41" spans="2:6" x14ac:dyDescent="0.25">
      <c r="B41" s="13" t="s">
        <v>36</v>
      </c>
      <c r="C41" s="28">
        <v>0</v>
      </c>
      <c r="D41" s="28">
        <v>1300</v>
      </c>
      <c r="E41" s="28">
        <v>1300</v>
      </c>
      <c r="F41" s="35">
        <f t="shared" si="0"/>
        <v>1</v>
      </c>
    </row>
    <row r="42" spans="2:6" x14ac:dyDescent="0.25">
      <c r="B42" s="13" t="s">
        <v>37</v>
      </c>
      <c r="C42" s="28">
        <v>0</v>
      </c>
      <c r="D42" s="28">
        <v>354550</v>
      </c>
      <c r="E42" s="28">
        <v>123450</v>
      </c>
      <c r="F42" s="35">
        <f t="shared" si="0"/>
        <v>0.34818784374559303</v>
      </c>
    </row>
    <row r="43" spans="2:6" x14ac:dyDescent="0.25">
      <c r="B43" s="13" t="s">
        <v>43</v>
      </c>
      <c r="C43" s="28">
        <v>0</v>
      </c>
      <c r="D43" s="28">
        <v>23814</v>
      </c>
      <c r="E43" s="28">
        <v>14363.9</v>
      </c>
      <c r="F43" s="35">
        <f t="shared" si="0"/>
        <v>0.60317040396405475</v>
      </c>
    </row>
    <row r="44" spans="2:6" x14ac:dyDescent="0.25">
      <c r="B44" s="13" t="s">
        <v>44</v>
      </c>
      <c r="C44" s="28">
        <v>0</v>
      </c>
      <c r="D44" s="28">
        <v>7075</v>
      </c>
      <c r="E44" s="28">
        <v>7039.23</v>
      </c>
      <c r="F44" s="35">
        <f t="shared" si="0"/>
        <v>0.99494416961130738</v>
      </c>
    </row>
    <row r="45" spans="2:6" ht="15" customHeight="1" x14ac:dyDescent="0.25">
      <c r="B45" s="13" t="s">
        <v>46</v>
      </c>
      <c r="C45" s="28">
        <v>0</v>
      </c>
      <c r="D45" s="28">
        <v>5738872</v>
      </c>
      <c r="E45" s="28">
        <v>4128522.7699999996</v>
      </c>
      <c r="F45" s="35">
        <f t="shared" si="0"/>
        <v>0.71939621061421122</v>
      </c>
    </row>
    <row r="46" spans="2:6" x14ac:dyDescent="0.25">
      <c r="B46" s="13" t="s">
        <v>47</v>
      </c>
      <c r="C46" s="28">
        <v>0</v>
      </c>
      <c r="D46" s="28">
        <v>8314722</v>
      </c>
      <c r="E46" s="28">
        <v>6756039.1000000006</v>
      </c>
      <c r="F46" s="35">
        <f t="shared" si="0"/>
        <v>0.81253938496079614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262507694</v>
      </c>
      <c r="D49" s="48">
        <f t="shared" ref="D49:E49" si="4">+D40+D34+D29+D16+D14+D9</f>
        <v>254515355</v>
      </c>
      <c r="E49" s="48">
        <f t="shared" si="4"/>
        <v>161224780.28000009</v>
      </c>
      <c r="F49" s="49">
        <f t="shared" si="0"/>
        <v>0.63345797065957021</v>
      </c>
    </row>
    <row r="50" spans="2:6" x14ac:dyDescent="0.25">
      <c r="B50" s="37" t="s">
        <v>30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1" t="s">
        <v>8</v>
      </c>
      <c r="C2" s="71"/>
      <c r="D2" s="71"/>
      <c r="E2" s="71"/>
      <c r="F2" s="71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23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1" t="s">
        <v>33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29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176948150</v>
      </c>
      <c r="E9" s="45">
        <f t="shared" si="0"/>
        <v>159802166.33000001</v>
      </c>
      <c r="F9" s="46">
        <f t="shared" ref="F9:F10" si="1">IF(E9=0,"%",E9/D9)</f>
        <v>0.90310165056825975</v>
      </c>
    </row>
    <row r="10" spans="2:6" x14ac:dyDescent="0.25">
      <c r="B10" s="11" t="s">
        <v>47</v>
      </c>
      <c r="C10" s="27">
        <v>0</v>
      </c>
      <c r="D10" s="27">
        <v>176948150</v>
      </c>
      <c r="E10" s="27">
        <v>159802166.33000001</v>
      </c>
      <c r="F10" s="24">
        <f t="shared" si="1"/>
        <v>0.90310165056825975</v>
      </c>
    </row>
    <row r="11" spans="2:6" x14ac:dyDescent="0.25">
      <c r="B11" s="44" t="s">
        <v>18</v>
      </c>
      <c r="C11" s="45">
        <f>SUM(C12:C13)</f>
        <v>651708774</v>
      </c>
      <c r="D11" s="45">
        <f t="shared" ref="D11:E11" si="2">SUM(D12:D13)</f>
        <v>5088859204</v>
      </c>
      <c r="E11" s="45">
        <f t="shared" si="2"/>
        <v>4825067666.2999945</v>
      </c>
      <c r="F11" s="46">
        <f t="shared" ref="F11:F13" si="3">IF(E11=0,"%",E11/D11)</f>
        <v>0.94816293256990536</v>
      </c>
    </row>
    <row r="12" spans="2:6" x14ac:dyDescent="0.25">
      <c r="B12" s="11" t="s">
        <v>45</v>
      </c>
      <c r="C12" s="27">
        <v>0</v>
      </c>
      <c r="D12" s="27">
        <v>1262123</v>
      </c>
      <c r="E12" s="27">
        <v>956598.83</v>
      </c>
      <c r="F12" s="24">
        <f t="shared" si="3"/>
        <v>0.75792837148201875</v>
      </c>
    </row>
    <row r="13" spans="2:6" x14ac:dyDescent="0.25">
      <c r="B13" s="68" t="s">
        <v>47</v>
      </c>
      <c r="C13" s="69">
        <v>651708774</v>
      </c>
      <c r="D13" s="69">
        <v>5087597081</v>
      </c>
      <c r="E13" s="69">
        <v>4824111067.4699945</v>
      </c>
      <c r="F13" s="24">
        <f t="shared" si="3"/>
        <v>0.94821012565755003</v>
      </c>
    </row>
    <row r="14" spans="2:6" x14ac:dyDescent="0.25">
      <c r="B14" s="44" t="s">
        <v>17</v>
      </c>
      <c r="C14" s="45">
        <f>++C15</f>
        <v>0</v>
      </c>
      <c r="D14" s="45">
        <f t="shared" ref="D14:E16" si="4">++D15</f>
        <v>162411136</v>
      </c>
      <c r="E14" s="45">
        <f t="shared" si="4"/>
        <v>152695978.07999998</v>
      </c>
      <c r="F14" s="46">
        <f t="shared" ref="F14:F15" si="5">IF(E14=0,"%",E14/D14)</f>
        <v>0.94018170084100627</v>
      </c>
    </row>
    <row r="15" spans="2:6" x14ac:dyDescent="0.25">
      <c r="B15" s="11" t="s">
        <v>47</v>
      </c>
      <c r="C15" s="27">
        <v>0</v>
      </c>
      <c r="D15" s="27">
        <v>162411136</v>
      </c>
      <c r="E15" s="27">
        <v>152695978.07999998</v>
      </c>
      <c r="F15" s="24">
        <f t="shared" si="5"/>
        <v>0.94018170084100627</v>
      </c>
    </row>
    <row r="16" spans="2:6" x14ac:dyDescent="0.25">
      <c r="B16" s="44" t="s">
        <v>16</v>
      </c>
      <c r="C16" s="45">
        <f>++C17</f>
        <v>0</v>
      </c>
      <c r="D16" s="45">
        <f t="shared" si="4"/>
        <v>182511531</v>
      </c>
      <c r="E16" s="45">
        <f t="shared" si="4"/>
        <v>178198633</v>
      </c>
      <c r="F16" s="46">
        <f t="shared" ref="F16:F17" si="6">IF(E16=0,"%",E16/D16)</f>
        <v>0.97636917527145173</v>
      </c>
    </row>
    <row r="17" spans="2:6" x14ac:dyDescent="0.25">
      <c r="B17" s="11" t="s">
        <v>47</v>
      </c>
      <c r="C17" s="27">
        <v>0</v>
      </c>
      <c r="D17" s="27">
        <v>182511531</v>
      </c>
      <c r="E17" s="27">
        <v>178198633</v>
      </c>
      <c r="F17" s="24">
        <f t="shared" si="6"/>
        <v>0.97636917527145173</v>
      </c>
    </row>
    <row r="18" spans="2:6" x14ac:dyDescent="0.25">
      <c r="B18" s="44" t="s">
        <v>15</v>
      </c>
      <c r="C18" s="45">
        <f>SUM(C19:C21)</f>
        <v>760509584</v>
      </c>
      <c r="D18" s="45">
        <f>SUM(D19:D21)</f>
        <v>761938874</v>
      </c>
      <c r="E18" s="45">
        <f>SUM(E19:E21)</f>
        <v>373577575.18000013</v>
      </c>
      <c r="F18" s="46">
        <f t="shared" ref="F18:F21" si="7">IF(E18=0,"%",E18/D18)</f>
        <v>0.49029861571284017</v>
      </c>
    </row>
    <row r="19" spans="2:6" x14ac:dyDescent="0.25">
      <c r="B19" s="11" t="s">
        <v>37</v>
      </c>
      <c r="C19" s="27">
        <v>50715755</v>
      </c>
      <c r="D19" s="27">
        <v>91589111</v>
      </c>
      <c r="E19" s="27">
        <v>76732175.189999998</v>
      </c>
      <c r="F19" s="24">
        <f t="shared" si="7"/>
        <v>0.83778709447239852</v>
      </c>
    </row>
    <row r="20" spans="2:6" x14ac:dyDescent="0.25">
      <c r="B20" s="70" t="s">
        <v>43</v>
      </c>
      <c r="C20" s="69">
        <v>3477541</v>
      </c>
      <c r="D20" s="69">
        <v>3307580</v>
      </c>
      <c r="E20" s="69">
        <v>2629689.67</v>
      </c>
      <c r="F20" s="24">
        <f t="shared" si="7"/>
        <v>0.79504945307445318</v>
      </c>
    </row>
    <row r="21" spans="2:6" x14ac:dyDescent="0.25">
      <c r="B21" s="70" t="s">
        <v>47</v>
      </c>
      <c r="C21" s="69">
        <v>706316288</v>
      </c>
      <c r="D21" s="69">
        <v>667042183</v>
      </c>
      <c r="E21" s="69">
        <v>294215710.32000011</v>
      </c>
      <c r="F21" s="24">
        <f t="shared" si="7"/>
        <v>0.44107511911281944</v>
      </c>
    </row>
    <row r="22" spans="2:6" x14ac:dyDescent="0.25">
      <c r="B22" s="47" t="s">
        <v>3</v>
      </c>
      <c r="C22" s="48">
        <f>+C18+C16+C14+C11+C9</f>
        <v>1412218358</v>
      </c>
      <c r="D22" s="48">
        <f>+D18+D16+D14+D11+D9</f>
        <v>6372668895</v>
      </c>
      <c r="E22" s="48">
        <f>+E18+E16+E14+E11+E9</f>
        <v>5689342018.8899946</v>
      </c>
      <c r="F22" s="49">
        <f t="shared" ref="F22" si="8">IF(D22=0,"%",E22/D22)</f>
        <v>0.89277226114067465</v>
      </c>
    </row>
    <row r="23" spans="2:6" x14ac:dyDescent="0.25">
      <c r="B23" s="37" t="s">
        <v>30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43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34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29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1067605</v>
      </c>
      <c r="E9" s="45">
        <f t="shared" si="0"/>
        <v>1014262</v>
      </c>
      <c r="F9" s="46">
        <f t="shared" ref="F9:F42" si="1">IF(E9=0,"%",E9/D9)</f>
        <v>0.95003489118166362</v>
      </c>
    </row>
    <row r="10" spans="2:6" x14ac:dyDescent="0.25">
      <c r="B10" s="26" t="s">
        <v>47</v>
      </c>
      <c r="C10" s="27">
        <v>0</v>
      </c>
      <c r="D10" s="27">
        <v>1067605</v>
      </c>
      <c r="E10" s="27">
        <v>1014262</v>
      </c>
      <c r="F10" s="24">
        <f t="shared" si="1"/>
        <v>0.95003489118166362</v>
      </c>
    </row>
    <row r="11" spans="2:6" x14ac:dyDescent="0.25">
      <c r="B11" s="44" t="s">
        <v>18</v>
      </c>
      <c r="C11" s="45">
        <f>+SUM(C12:C24)</f>
        <v>36407768</v>
      </c>
      <c r="D11" s="45">
        <f>+SUM(D12:D24)</f>
        <v>656510808</v>
      </c>
      <c r="E11" s="45">
        <f>+SUM(E12:E24)</f>
        <v>515068807.75</v>
      </c>
      <c r="F11" s="46">
        <f t="shared" ref="F11:F12" si="2">IF(E11=0,"%",E11/D11)</f>
        <v>0.78455495549130394</v>
      </c>
    </row>
    <row r="12" spans="2:6" x14ac:dyDescent="0.25">
      <c r="B12" s="26" t="s">
        <v>36</v>
      </c>
      <c r="C12" s="27">
        <v>50000</v>
      </c>
      <c r="D12" s="27">
        <v>34375058</v>
      </c>
      <c r="E12" s="27">
        <v>28584317.609999988</v>
      </c>
      <c r="F12" s="24">
        <f t="shared" si="2"/>
        <v>0.83154238197939878</v>
      </c>
    </row>
    <row r="13" spans="2:6" x14ac:dyDescent="0.25">
      <c r="B13" s="25" t="s">
        <v>37</v>
      </c>
      <c r="C13" s="28">
        <v>1166086</v>
      </c>
      <c r="D13" s="28">
        <v>66201919</v>
      </c>
      <c r="E13" s="28">
        <v>55183908.650000021</v>
      </c>
      <c r="F13" s="35">
        <f t="shared" si="1"/>
        <v>0.83356962280806424</v>
      </c>
    </row>
    <row r="14" spans="2:6" x14ac:dyDescent="0.25">
      <c r="B14" s="25" t="s">
        <v>38</v>
      </c>
      <c r="C14" s="28">
        <v>5000</v>
      </c>
      <c r="D14" s="28">
        <v>2624682</v>
      </c>
      <c r="E14" s="28">
        <v>2011875.7400000002</v>
      </c>
      <c r="F14" s="35">
        <f t="shared" si="1"/>
        <v>0.76652171196358276</v>
      </c>
    </row>
    <row r="15" spans="2:6" x14ac:dyDescent="0.25">
      <c r="B15" s="25" t="s">
        <v>39</v>
      </c>
      <c r="C15" s="28">
        <v>0</v>
      </c>
      <c r="D15" s="28">
        <v>447762</v>
      </c>
      <c r="E15" s="28">
        <v>207317.65999999997</v>
      </c>
      <c r="F15" s="35">
        <f t="shared" si="1"/>
        <v>0.46300860725117354</v>
      </c>
    </row>
    <row r="16" spans="2:6" x14ac:dyDescent="0.25">
      <c r="B16" s="25" t="s">
        <v>40</v>
      </c>
      <c r="C16" s="28">
        <v>687613</v>
      </c>
      <c r="D16" s="28">
        <v>17056717</v>
      </c>
      <c r="E16" s="28">
        <v>13576406.230000006</v>
      </c>
      <c r="F16" s="35">
        <f t="shared" si="1"/>
        <v>0.79595658590102691</v>
      </c>
    </row>
    <row r="17" spans="2:6" x14ac:dyDescent="0.25">
      <c r="B17" s="25" t="s">
        <v>41</v>
      </c>
      <c r="C17" s="28">
        <v>152671</v>
      </c>
      <c r="D17" s="28">
        <v>39010665</v>
      </c>
      <c r="E17" s="28">
        <v>23118195.570000019</v>
      </c>
      <c r="F17" s="35">
        <f t="shared" si="1"/>
        <v>0.59261218874377097</v>
      </c>
    </row>
    <row r="18" spans="2:6" x14ac:dyDescent="0.25">
      <c r="B18" s="25" t="s">
        <v>42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43</v>
      </c>
      <c r="C19" s="28">
        <v>0</v>
      </c>
      <c r="D19" s="28">
        <v>37039946</v>
      </c>
      <c r="E19" s="28">
        <v>34487222.689999998</v>
      </c>
      <c r="F19" s="35">
        <f t="shared" si="1"/>
        <v>0.93108188359669852</v>
      </c>
    </row>
    <row r="20" spans="2:6" x14ac:dyDescent="0.25">
      <c r="B20" s="25" t="s">
        <v>44</v>
      </c>
      <c r="C20" s="28">
        <v>0</v>
      </c>
      <c r="D20" s="28">
        <v>433537</v>
      </c>
      <c r="E20" s="28">
        <v>432355.15</v>
      </c>
      <c r="F20" s="35">
        <f t="shared" si="1"/>
        <v>0.99727393509665851</v>
      </c>
    </row>
    <row r="21" spans="2:6" x14ac:dyDescent="0.25">
      <c r="B21" s="25" t="s">
        <v>45</v>
      </c>
      <c r="C21" s="28">
        <v>140917</v>
      </c>
      <c r="D21" s="28">
        <v>1387771</v>
      </c>
      <c r="E21" s="28">
        <v>1119923.8800000004</v>
      </c>
      <c r="F21" s="35">
        <f t="shared" si="1"/>
        <v>0.80699472751628354</v>
      </c>
    </row>
    <row r="22" spans="2:6" x14ac:dyDescent="0.25">
      <c r="B22" s="25" t="s">
        <v>48</v>
      </c>
      <c r="C22" s="28">
        <v>0</v>
      </c>
      <c r="D22" s="28">
        <v>14947</v>
      </c>
      <c r="E22" s="28">
        <v>14811.75</v>
      </c>
      <c r="F22" s="35">
        <f t="shared" si="1"/>
        <v>0.99095136147721952</v>
      </c>
    </row>
    <row r="23" spans="2:6" x14ac:dyDescent="0.25">
      <c r="B23" s="25" t="s">
        <v>46</v>
      </c>
      <c r="C23" s="28">
        <v>4810838</v>
      </c>
      <c r="D23" s="28">
        <v>4596374</v>
      </c>
      <c r="E23" s="28">
        <v>294715.49</v>
      </c>
      <c r="F23" s="35">
        <f t="shared" si="1"/>
        <v>6.4119127381714366E-2</v>
      </c>
    </row>
    <row r="24" spans="2:6" x14ac:dyDescent="0.25">
      <c r="B24" s="25" t="s">
        <v>47</v>
      </c>
      <c r="C24" s="28">
        <v>29394643</v>
      </c>
      <c r="D24" s="28">
        <v>453321430</v>
      </c>
      <c r="E24" s="28">
        <v>356037757.32999992</v>
      </c>
      <c r="F24" s="35">
        <f t="shared" si="1"/>
        <v>0.78539802834822947</v>
      </c>
    </row>
    <row r="25" spans="2:6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24</v>
      </c>
      <c r="C26" s="28"/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66" t="s">
        <v>27</v>
      </c>
      <c r="C27" s="67">
        <v>0</v>
      </c>
      <c r="D27" s="67">
        <v>0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13000</v>
      </c>
      <c r="E28" s="45">
        <f t="shared" si="5"/>
        <v>12700</v>
      </c>
      <c r="F28" s="46">
        <f t="shared" si="1"/>
        <v>0.97692307692307689</v>
      </c>
    </row>
    <row r="29" spans="2:6" x14ac:dyDescent="0.25">
      <c r="B29" s="25" t="s">
        <v>47</v>
      </c>
      <c r="C29" s="28">
        <v>0</v>
      </c>
      <c r="D29" s="28">
        <v>13000</v>
      </c>
      <c r="E29" s="28">
        <v>12700</v>
      </c>
      <c r="F29" s="35">
        <f t="shared" si="1"/>
        <v>0.97692307692307689</v>
      </c>
    </row>
    <row r="30" spans="2:6" x14ac:dyDescent="0.25">
      <c r="B30" s="44" t="s">
        <v>15</v>
      </c>
      <c r="C30" s="45">
        <f>+SUM(C31:C41)</f>
        <v>0</v>
      </c>
      <c r="D30" s="45">
        <f>+SUM(D31:D41)</f>
        <v>68837537</v>
      </c>
      <c r="E30" s="45">
        <f>+SUM(E31:E41)</f>
        <v>28359912.120000001</v>
      </c>
      <c r="F30" s="46">
        <f t="shared" si="1"/>
        <v>0.41198324861623103</v>
      </c>
    </row>
    <row r="31" spans="2:6" x14ac:dyDescent="0.25">
      <c r="B31" s="26" t="s">
        <v>36</v>
      </c>
      <c r="C31" s="27">
        <v>0</v>
      </c>
      <c r="D31" s="27">
        <v>2564658</v>
      </c>
      <c r="E31" s="27">
        <v>1585795.24</v>
      </c>
      <c r="F31" s="24">
        <f t="shared" si="1"/>
        <v>0.61832620177817077</v>
      </c>
    </row>
    <row r="32" spans="2:6" x14ac:dyDescent="0.25">
      <c r="B32" s="25" t="s">
        <v>37</v>
      </c>
      <c r="C32" s="28">
        <v>0</v>
      </c>
      <c r="D32" s="28">
        <v>2325014</v>
      </c>
      <c r="E32" s="28">
        <v>1692860.8699999999</v>
      </c>
      <c r="F32" s="35">
        <f>IF(E32=0,"%",E32/D32)</f>
        <v>0.72810781784539791</v>
      </c>
    </row>
    <row r="33" spans="2:6" x14ac:dyDescent="0.25">
      <c r="B33" s="25" t="s">
        <v>38</v>
      </c>
      <c r="C33" s="28">
        <v>0</v>
      </c>
      <c r="D33" s="28">
        <v>449359</v>
      </c>
      <c r="E33" s="28">
        <v>328989.43</v>
      </c>
      <c r="F33" s="35">
        <f t="shared" ref="F33" si="6">IF(E33=0,"%",E33/D33)</f>
        <v>0.7321305014476176</v>
      </c>
    </row>
    <row r="34" spans="2:6" x14ac:dyDescent="0.25">
      <c r="B34" s="25" t="s">
        <v>39</v>
      </c>
      <c r="C34" s="28">
        <v>0</v>
      </c>
      <c r="D34" s="28">
        <v>20000</v>
      </c>
      <c r="E34" s="28">
        <v>16672.669999999998</v>
      </c>
      <c r="F34" s="35">
        <f t="shared" si="1"/>
        <v>0.83363349999999992</v>
      </c>
    </row>
    <row r="35" spans="2:6" x14ac:dyDescent="0.25">
      <c r="B35" s="25" t="s">
        <v>40</v>
      </c>
      <c r="C35" s="28">
        <v>0</v>
      </c>
      <c r="D35" s="28">
        <v>3786641</v>
      </c>
      <c r="E35" s="28">
        <v>2480000.35</v>
      </c>
      <c r="F35" s="35">
        <f t="shared" si="1"/>
        <v>0.65493410914845107</v>
      </c>
    </row>
    <row r="36" spans="2:6" x14ac:dyDescent="0.25">
      <c r="B36" s="25" t="s">
        <v>41</v>
      </c>
      <c r="C36" s="28">
        <v>0</v>
      </c>
      <c r="D36" s="28">
        <v>1920410</v>
      </c>
      <c r="E36" s="28">
        <v>1445169</v>
      </c>
      <c r="F36" s="35">
        <f t="shared" si="1"/>
        <v>0.7525314906712629</v>
      </c>
    </row>
    <row r="37" spans="2:6" x14ac:dyDescent="0.25">
      <c r="B37" s="25" t="s">
        <v>43</v>
      </c>
      <c r="C37" s="28">
        <v>0</v>
      </c>
      <c r="D37" s="28">
        <v>3431413</v>
      </c>
      <c r="E37" s="28">
        <v>2234068.7999999998</v>
      </c>
      <c r="F37" s="35">
        <f t="shared" si="1"/>
        <v>0.65106380374498785</v>
      </c>
    </row>
    <row r="38" spans="2:6" x14ac:dyDescent="0.25">
      <c r="B38" s="25" t="s">
        <v>45</v>
      </c>
      <c r="C38" s="28">
        <v>0</v>
      </c>
      <c r="D38" s="28">
        <v>207522</v>
      </c>
      <c r="E38" s="28">
        <v>183713.38</v>
      </c>
      <c r="F38" s="35">
        <f t="shared" si="1"/>
        <v>0.88527182660151693</v>
      </c>
    </row>
    <row r="39" spans="2:6" x14ac:dyDescent="0.25">
      <c r="B39" s="25" t="s">
        <v>48</v>
      </c>
      <c r="C39" s="28">
        <v>0</v>
      </c>
      <c r="D39" s="28">
        <v>11057</v>
      </c>
      <c r="E39" s="28">
        <v>11032.17</v>
      </c>
      <c r="F39" s="35">
        <f t="shared" si="1"/>
        <v>0.99775436375146964</v>
      </c>
    </row>
    <row r="40" spans="2:6" x14ac:dyDescent="0.25">
      <c r="B40" s="25" t="s">
        <v>46</v>
      </c>
      <c r="C40" s="28">
        <v>0</v>
      </c>
      <c r="D40" s="28">
        <v>15281</v>
      </c>
      <c r="E40" s="28">
        <v>11634.23</v>
      </c>
      <c r="F40" s="35">
        <f t="shared" ref="F40" si="7">IF(E40=0,"%",E40/D40)</f>
        <v>0.7613526601662195</v>
      </c>
    </row>
    <row r="41" spans="2:6" x14ac:dyDescent="0.25">
      <c r="B41" s="25" t="s">
        <v>47</v>
      </c>
      <c r="C41" s="28">
        <v>0</v>
      </c>
      <c r="D41" s="28">
        <v>54106182</v>
      </c>
      <c r="E41" s="28">
        <v>18369975.98</v>
      </c>
      <c r="F41" s="35">
        <f t="shared" si="1"/>
        <v>0.33951713650761756</v>
      </c>
    </row>
    <row r="42" spans="2:6" x14ac:dyDescent="0.25">
      <c r="B42" s="47" t="s">
        <v>3</v>
      </c>
      <c r="C42" s="48">
        <f>+C30+C28+C25+C11</f>
        <v>36407768</v>
      </c>
      <c r="D42" s="48">
        <f t="shared" ref="D42:E42" si="8">+D30+D28+D25+D11</f>
        <v>725361345</v>
      </c>
      <c r="E42" s="48">
        <f t="shared" si="8"/>
        <v>543441419.87</v>
      </c>
      <c r="F42" s="49">
        <f t="shared" si="1"/>
        <v>0.74920096530647085</v>
      </c>
    </row>
    <row r="43" spans="2:6" x14ac:dyDescent="0.25">
      <c r="B43" s="37" t="s">
        <v>30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2" t="s">
        <v>35</v>
      </c>
      <c r="C5" s="72"/>
      <c r="D5" s="72"/>
      <c r="E5" s="72"/>
      <c r="F5" s="72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29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5145118</v>
      </c>
      <c r="E9" s="45">
        <f t="shared" si="0"/>
        <v>3636975.43</v>
      </c>
      <c r="F9" s="46">
        <f t="shared" ref="F9:F15" si="1">IF(E9=0,"%",E9/D9)</f>
        <v>0.70687891511914791</v>
      </c>
    </row>
    <row r="10" spans="2:6" x14ac:dyDescent="0.25">
      <c r="B10" s="25" t="s">
        <v>36</v>
      </c>
      <c r="C10" s="28">
        <v>0</v>
      </c>
      <c r="D10" s="28">
        <v>3815288</v>
      </c>
      <c r="E10" s="28">
        <v>2791999.56</v>
      </c>
      <c r="F10" s="35">
        <f t="shared" si="1"/>
        <v>0.73179260910316601</v>
      </c>
    </row>
    <row r="11" spans="2:6" x14ac:dyDescent="0.25">
      <c r="B11" s="54" t="s">
        <v>37</v>
      </c>
      <c r="C11" s="29">
        <v>0</v>
      </c>
      <c r="D11" s="29">
        <v>1329830</v>
      </c>
      <c r="E11" s="29">
        <v>844975.87</v>
      </c>
      <c r="F11" s="36">
        <f t="shared" si="1"/>
        <v>0.63540141973034148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262784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36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37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5407902</v>
      </c>
      <c r="E15" s="48">
        <f t="shared" si="3"/>
        <v>3636975.43</v>
      </c>
      <c r="F15" s="49">
        <f t="shared" si="1"/>
        <v>0.67252983319594184</v>
      </c>
    </row>
    <row r="16" spans="2:6" x14ac:dyDescent="0.25">
      <c r="B16" s="37" t="s">
        <v>30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2022-01-21T20:23:40Z</dcterms:modified>
</cp:coreProperties>
</file>