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22\5.- Informacion Portal MINSA - Transparencia\PCA - 2022\6.- Junio - 2022 - W\"/>
    </mc:Choice>
  </mc:AlternateContent>
  <bookViews>
    <workbookView xWindow="-120" yWindow="-120" windowWidth="29040" windowHeight="1584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RO!$B$11:$L$46</definedName>
    <definedName name="_xlnm.Print_Area" localSheetId="3">DYT!$B$2:$L$47</definedName>
    <definedName name="_xlnm.Print_Area" localSheetId="4">RD!$B$2:$L$19</definedName>
    <definedName name="_xlnm.Print_Area" localSheetId="1">RDR!$B$2:$L$49</definedName>
    <definedName name="_xlnm.Print_Area" localSheetId="0">RO!$B$2:$L$49</definedName>
    <definedName name="_xlnm.Print_Area" localSheetId="2">ROOC!$B$2:$L$48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4" l="1"/>
  <c r="K21" i="4"/>
  <c r="J21" i="4"/>
  <c r="C47" i="4"/>
  <c r="D47" i="4"/>
  <c r="L45" i="1" l="1"/>
  <c r="K45" i="1"/>
  <c r="J45" i="1"/>
  <c r="C47" i="1"/>
  <c r="D47" i="1"/>
  <c r="C46" i="5" l="1"/>
  <c r="D46" i="5"/>
  <c r="L44" i="6"/>
  <c r="K44" i="6"/>
  <c r="J44" i="6"/>
  <c r="L43" i="6"/>
  <c r="K43" i="6"/>
  <c r="J43" i="6"/>
  <c r="L42" i="6"/>
  <c r="K42" i="6"/>
  <c r="J42" i="6"/>
  <c r="L43" i="5"/>
  <c r="K43" i="5"/>
  <c r="J43" i="5"/>
  <c r="L44" i="4"/>
  <c r="K44" i="4"/>
  <c r="J44" i="4"/>
  <c r="L16" i="5" l="1"/>
  <c r="K16" i="5"/>
  <c r="J16" i="5"/>
  <c r="E46" i="5" l="1"/>
  <c r="L19" i="5"/>
  <c r="K19" i="5"/>
  <c r="J19" i="5"/>
  <c r="L41" i="5" l="1"/>
  <c r="K41" i="5"/>
  <c r="J41" i="5"/>
  <c r="L40" i="5"/>
  <c r="K40" i="5"/>
  <c r="J40" i="5"/>
  <c r="L45" i="5" l="1"/>
  <c r="L44" i="5"/>
  <c r="L42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8" i="5"/>
  <c r="L17" i="5"/>
  <c r="L15" i="5"/>
  <c r="L14" i="5"/>
  <c r="K14" i="5"/>
  <c r="J14" i="5"/>
  <c r="K15" i="5" l="1"/>
  <c r="J15" i="5"/>
  <c r="L44" i="1"/>
  <c r="K44" i="1"/>
  <c r="J44" i="1"/>
  <c r="J17" i="5" l="1"/>
  <c r="K17" i="5"/>
  <c r="E47" i="1"/>
  <c r="K18" i="5" l="1"/>
  <c r="J18" i="5"/>
  <c r="C45" i="6"/>
  <c r="D45" i="6"/>
  <c r="K20" i="5" l="1"/>
  <c r="J20" i="5"/>
  <c r="J37" i="6"/>
  <c r="K21" i="5" l="1"/>
  <c r="J21" i="5"/>
  <c r="G23" i="7"/>
  <c r="G51" i="6"/>
  <c r="G52" i="5"/>
  <c r="G53" i="4"/>
  <c r="G53" i="1"/>
  <c r="K22" i="5" l="1"/>
  <c r="J22" i="5"/>
  <c r="K36" i="6"/>
  <c r="J23" i="5" l="1"/>
  <c r="K23" i="5"/>
  <c r="J36" i="6"/>
  <c r="L36" i="6"/>
  <c r="K24" i="5" l="1"/>
  <c r="J24" i="5"/>
  <c r="L39" i="6"/>
  <c r="K39" i="6"/>
  <c r="J39" i="6"/>
  <c r="L38" i="6"/>
  <c r="K38" i="6"/>
  <c r="J38" i="6"/>
  <c r="L37" i="6"/>
  <c r="K37" i="6"/>
  <c r="C52" i="6"/>
  <c r="D52" i="6"/>
  <c r="K25" i="5" l="1"/>
  <c r="J25" i="5"/>
  <c r="G46" i="5"/>
  <c r="G53" i="5" s="1"/>
  <c r="F46" i="5"/>
  <c r="F53" i="5" s="1"/>
  <c r="D53" i="5"/>
  <c r="C53" i="5"/>
  <c r="J26" i="5" l="1"/>
  <c r="K26" i="5"/>
  <c r="G45" i="6"/>
  <c r="G52" i="6" s="1"/>
  <c r="F45" i="6"/>
  <c r="F52" i="6" s="1"/>
  <c r="E45" i="6"/>
  <c r="E52" i="6" s="1"/>
  <c r="K27" i="5" l="1"/>
  <c r="J27" i="5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8" i="5" l="1"/>
  <c r="J28" i="5"/>
  <c r="L46" i="4"/>
  <c r="K46" i="4"/>
  <c r="J46" i="4"/>
  <c r="L45" i="4"/>
  <c r="K45" i="4"/>
  <c r="J45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6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6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9" i="5" l="1"/>
  <c r="J29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6" i="1"/>
  <c r="C54" i="1"/>
  <c r="D54" i="1"/>
  <c r="K30" i="5" l="1"/>
  <c r="J30" i="5"/>
  <c r="C54" i="4"/>
  <c r="J31" i="5" l="1"/>
  <c r="K31" i="5"/>
  <c r="G47" i="4"/>
  <c r="G54" i="4" s="1"/>
  <c r="F47" i="4"/>
  <c r="F54" i="4" s="1"/>
  <c r="D54" i="4"/>
  <c r="G17" i="7"/>
  <c r="G24" i="7" s="1"/>
  <c r="F17" i="7"/>
  <c r="F24" i="7" s="1"/>
  <c r="E17" i="7"/>
  <c r="E24" i="7" s="1"/>
  <c r="D17" i="7"/>
  <c r="D24" i="7" s="1"/>
  <c r="G47" i="1"/>
  <c r="G54" i="1" s="1"/>
  <c r="F47" i="1"/>
  <c r="F54" i="1" s="1"/>
  <c r="C17" i="7"/>
  <c r="C24" i="7" s="1"/>
  <c r="K32" i="5" l="1"/>
  <c r="J32" i="5"/>
  <c r="L16" i="7"/>
  <c r="L15" i="7"/>
  <c r="L14" i="7"/>
  <c r="L13" i="4"/>
  <c r="L13" i="6"/>
  <c r="L13" i="5"/>
  <c r="L13" i="7"/>
  <c r="L13" i="1"/>
  <c r="E47" i="4"/>
  <c r="E54" i="4" s="1"/>
  <c r="K33" i="5" l="1"/>
  <c r="J33" i="5"/>
  <c r="E54" i="1"/>
  <c r="J34" i="5" l="1"/>
  <c r="K34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7" i="1"/>
  <c r="I13" i="1"/>
  <c r="H45" i="6"/>
  <c r="K13" i="6"/>
  <c r="J13" i="6"/>
  <c r="I13" i="6"/>
  <c r="H46" i="5"/>
  <c r="K13" i="5"/>
  <c r="J13" i="5"/>
  <c r="I13" i="5"/>
  <c r="H47" i="4"/>
  <c r="I14" i="4"/>
  <c r="K13" i="4"/>
  <c r="J13" i="4"/>
  <c r="I13" i="4"/>
  <c r="K13" i="1"/>
  <c r="J13" i="1"/>
  <c r="K35" i="5" l="1"/>
  <c r="J35" i="5"/>
  <c r="L46" i="5"/>
  <c r="L45" i="6"/>
  <c r="L47" i="4"/>
  <c r="L47" i="1"/>
  <c r="I17" i="7"/>
  <c r="K17" i="7"/>
  <c r="J17" i="7"/>
  <c r="J45" i="6"/>
  <c r="I45" i="6"/>
  <c r="K45" i="6"/>
  <c r="I47" i="4"/>
  <c r="K47" i="4"/>
  <c r="J47" i="4"/>
  <c r="K47" i="1"/>
  <c r="K36" i="5" l="1"/>
  <c r="J36" i="5"/>
  <c r="I47" i="1"/>
  <c r="J47" i="1"/>
  <c r="K37" i="5" l="1"/>
  <c r="J37" i="5"/>
  <c r="K38" i="5" l="1"/>
  <c r="J38" i="5"/>
  <c r="J39" i="5" l="1"/>
  <c r="K39" i="5"/>
  <c r="K42" i="5" l="1"/>
  <c r="J42" i="5"/>
  <c r="K44" i="5" l="1"/>
  <c r="J44" i="5"/>
  <c r="J45" i="5" l="1"/>
  <c r="K45" i="5"/>
  <c r="I45" i="5"/>
  <c r="E53" i="5" l="1"/>
  <c r="J46" i="5"/>
  <c r="I46" i="5"/>
  <c r="K46" i="5"/>
</calcChain>
</file>

<file path=xl/sharedStrings.xml><?xml version="1.0" encoding="utf-8"?>
<sst xmlns="http://schemas.openxmlformats.org/spreadsheetml/2006/main" count="263" uniqueCount="63">
  <si>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</si>
  <si>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</si>
  <si>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</si>
  <si>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</si>
  <si>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</si>
  <si>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</si>
  <si>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</si>
  <si>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</si>
  <si>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</si>
  <si>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</si>
  <si>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</si>
  <si>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</si>
  <si>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</si>
  <si>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</si>
  <si>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</si>
  <si>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</si>
  <si>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</si>
  <si>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</si>
  <si>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</si>
  <si>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</si>
  <si>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</si>
  <si>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</si>
  <si>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</si>
  <si>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</si>
  <si>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</si>
  <si>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</si>
  <si>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</si>
  <si>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</si>
  <si>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</si>
  <si>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</si>
  <si>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</si>
  <si>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</si>
  <si>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</si>
  <si>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</si>
  <si>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</si>
  <si>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</si>
  <si>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</si>
  <si>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</si>
  <si>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</si>
  <si>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</si>
  <si>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</si>
  <si>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</si>
  <si>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</si>
  <si>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</si>
  <si>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</si>
  <si>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</si>
  <si>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</si>
  <si>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</si>
  <si>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</si>
  <si>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</si>
  <si>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</si>
  <si>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</si>
  <si>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</si>
  <si>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</si>
  <si>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</si>
  <si>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</si>
  <si>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</si>
  <si>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</si>
  <si>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Fuente: Reporte SIAF Operaciones en Linea al 30 de Junio del 2022</t>
  </si>
  <si>
    <t>DEVENGADO
A JUNIO
(4)</t>
  </si>
  <si>
    <t>EJECUCION PRESUPUESTAL MENSUALIZADA DE GASTOS 
AL MES DE JUNIO 2022</t>
  </si>
  <si>
    <t>005-121: INSTITUTO NACIONAL DE SALUD MENTAL</t>
  </si>
  <si>
    <t>007-123: INSTITUTO NACIONAL DE CIENCIAS NEUROLOGICAS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</si>
</sst>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JUNIO
(4)</c:v>
                </c:pt>
              </c:strCache>
            </c:strRef>
          </c:cat>
          <c:val>
            <c:numRef>
              <c:f>RO!$C$54:$G$54</c:f>
              <c:numCache>
                <c:formatCode>_ * #,##0.0_ ;_ * \-#,##0.0_ ;_ * "-"??_ ;_ @_ </c:formatCode>
                <c:ptCount val="5"/>
                <c:pt idx="0">
                  <c:v>7296.3093479999998</c:v>
                </c:pt>
                <c:pt idx="1">
                  <c:v>8680.0537530000001</c:v>
                </c:pt>
                <c:pt idx="2" formatCode="#,##0">
                  <c:v>7895.5416160000004</c:v>
                </c:pt>
                <c:pt idx="3">
                  <c:v>6609.3490893099988</c:v>
                </c:pt>
                <c:pt idx="4">
                  <c:v>3588.2072342299994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4489600"/>
        <c:axId val="-1448463952"/>
        <c:axId val="0"/>
      </c:bar3DChart>
      <c:catAx>
        <c:axId val="-14489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448463952"/>
        <c:crosses val="autoZero"/>
        <c:auto val="1"/>
        <c:lblAlgn val="ctr"/>
        <c:lblOffset val="100"/>
        <c:noMultiLvlLbl val="0"/>
      </c:catAx>
      <c:valAx>
        <c:axId val="-1448463952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14489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JUNIO
(4)</c:v>
                </c:pt>
              </c:strCache>
            </c:strRef>
          </c:cat>
          <c:val>
            <c:numRef>
              <c:f>RDR!$C$54:$G$54</c:f>
              <c:numCache>
                <c:formatCode>#,##0.0</c:formatCode>
                <c:ptCount val="5"/>
                <c:pt idx="0">
                  <c:v>177.09024500000001</c:v>
                </c:pt>
                <c:pt idx="1">
                  <c:v>261.44024100000001</c:v>
                </c:pt>
                <c:pt idx="2">
                  <c:v>137.41205299999999</c:v>
                </c:pt>
                <c:pt idx="3">
                  <c:v>89.290239830000047</c:v>
                </c:pt>
                <c:pt idx="4">
                  <c:v>51.875104700000016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448467216"/>
        <c:axId val="-1448462864"/>
        <c:axId val="0"/>
      </c:bar3DChart>
      <c:catAx>
        <c:axId val="-1448467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48462864"/>
        <c:crosses val="autoZero"/>
        <c:auto val="1"/>
        <c:lblAlgn val="ctr"/>
        <c:lblOffset val="100"/>
        <c:noMultiLvlLbl val="0"/>
      </c:catAx>
      <c:valAx>
        <c:axId val="-144846286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4484672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ROOC!$B$53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JUNIO
(4)</c:v>
                </c:pt>
              </c:strCache>
            </c:strRef>
          </c:cat>
          <c:val>
            <c:numRef>
              <c:f>ROOC!$C$53:$G$53</c:f>
              <c:numCache>
                <c:formatCode>#,##0.0</c:formatCode>
                <c:ptCount val="5"/>
                <c:pt idx="0">
                  <c:v>1167.209126</c:v>
                </c:pt>
                <c:pt idx="1">
                  <c:v>2369.6519560000002</c:v>
                </c:pt>
                <c:pt idx="2">
                  <c:v>1992.666436</c:v>
                </c:pt>
                <c:pt idx="3">
                  <c:v>1753.3071775799999</c:v>
                </c:pt>
                <c:pt idx="4">
                  <c:v>1599.0679301700004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448466128"/>
        <c:axId val="-1448460688"/>
        <c:axId val="0"/>
      </c:bar3DChart>
      <c:catAx>
        <c:axId val="-1448466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48460688"/>
        <c:crosses val="autoZero"/>
        <c:auto val="1"/>
        <c:lblAlgn val="ctr"/>
        <c:lblOffset val="100"/>
        <c:noMultiLvlLbl val="0"/>
      </c:catAx>
      <c:valAx>
        <c:axId val="-144846068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448466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JUNIO
(4)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550.85808099999997</c:v>
                </c:pt>
                <c:pt idx="2">
                  <c:v>413.74751500000002</c:v>
                </c:pt>
                <c:pt idx="3">
                  <c:v>288.919804</c:v>
                </c:pt>
                <c:pt idx="4">
                  <c:v>165.67601691999997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448461776"/>
        <c:axId val="-1448462320"/>
        <c:axId val="0"/>
      </c:bar3DChart>
      <c:catAx>
        <c:axId val="-1448461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448462320"/>
        <c:crosses val="autoZero"/>
        <c:auto val="1"/>
        <c:lblAlgn val="ctr"/>
        <c:lblOffset val="100"/>
        <c:noMultiLvlLbl val="0"/>
      </c:catAx>
      <c:valAx>
        <c:axId val="-1448462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1448461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JUNIO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2.2646670000000002</c:v>
                </c:pt>
                <c:pt idx="2">
                  <c:v>0.630081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48465584"/>
        <c:axId val="-1448465040"/>
        <c:axId val="0"/>
      </c:bar3DChart>
      <c:catAx>
        <c:axId val="-144846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448465040"/>
        <c:crosses val="autoZero"/>
        <c:auto val="1"/>
        <c:lblAlgn val="ctr"/>
        <c:lblOffset val="100"/>
        <c:noMultiLvlLbl val="0"/>
      </c:catAx>
      <c:valAx>
        <c:axId val="-144846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44846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48</xdr:row>
      <xdr:rowOff>145246</xdr:rowOff>
    </xdr:from>
    <xdr:to>
      <xdr:col>11</xdr:col>
      <xdr:colOff>964567</xdr:colOff>
      <xdr:row>74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49</xdr:row>
      <xdr:rowOff>49072</xdr:rowOff>
    </xdr:from>
    <xdr:to>
      <xdr:col>12</xdr:col>
      <xdr:colOff>20478</xdr:colOff>
      <xdr:row>91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48</xdr:row>
      <xdr:rowOff>108929</xdr:rowOff>
    </xdr:from>
    <xdr:to>
      <xdr:col>12</xdr:col>
      <xdr:colOff>51557</xdr:colOff>
      <xdr:row>74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3"/>
  <sheetViews>
    <sheetView showGridLines="0" tabSelected="1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2565206705</v>
      </c>
      <c r="D13" s="8">
        <v>1860170149</v>
      </c>
      <c r="E13" s="76">
        <v>1398953175</v>
      </c>
      <c r="F13" s="56">
        <v>1158614438.7199988</v>
      </c>
      <c r="G13" s="8">
        <v>573537892.63</v>
      </c>
      <c r="H13" s="8"/>
      <c r="I13" s="12">
        <f>IF(ISERROR(+#REF!/E13)=TRUE,0,++#REF!/E13)</f>
        <v>0</v>
      </c>
      <c r="J13" s="12">
        <f>IF(ISERROR(+G13/E13)=TRUE,0,++G13/E13)</f>
        <v>0.40997647589598557</v>
      </c>
      <c r="K13" s="12">
        <f>IF(ISERROR(+H13/E13)=TRUE,0,++H13/E13)</f>
        <v>0</v>
      </c>
      <c r="L13" s="14">
        <f>+D13-G13</f>
        <v>1286632256.3699999</v>
      </c>
    </row>
    <row r="14" spans="1:13" ht="20.100000000000001" customHeight="1" x14ac:dyDescent="0.25">
      <c r="B14" s="25" t="s">
        <v>61</v>
      </c>
      <c r="C14" s="26">
        <v>39143861</v>
      </c>
      <c r="D14" s="26">
        <v>56139629</v>
      </c>
      <c r="E14" s="57">
        <v>45617486</v>
      </c>
      <c r="F14" s="57">
        <v>41420691.859999999</v>
      </c>
      <c r="G14" s="26">
        <v>18261861.210000008</v>
      </c>
      <c r="H14" s="26"/>
      <c r="I14" s="27"/>
      <c r="J14" s="27">
        <f t="shared" ref="J14:J46" si="0">IF(ISERROR(+G14/E14)=TRUE,0,++G14/E14)</f>
        <v>0.40032590156327352</v>
      </c>
      <c r="K14" s="27">
        <f t="shared" ref="K14:K46" si="1">IF(ISERROR(+H14/E14)=TRUE,0,++H14/E14)</f>
        <v>0</v>
      </c>
      <c r="L14" s="28">
        <f t="shared" ref="L14:L46" si="2">+D14-G14</f>
        <v>37877767.789999992</v>
      </c>
    </row>
    <row r="15" spans="1:13" ht="20.100000000000001" customHeight="1" x14ac:dyDescent="0.25">
      <c r="B15" s="25" t="s">
        <v>62</v>
      </c>
      <c r="C15" s="26">
        <v>47645569</v>
      </c>
      <c r="D15" s="26">
        <v>54500695</v>
      </c>
      <c r="E15" s="57">
        <v>51856096</v>
      </c>
      <c r="F15" s="57">
        <v>49413862.029999994</v>
      </c>
      <c r="G15" s="26">
        <v>25082868.439999998</v>
      </c>
      <c r="H15" s="26"/>
      <c r="I15" s="27"/>
      <c r="J15" s="27">
        <f t="shared" si="0"/>
        <v>0.48370144254592551</v>
      </c>
      <c r="K15" s="27">
        <f t="shared" si="1"/>
        <v>0</v>
      </c>
      <c r="L15" s="28">
        <f t="shared" si="2"/>
        <v>29417826.560000002</v>
      </c>
    </row>
    <row r="16" spans="1:13" ht="20.100000000000001" customHeight="1" x14ac:dyDescent="0.25">
      <c r="B16" s="25" t="s">
        <v>27</v>
      </c>
      <c r="C16" s="26">
        <v>31223083</v>
      </c>
      <c r="D16" s="26">
        <v>33925985</v>
      </c>
      <c r="E16" s="57">
        <v>32529300</v>
      </c>
      <c r="F16" s="57">
        <v>30718170.150000006</v>
      </c>
      <c r="G16" s="26">
        <v>14571594.709999993</v>
      </c>
      <c r="H16" s="26"/>
      <c r="I16" s="27"/>
      <c r="J16" s="27">
        <f t="shared" si="0"/>
        <v>0.44795291352718913</v>
      </c>
      <c r="K16" s="27">
        <f t="shared" si="1"/>
        <v>0</v>
      </c>
      <c r="L16" s="28">
        <f t="shared" si="2"/>
        <v>19354390.290000007</v>
      </c>
    </row>
    <row r="17" spans="2:12" ht="20.100000000000001" customHeight="1" x14ac:dyDescent="0.25">
      <c r="B17" s="25" t="s">
        <v>28</v>
      </c>
      <c r="C17" s="26">
        <v>37378777</v>
      </c>
      <c r="D17" s="26">
        <v>41168897</v>
      </c>
      <c r="E17" s="57">
        <v>39712040</v>
      </c>
      <c r="F17" s="57">
        <v>37157444.969999999</v>
      </c>
      <c r="G17" s="26">
        <v>19773830.579999994</v>
      </c>
      <c r="H17" s="26"/>
      <c r="I17" s="27"/>
      <c r="J17" s="27">
        <f t="shared" si="0"/>
        <v>0.49793036519906797</v>
      </c>
      <c r="K17" s="27">
        <f t="shared" si="1"/>
        <v>0</v>
      </c>
      <c r="L17" s="28">
        <f t="shared" si="2"/>
        <v>21395066.420000006</v>
      </c>
    </row>
    <row r="18" spans="2:12" ht="20.100000000000001" customHeight="1" x14ac:dyDescent="0.25">
      <c r="B18" s="25" t="s">
        <v>29</v>
      </c>
      <c r="C18" s="26">
        <v>178992136</v>
      </c>
      <c r="D18" s="26">
        <v>193486812</v>
      </c>
      <c r="E18" s="57">
        <v>192036169</v>
      </c>
      <c r="F18" s="57">
        <v>185034094.6400001</v>
      </c>
      <c r="G18" s="26">
        <v>90841391.999999985</v>
      </c>
      <c r="H18" s="26"/>
      <c r="I18" s="27"/>
      <c r="J18" s="27">
        <f t="shared" si="0"/>
        <v>0.47304313803510623</v>
      </c>
      <c r="K18" s="27">
        <f t="shared" si="1"/>
        <v>0</v>
      </c>
      <c r="L18" s="28">
        <f t="shared" si="2"/>
        <v>102645420.00000001</v>
      </c>
    </row>
    <row r="19" spans="2:12" ht="20.100000000000001" customHeight="1" x14ac:dyDescent="0.25">
      <c r="B19" s="25" t="s">
        <v>30</v>
      </c>
      <c r="C19" s="26">
        <v>116571634</v>
      </c>
      <c r="D19" s="26">
        <v>131383246</v>
      </c>
      <c r="E19" s="57">
        <v>130112518</v>
      </c>
      <c r="F19" s="57">
        <v>120455794.36999999</v>
      </c>
      <c r="G19" s="26">
        <v>67462030.019999996</v>
      </c>
      <c r="H19" s="26"/>
      <c r="I19" s="27"/>
      <c r="J19" s="27">
        <f t="shared" si="0"/>
        <v>0.518489927464166</v>
      </c>
      <c r="K19" s="27">
        <f t="shared" si="1"/>
        <v>0</v>
      </c>
      <c r="L19" s="28">
        <f t="shared" si="2"/>
        <v>63921215.980000004</v>
      </c>
    </row>
    <row r="20" spans="2:12" ht="20.100000000000001" customHeight="1" x14ac:dyDescent="0.25">
      <c r="B20" s="25" t="s">
        <v>31</v>
      </c>
      <c r="C20" s="26">
        <v>145492143</v>
      </c>
      <c r="D20" s="26">
        <v>167136115</v>
      </c>
      <c r="E20" s="57">
        <v>161924714</v>
      </c>
      <c r="F20" s="57">
        <v>91357451.810000077</v>
      </c>
      <c r="G20" s="26">
        <v>79177984.590000033</v>
      </c>
      <c r="H20" s="26"/>
      <c r="I20" s="27"/>
      <c r="J20" s="27">
        <f t="shared" si="0"/>
        <v>0.48898023429579768</v>
      </c>
      <c r="K20" s="27">
        <f t="shared" si="1"/>
        <v>0</v>
      </c>
      <c r="L20" s="28">
        <f t="shared" si="2"/>
        <v>87958130.409999967</v>
      </c>
    </row>
    <row r="21" spans="2:12" ht="20.100000000000001" customHeight="1" x14ac:dyDescent="0.25">
      <c r="B21" s="25" t="s">
        <v>32</v>
      </c>
      <c r="C21" s="26">
        <v>37197384</v>
      </c>
      <c r="D21" s="26">
        <v>40831097</v>
      </c>
      <c r="E21" s="57">
        <v>40775505</v>
      </c>
      <c r="F21" s="57">
        <v>37971971.989999995</v>
      </c>
      <c r="G21" s="26">
        <v>19575007.650000006</v>
      </c>
      <c r="H21" s="26"/>
      <c r="I21" s="27"/>
      <c r="J21" s="27">
        <f t="shared" si="0"/>
        <v>0.48006781645009683</v>
      </c>
      <c r="K21" s="27">
        <f t="shared" si="1"/>
        <v>0</v>
      </c>
      <c r="L21" s="28">
        <f t="shared" si="2"/>
        <v>21256089.349999994</v>
      </c>
    </row>
    <row r="22" spans="2:12" ht="20.100000000000001" customHeight="1" x14ac:dyDescent="0.25">
      <c r="B22" s="25" t="s">
        <v>33</v>
      </c>
      <c r="C22" s="26">
        <v>81944172</v>
      </c>
      <c r="D22" s="26">
        <v>95163449</v>
      </c>
      <c r="E22" s="57">
        <v>94687137</v>
      </c>
      <c r="F22" s="57">
        <v>50273067.700000025</v>
      </c>
      <c r="G22" s="26">
        <v>46952096.900000036</v>
      </c>
      <c r="H22" s="26"/>
      <c r="I22" s="27"/>
      <c r="J22" s="27">
        <f t="shared" si="0"/>
        <v>0.49586563061886679</v>
      </c>
      <c r="K22" s="27">
        <f t="shared" si="1"/>
        <v>0</v>
      </c>
      <c r="L22" s="28">
        <f t="shared" si="2"/>
        <v>48211352.099999964</v>
      </c>
    </row>
    <row r="23" spans="2:12" ht="20.100000000000001" customHeight="1" x14ac:dyDescent="0.25">
      <c r="B23" s="25" t="s">
        <v>34</v>
      </c>
      <c r="C23" s="26">
        <v>148532456</v>
      </c>
      <c r="D23" s="26">
        <v>170888366</v>
      </c>
      <c r="E23" s="57">
        <v>170700677</v>
      </c>
      <c r="F23" s="57">
        <v>165435747.69999993</v>
      </c>
      <c r="G23" s="26">
        <v>94703314.409999952</v>
      </c>
      <c r="H23" s="26"/>
      <c r="I23" s="27"/>
      <c r="J23" s="27">
        <f t="shared" si="0"/>
        <v>0.55479167437631161</v>
      </c>
      <c r="K23" s="27">
        <f t="shared" si="1"/>
        <v>0</v>
      </c>
      <c r="L23" s="28">
        <f t="shared" si="2"/>
        <v>76185051.590000048</v>
      </c>
    </row>
    <row r="24" spans="2:12" ht="20.100000000000001" customHeight="1" x14ac:dyDescent="0.25">
      <c r="B24" s="25" t="s">
        <v>35</v>
      </c>
      <c r="C24" s="26">
        <v>134651653</v>
      </c>
      <c r="D24" s="26">
        <v>151422321</v>
      </c>
      <c r="E24" s="57">
        <v>147265225</v>
      </c>
      <c r="F24" s="57">
        <v>139122328.18000001</v>
      </c>
      <c r="G24" s="26">
        <v>76623948.620000005</v>
      </c>
      <c r="H24" s="26"/>
      <c r="I24" s="27"/>
      <c r="J24" s="27">
        <f t="shared" si="0"/>
        <v>0.52031257630577754</v>
      </c>
      <c r="K24" s="27">
        <f t="shared" si="1"/>
        <v>0</v>
      </c>
      <c r="L24" s="28">
        <f t="shared" si="2"/>
        <v>74798372.379999995</v>
      </c>
    </row>
    <row r="25" spans="2:12" ht="20.100000000000001" customHeight="1" x14ac:dyDescent="0.25">
      <c r="B25" s="25" t="s">
        <v>36</v>
      </c>
      <c r="C25" s="26">
        <v>195616395</v>
      </c>
      <c r="D25" s="26">
        <v>232019162</v>
      </c>
      <c r="E25" s="57">
        <v>227479332</v>
      </c>
      <c r="F25" s="57">
        <v>210952021.13999999</v>
      </c>
      <c r="G25" s="26">
        <v>120922127.8599999</v>
      </c>
      <c r="H25" s="26"/>
      <c r="I25" s="27"/>
      <c r="J25" s="27">
        <f t="shared" si="0"/>
        <v>0.53157412938068538</v>
      </c>
      <c r="K25" s="27">
        <f t="shared" si="1"/>
        <v>0</v>
      </c>
      <c r="L25" s="28">
        <f t="shared" si="2"/>
        <v>111097034.1400001</v>
      </c>
    </row>
    <row r="26" spans="2:12" ht="20.100000000000001" customHeight="1" x14ac:dyDescent="0.25">
      <c r="B26" s="25" t="s">
        <v>37</v>
      </c>
      <c r="C26" s="26">
        <v>174850205</v>
      </c>
      <c r="D26" s="26">
        <v>205881616</v>
      </c>
      <c r="E26" s="57">
        <v>204938552</v>
      </c>
      <c r="F26" s="57">
        <v>193054412.76000005</v>
      </c>
      <c r="G26" s="26">
        <v>99370632.299999937</v>
      </c>
      <c r="H26" s="26"/>
      <c r="I26" s="27"/>
      <c r="J26" s="27">
        <f t="shared" si="0"/>
        <v>0.48488013275315783</v>
      </c>
      <c r="K26" s="27">
        <f t="shared" si="1"/>
        <v>0</v>
      </c>
      <c r="L26" s="28">
        <f t="shared" si="2"/>
        <v>106510983.70000006</v>
      </c>
    </row>
    <row r="27" spans="2:12" ht="20.100000000000001" customHeight="1" x14ac:dyDescent="0.25">
      <c r="B27" s="25" t="s">
        <v>38</v>
      </c>
      <c r="C27" s="26">
        <v>85288921</v>
      </c>
      <c r="D27" s="26">
        <v>106487982</v>
      </c>
      <c r="E27" s="57">
        <v>104370584</v>
      </c>
      <c r="F27" s="57">
        <v>96041622.939999983</v>
      </c>
      <c r="G27" s="26">
        <v>52952409.86999999</v>
      </c>
      <c r="H27" s="26"/>
      <c r="I27" s="27"/>
      <c r="J27" s="27">
        <f t="shared" si="0"/>
        <v>0.50734994325604221</v>
      </c>
      <c r="K27" s="27">
        <f t="shared" si="1"/>
        <v>0</v>
      </c>
      <c r="L27" s="28">
        <f t="shared" si="2"/>
        <v>53535572.13000001</v>
      </c>
    </row>
    <row r="28" spans="2:12" ht="20.100000000000001" customHeight="1" x14ac:dyDescent="0.25">
      <c r="B28" s="25" t="s">
        <v>39</v>
      </c>
      <c r="C28" s="26">
        <v>60949680</v>
      </c>
      <c r="D28" s="26">
        <v>69800626</v>
      </c>
      <c r="E28" s="57">
        <v>69007226</v>
      </c>
      <c r="F28" s="57">
        <v>64001069.119999997</v>
      </c>
      <c r="G28" s="26">
        <v>33553141.679999996</v>
      </c>
      <c r="H28" s="26"/>
      <c r="I28" s="27"/>
      <c r="J28" s="27">
        <f t="shared" si="0"/>
        <v>0.48622649575857457</v>
      </c>
      <c r="K28" s="27">
        <f t="shared" si="1"/>
        <v>0</v>
      </c>
      <c r="L28" s="28">
        <f t="shared" si="2"/>
        <v>36247484.320000008</v>
      </c>
    </row>
    <row r="29" spans="2:12" ht="20.100000000000001" customHeight="1" x14ac:dyDescent="0.25">
      <c r="B29" s="25" t="s">
        <v>40</v>
      </c>
      <c r="C29" s="26">
        <v>44110066</v>
      </c>
      <c r="D29" s="26">
        <v>47246398</v>
      </c>
      <c r="E29" s="57">
        <v>43991977</v>
      </c>
      <c r="F29" s="57">
        <v>43327984.730000012</v>
      </c>
      <c r="G29" s="26">
        <v>21007076.270000026</v>
      </c>
      <c r="H29" s="26"/>
      <c r="I29" s="27"/>
      <c r="J29" s="27">
        <f t="shared" si="0"/>
        <v>0.47752062313544186</v>
      </c>
      <c r="K29" s="27">
        <f t="shared" si="1"/>
        <v>0</v>
      </c>
      <c r="L29" s="28">
        <f t="shared" si="2"/>
        <v>26239321.729999974</v>
      </c>
    </row>
    <row r="30" spans="2:12" ht="20.100000000000001" customHeight="1" x14ac:dyDescent="0.25">
      <c r="B30" s="25" t="s">
        <v>41</v>
      </c>
      <c r="C30" s="26">
        <v>54211432</v>
      </c>
      <c r="D30" s="26">
        <v>57709221</v>
      </c>
      <c r="E30" s="57">
        <v>57663657</v>
      </c>
      <c r="F30" s="57">
        <v>50956962.690000013</v>
      </c>
      <c r="G30" s="26">
        <v>24950278.610000007</v>
      </c>
      <c r="H30" s="26"/>
      <c r="I30" s="27"/>
      <c r="J30" s="27">
        <f t="shared" si="0"/>
        <v>0.43268637315181047</v>
      </c>
      <c r="K30" s="27">
        <f t="shared" si="1"/>
        <v>0</v>
      </c>
      <c r="L30" s="28">
        <f t="shared" si="2"/>
        <v>32758942.389999993</v>
      </c>
    </row>
    <row r="31" spans="2:12" ht="20.100000000000001" customHeight="1" x14ac:dyDescent="0.25">
      <c r="B31" s="25" t="s">
        <v>42</v>
      </c>
      <c r="C31" s="26">
        <v>97553162</v>
      </c>
      <c r="D31" s="26">
        <v>110218139</v>
      </c>
      <c r="E31" s="57">
        <v>106995795</v>
      </c>
      <c r="F31" s="57">
        <v>98253176.670000002</v>
      </c>
      <c r="G31" s="26">
        <v>52771304.29999999</v>
      </c>
      <c r="H31" s="26"/>
      <c r="I31" s="27"/>
      <c r="J31" s="27">
        <f t="shared" si="0"/>
        <v>0.49320914247144004</v>
      </c>
      <c r="K31" s="27">
        <f t="shared" si="1"/>
        <v>0</v>
      </c>
      <c r="L31" s="28">
        <f t="shared" si="2"/>
        <v>57446834.70000001</v>
      </c>
    </row>
    <row r="32" spans="2:12" ht="20.100000000000001" customHeight="1" x14ac:dyDescent="0.25">
      <c r="B32" s="25" t="s">
        <v>43</v>
      </c>
      <c r="C32" s="26">
        <v>49709444</v>
      </c>
      <c r="D32" s="26">
        <v>59826041</v>
      </c>
      <c r="E32" s="57">
        <v>58685067</v>
      </c>
      <c r="F32" s="57">
        <v>51250625.360000007</v>
      </c>
      <c r="G32" s="26">
        <v>30498476.010000005</v>
      </c>
      <c r="H32" s="26"/>
      <c r="I32" s="27"/>
      <c r="J32" s="27">
        <f t="shared" si="0"/>
        <v>0.51969738758243222</v>
      </c>
      <c r="K32" s="27">
        <f t="shared" si="1"/>
        <v>0</v>
      </c>
      <c r="L32" s="28">
        <f t="shared" si="2"/>
        <v>29327564.989999995</v>
      </c>
    </row>
    <row r="33" spans="2:12" ht="20.100000000000001" customHeight="1" x14ac:dyDescent="0.25">
      <c r="B33" s="25" t="s">
        <v>44</v>
      </c>
      <c r="C33" s="26">
        <v>28986350</v>
      </c>
      <c r="D33" s="26">
        <v>32779887</v>
      </c>
      <c r="E33" s="57">
        <v>32157380</v>
      </c>
      <c r="F33" s="57">
        <v>28485268.97000001</v>
      </c>
      <c r="G33" s="26">
        <v>16956235.65000001</v>
      </c>
      <c r="H33" s="26"/>
      <c r="I33" s="27"/>
      <c r="J33" s="27">
        <f t="shared" si="0"/>
        <v>0.52728909040475347</v>
      </c>
      <c r="K33" s="27">
        <f t="shared" si="1"/>
        <v>0</v>
      </c>
      <c r="L33" s="28">
        <f t="shared" si="2"/>
        <v>15823651.34999999</v>
      </c>
    </row>
    <row r="34" spans="2:12" ht="20.100000000000001" customHeight="1" x14ac:dyDescent="0.25">
      <c r="B34" s="25" t="s">
        <v>45</v>
      </c>
      <c r="C34" s="26">
        <v>58347255</v>
      </c>
      <c r="D34" s="26">
        <v>69217137</v>
      </c>
      <c r="E34" s="57">
        <v>68295788</v>
      </c>
      <c r="F34" s="57">
        <v>41087014.150000036</v>
      </c>
      <c r="G34" s="26">
        <v>36682058.930000037</v>
      </c>
      <c r="H34" s="26"/>
      <c r="I34" s="27"/>
      <c r="J34" s="27">
        <f t="shared" si="0"/>
        <v>0.53710572795499534</v>
      </c>
      <c r="K34" s="27">
        <f t="shared" si="1"/>
        <v>0</v>
      </c>
      <c r="L34" s="28">
        <f t="shared" si="2"/>
        <v>32535078.069999963</v>
      </c>
    </row>
    <row r="35" spans="2:12" ht="20.100000000000001" customHeight="1" x14ac:dyDescent="0.25">
      <c r="B35" s="25" t="s">
        <v>46</v>
      </c>
      <c r="C35" s="26">
        <v>55109494</v>
      </c>
      <c r="D35" s="26">
        <v>59938088</v>
      </c>
      <c r="E35" s="57">
        <v>59201060</v>
      </c>
      <c r="F35" s="57">
        <v>54343292.969999991</v>
      </c>
      <c r="G35" s="26">
        <v>28938450.139999997</v>
      </c>
      <c r="H35" s="26"/>
      <c r="I35" s="27"/>
      <c r="J35" s="27">
        <f t="shared" si="0"/>
        <v>0.48881641882763582</v>
      </c>
      <c r="K35" s="27">
        <f t="shared" si="1"/>
        <v>0</v>
      </c>
      <c r="L35" s="28">
        <f t="shared" si="2"/>
        <v>30999637.860000003</v>
      </c>
    </row>
    <row r="36" spans="2:12" ht="20.100000000000001" customHeight="1" x14ac:dyDescent="0.25">
      <c r="B36" s="25" t="s">
        <v>47</v>
      </c>
      <c r="C36" s="26">
        <v>1052506283</v>
      </c>
      <c r="D36" s="26">
        <v>2686421454</v>
      </c>
      <c r="E36" s="57">
        <v>2527072111</v>
      </c>
      <c r="F36" s="57">
        <v>1972829618.4399998</v>
      </c>
      <c r="G36" s="26">
        <v>1122973816.9399993</v>
      </c>
      <c r="H36" s="26"/>
      <c r="I36" s="27"/>
      <c r="J36" s="27">
        <f t="shared" si="0"/>
        <v>0.44437743270239405</v>
      </c>
      <c r="K36" s="27">
        <f t="shared" si="1"/>
        <v>0</v>
      </c>
      <c r="L36" s="28">
        <f t="shared" si="2"/>
        <v>1563447637.0600007</v>
      </c>
    </row>
    <row r="37" spans="2:12" ht="20.100000000000001" customHeight="1" x14ac:dyDescent="0.25">
      <c r="B37" s="25" t="s">
        <v>49</v>
      </c>
      <c r="C37" s="26">
        <v>111569507</v>
      </c>
      <c r="D37" s="26">
        <v>128520836</v>
      </c>
      <c r="E37" s="57">
        <v>118744768</v>
      </c>
      <c r="F37" s="57">
        <v>110107501.2099999</v>
      </c>
      <c r="G37" s="26">
        <v>63455273.209999971</v>
      </c>
      <c r="H37" s="26"/>
      <c r="I37" s="27"/>
      <c r="J37" s="27">
        <f t="shared" si="0"/>
        <v>0.53438373983769938</v>
      </c>
      <c r="K37" s="27">
        <f t="shared" si="1"/>
        <v>0</v>
      </c>
      <c r="L37" s="28">
        <f t="shared" si="2"/>
        <v>65065562.790000029</v>
      </c>
    </row>
    <row r="38" spans="2:12" ht="20.100000000000001" customHeight="1" x14ac:dyDescent="0.25">
      <c r="B38" s="25" t="s">
        <v>50</v>
      </c>
      <c r="C38" s="26">
        <v>26921362</v>
      </c>
      <c r="D38" s="26">
        <v>33743536</v>
      </c>
      <c r="E38" s="57">
        <v>33494274</v>
      </c>
      <c r="F38" s="57">
        <v>30740526.859999999</v>
      </c>
      <c r="G38" s="26">
        <v>18111193.349999998</v>
      </c>
      <c r="H38" s="26"/>
      <c r="I38" s="27"/>
      <c r="J38" s="27">
        <f t="shared" si="0"/>
        <v>0.54072506094623807</v>
      </c>
      <c r="K38" s="27">
        <f t="shared" si="1"/>
        <v>0</v>
      </c>
      <c r="L38" s="28">
        <f t="shared" si="2"/>
        <v>15632342.650000002</v>
      </c>
    </row>
    <row r="39" spans="2:12" ht="20.100000000000001" customHeight="1" x14ac:dyDescent="0.25">
      <c r="B39" s="25" t="s">
        <v>48</v>
      </c>
      <c r="C39" s="26">
        <v>660357899</v>
      </c>
      <c r="D39" s="26">
        <v>551801834</v>
      </c>
      <c r="E39" s="57">
        <v>496321228</v>
      </c>
      <c r="F39" s="57">
        <v>370101449.23000002</v>
      </c>
      <c r="G39" s="26">
        <v>142011810.22</v>
      </c>
      <c r="H39" s="26"/>
      <c r="I39" s="27"/>
      <c r="J39" s="27">
        <f t="shared" si="0"/>
        <v>0.28612882586597727</v>
      </c>
      <c r="K39" s="27">
        <f t="shared" si="1"/>
        <v>0</v>
      </c>
      <c r="L39" s="28">
        <f t="shared" si="2"/>
        <v>409790023.77999997</v>
      </c>
    </row>
    <row r="40" spans="2:12" ht="20.100000000000001" customHeight="1" x14ac:dyDescent="0.25">
      <c r="B40" s="25" t="s">
        <v>51</v>
      </c>
      <c r="C40" s="26">
        <v>59871721</v>
      </c>
      <c r="D40" s="26">
        <v>87770660</v>
      </c>
      <c r="E40" s="57">
        <v>88188318</v>
      </c>
      <c r="F40" s="57">
        <v>70276596.210000023</v>
      </c>
      <c r="G40" s="26">
        <v>45873656.399999999</v>
      </c>
      <c r="H40" s="26"/>
      <c r="I40" s="27"/>
      <c r="J40" s="27">
        <f t="shared" si="0"/>
        <v>0.52017838008884576</v>
      </c>
      <c r="K40" s="27">
        <f t="shared" si="1"/>
        <v>0</v>
      </c>
      <c r="L40" s="28">
        <f t="shared" si="2"/>
        <v>41897003.600000001</v>
      </c>
    </row>
    <row r="41" spans="2:12" ht="20.100000000000001" customHeight="1" x14ac:dyDescent="0.25">
      <c r="B41" s="25" t="s">
        <v>52</v>
      </c>
      <c r="C41" s="26">
        <v>199711224</v>
      </c>
      <c r="D41" s="26">
        <v>246490246</v>
      </c>
      <c r="E41" s="57">
        <v>237621010</v>
      </c>
      <c r="F41" s="57">
        <v>228798188.55000004</v>
      </c>
      <c r="G41" s="26">
        <v>112248554.92000009</v>
      </c>
      <c r="H41" s="26"/>
      <c r="I41" s="27"/>
      <c r="J41" s="27">
        <f t="shared" si="0"/>
        <v>0.47238480688218643</v>
      </c>
      <c r="K41" s="27">
        <f t="shared" si="1"/>
        <v>0</v>
      </c>
      <c r="L41" s="28">
        <f t="shared" si="2"/>
        <v>134241691.07999992</v>
      </c>
    </row>
    <row r="42" spans="2:12" ht="20.100000000000001" customHeight="1" x14ac:dyDescent="0.25">
      <c r="B42" s="25" t="s">
        <v>53</v>
      </c>
      <c r="C42" s="26">
        <v>262858753</v>
      </c>
      <c r="D42" s="26">
        <v>308197362</v>
      </c>
      <c r="E42" s="57">
        <v>306186666</v>
      </c>
      <c r="F42" s="57">
        <v>288476631.8900001</v>
      </c>
      <c r="G42" s="26">
        <v>148341869.03999996</v>
      </c>
      <c r="H42" s="26"/>
      <c r="I42" s="27"/>
      <c r="J42" s="27">
        <f t="shared" si="0"/>
        <v>0.48448180640237276</v>
      </c>
      <c r="K42" s="27">
        <f t="shared" si="1"/>
        <v>0</v>
      </c>
      <c r="L42" s="28">
        <f t="shared" si="2"/>
        <v>159855492.96000004</v>
      </c>
    </row>
    <row r="43" spans="2:12" ht="20.100000000000001" customHeight="1" x14ac:dyDescent="0.25">
      <c r="B43" s="25" t="s">
        <v>54</v>
      </c>
      <c r="C43" s="26">
        <v>281218510</v>
      </c>
      <c r="D43" s="26">
        <v>325420091</v>
      </c>
      <c r="E43" s="57">
        <v>310357168</v>
      </c>
      <c r="F43" s="57">
        <v>294341357.59999985</v>
      </c>
      <c r="G43" s="26">
        <v>161580708.85999992</v>
      </c>
      <c r="H43" s="26"/>
      <c r="I43" s="27"/>
      <c r="J43" s="27">
        <f t="shared" si="0"/>
        <v>0.52062824874081826</v>
      </c>
      <c r="K43" s="27">
        <f t="shared" si="1"/>
        <v>0</v>
      </c>
      <c r="L43" s="28">
        <f t="shared" si="2"/>
        <v>163839382.14000008</v>
      </c>
    </row>
    <row r="44" spans="2:12" ht="20.100000000000001" customHeight="1" x14ac:dyDescent="0.25">
      <c r="B44" s="25" t="s">
        <v>55</v>
      </c>
      <c r="C44" s="26">
        <v>147432898</v>
      </c>
      <c r="D44" s="26">
        <v>167987969</v>
      </c>
      <c r="E44" s="57">
        <v>159353868</v>
      </c>
      <c r="F44" s="57">
        <v>147111486.29000002</v>
      </c>
      <c r="G44" s="26">
        <v>81616182.129999995</v>
      </c>
      <c r="H44" s="26"/>
      <c r="I44" s="27"/>
      <c r="J44" s="27">
        <f t="shared" ref="J44" si="3">IF(ISERROR(+G44/E44)=TRUE,0,++G44/E44)</f>
        <v>0.5121694449864248</v>
      </c>
      <c r="K44" s="27">
        <f t="shared" ref="K44" si="4">IF(ISERROR(+H44/E44)=TRUE,0,++H44/E44)</f>
        <v>0</v>
      </c>
      <c r="L44" s="28">
        <f t="shared" ref="L44" si="5">+D44-G44</f>
        <v>86371786.870000005</v>
      </c>
    </row>
    <row r="45" spans="2:12" ht="20.100000000000001" customHeight="1" x14ac:dyDescent="0.25">
      <c r="B45" s="25" t="s">
        <v>56</v>
      </c>
      <c r="C45" s="26">
        <v>25149214</v>
      </c>
      <c r="D45" s="26">
        <v>69965112</v>
      </c>
      <c r="E45" s="57">
        <v>60595745</v>
      </c>
      <c r="F45" s="57">
        <v>48041425.749999993</v>
      </c>
      <c r="G45" s="26">
        <v>41753304.899999999</v>
      </c>
      <c r="H45" s="26"/>
      <c r="I45" s="27"/>
      <c r="J45" s="27">
        <f t="shared" ref="J45" si="6">IF(ISERROR(+G45/E45)=TRUE,0,++G45/E45)</f>
        <v>0.68904681178521687</v>
      </c>
      <c r="K45" s="27">
        <f t="shared" ref="K45" si="7">IF(ISERROR(+H45/E45)=TRUE,0,++H45/E45)</f>
        <v>0</v>
      </c>
      <c r="L45" s="28">
        <f t="shared" ref="L45" si="8">+D45-G45</f>
        <v>28211807.100000001</v>
      </c>
    </row>
    <row r="46" spans="2:12" ht="20.100000000000001" customHeight="1" x14ac:dyDescent="0.25">
      <c r="B46" s="25" t="s">
        <v>57</v>
      </c>
      <c r="C46" s="26">
        <v>0</v>
      </c>
      <c r="D46" s="26">
        <v>26393595</v>
      </c>
      <c r="E46" s="57">
        <v>18650000</v>
      </c>
      <c r="F46" s="57">
        <v>9795791.6600000001</v>
      </c>
      <c r="G46" s="26">
        <v>5074850.879999999</v>
      </c>
      <c r="H46" s="26"/>
      <c r="I46" s="27"/>
      <c r="J46" s="27">
        <f t="shared" si="0"/>
        <v>0.27210996675603211</v>
      </c>
      <c r="K46" s="27">
        <f t="shared" si="1"/>
        <v>0</v>
      </c>
      <c r="L46" s="28">
        <f t="shared" si="2"/>
        <v>21318744.120000001</v>
      </c>
    </row>
    <row r="47" spans="2:12" ht="23.25" customHeight="1" x14ac:dyDescent="0.25">
      <c r="B47" s="52" t="s">
        <v>4</v>
      </c>
      <c r="C47" s="53">
        <f t="shared" ref="C47:H47" si="9">SUM(C13:C46)</f>
        <v>7296309348</v>
      </c>
      <c r="D47" s="53">
        <f t="shared" si="9"/>
        <v>8680053753</v>
      </c>
      <c r="E47" s="53">
        <f>SUM(E13:E46)</f>
        <v>7895541616</v>
      </c>
      <c r="F47" s="53">
        <f t="shared" si="9"/>
        <v>6609349089.3099985</v>
      </c>
      <c r="G47" s="53">
        <f t="shared" si="9"/>
        <v>3588207234.2299995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0.45445992292139159</v>
      </c>
      <c r="K47" s="54">
        <f>IF(ISERROR(+H47/E47)=TRUE,0,++H47/E47)</f>
        <v>0</v>
      </c>
      <c r="L47" s="55">
        <f>SUM(L13:L46)</f>
        <v>5091846518.7700014</v>
      </c>
    </row>
    <row r="48" spans="2:12" x14ac:dyDescent="0.2">
      <c r="B48" s="11" t="s">
        <v>58</v>
      </c>
    </row>
    <row r="49" spans="2:12" s="22" customFormat="1" x14ac:dyDescent="0.2">
      <c r="B49" s="11"/>
    </row>
    <row r="50" spans="2:12" s="22" customFormat="1" x14ac:dyDescent="0.25">
      <c r="K50" s="23"/>
    </row>
    <row r="51" spans="2:12" s="22" customFormat="1" x14ac:dyDescent="0.25">
      <c r="K51" s="23"/>
    </row>
    <row r="52" spans="2:12" s="22" customFormat="1" x14ac:dyDescent="0.25">
      <c r="C52" s="22">
        <v>1000000</v>
      </c>
      <c r="K52" s="23"/>
    </row>
    <row r="53" spans="2:12" s="22" customFormat="1" ht="44.25" customHeight="1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JUNIO
(4)</v>
      </c>
      <c r="H53" s="32" t="s">
        <v>15</v>
      </c>
      <c r="I53" s="78"/>
      <c r="J53" s="78"/>
      <c r="K53" s="78"/>
      <c r="L53" s="31"/>
    </row>
    <row r="54" spans="2:12" s="22" customFormat="1" x14ac:dyDescent="0.25">
      <c r="B54" s="33" t="s">
        <v>24</v>
      </c>
      <c r="C54" s="67">
        <f>+C47/$C$52</f>
        <v>7296.3093479999998</v>
      </c>
      <c r="D54" s="67">
        <f>+D47/$C$52</f>
        <v>8680.0537530000001</v>
      </c>
      <c r="E54" s="33">
        <f>+E47/$C$52</f>
        <v>7895.5416160000004</v>
      </c>
      <c r="F54" s="67">
        <f>+F47/$C$52</f>
        <v>6609.3490893099988</v>
      </c>
      <c r="G54" s="67">
        <f>+G47/$C$52</f>
        <v>3588.2072342299994</v>
      </c>
      <c r="H54" s="35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B57" s="33"/>
      <c r="C57" s="34"/>
      <c r="D57" s="34"/>
      <c r="E57" s="33"/>
      <c r="F57" s="34"/>
      <c r="G57" s="34"/>
      <c r="H57" s="38"/>
      <c r="I57" s="36"/>
      <c r="J57" s="36"/>
      <c r="K57" s="36"/>
      <c r="L57" s="37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  <row r="73" spans="11:11" s="22" customFormat="1" x14ac:dyDescent="0.25">
      <c r="K73" s="23"/>
    </row>
  </sheetData>
  <mergeCells count="11">
    <mergeCell ref="B6:L6"/>
    <mergeCell ref="I53:K53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2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61841545</v>
      </c>
      <c r="D13" s="8">
        <v>90285918</v>
      </c>
      <c r="E13" s="56">
        <v>40632365</v>
      </c>
      <c r="F13" s="56">
        <v>29738522.440000009</v>
      </c>
      <c r="G13" s="8">
        <v>14160362.149999999</v>
      </c>
      <c r="H13" s="8"/>
      <c r="I13" s="12">
        <f>IF(ISERROR(+#REF!/E13)=TRUE,0,++#REF!/E13)</f>
        <v>0</v>
      </c>
      <c r="J13" s="12">
        <f>IF(ISERROR(+G13/E13)=TRUE,0,++G13/E13)</f>
        <v>0.34849958032223816</v>
      </c>
      <c r="K13" s="12">
        <f>IF(ISERROR(+H13/E13)=TRUE,0,++H13/E13)</f>
        <v>0</v>
      </c>
      <c r="L13" s="14">
        <f>+D13-G13</f>
        <v>76125555.849999994</v>
      </c>
    </row>
    <row r="14" spans="1:13" ht="20.100000000000001" customHeight="1" x14ac:dyDescent="0.25">
      <c r="B14" s="7" t="s">
        <v>61</v>
      </c>
      <c r="C14" s="9">
        <v>1000000</v>
      </c>
      <c r="D14" s="9">
        <v>1704275</v>
      </c>
      <c r="E14" s="58">
        <v>1237822</v>
      </c>
      <c r="F14" s="59">
        <v>1107954.8</v>
      </c>
      <c r="G14" s="9">
        <v>389966.14</v>
      </c>
      <c r="H14" s="9"/>
      <c r="I14" s="13">
        <f>IF(ISERROR(+#REF!/E14)=TRUE,0,++#REF!/E14)</f>
        <v>0</v>
      </c>
      <c r="J14" s="13">
        <f t="shared" ref="J14:J46" si="0">IF(ISERROR(+G14/E14)=TRUE,0,++G14/E14)</f>
        <v>0.3150421789239487</v>
      </c>
      <c r="K14" s="13">
        <f t="shared" ref="K14:K46" si="1">IF(ISERROR(+H14/E14)=TRUE,0,++H14/E14)</f>
        <v>0</v>
      </c>
      <c r="L14" s="15">
        <f t="shared" ref="L14:L46" si="2">+D14-G14</f>
        <v>1314308.8599999999</v>
      </c>
    </row>
    <row r="15" spans="1:13" ht="20.100000000000001" customHeight="1" x14ac:dyDescent="0.25">
      <c r="B15" s="7" t="s">
        <v>62</v>
      </c>
      <c r="C15" s="9">
        <v>1500000</v>
      </c>
      <c r="D15" s="9">
        <v>2190097</v>
      </c>
      <c r="E15" s="58">
        <v>919812</v>
      </c>
      <c r="F15" s="59">
        <v>663690.09</v>
      </c>
      <c r="G15" s="9">
        <v>402743.39</v>
      </c>
      <c r="H15" s="9"/>
      <c r="I15" s="13"/>
      <c r="J15" s="13">
        <f t="shared" si="0"/>
        <v>0.43785402886676844</v>
      </c>
      <c r="K15" s="13">
        <f t="shared" si="1"/>
        <v>0</v>
      </c>
      <c r="L15" s="15">
        <f t="shared" si="2"/>
        <v>1787353.6099999999</v>
      </c>
    </row>
    <row r="16" spans="1:13" ht="20.100000000000001" customHeight="1" x14ac:dyDescent="0.25">
      <c r="B16" s="7" t="s">
        <v>27</v>
      </c>
      <c r="C16" s="9">
        <v>9500000</v>
      </c>
      <c r="D16" s="9">
        <v>12426803</v>
      </c>
      <c r="E16" s="58">
        <v>11544447</v>
      </c>
      <c r="F16" s="59">
        <v>8341640.9300000034</v>
      </c>
      <c r="G16" s="9">
        <v>4662603.6300000008</v>
      </c>
      <c r="H16" s="9"/>
      <c r="I16" s="13"/>
      <c r="J16" s="13">
        <f t="shared" si="0"/>
        <v>0.40388280443402796</v>
      </c>
      <c r="K16" s="13">
        <f t="shared" si="1"/>
        <v>0</v>
      </c>
      <c r="L16" s="15">
        <f t="shared" si="2"/>
        <v>7764199.3699999992</v>
      </c>
    </row>
    <row r="17" spans="2:12" ht="20.100000000000001" customHeight="1" x14ac:dyDescent="0.25">
      <c r="B17" s="7" t="s">
        <v>28</v>
      </c>
      <c r="C17" s="9">
        <v>1500000</v>
      </c>
      <c r="D17" s="9">
        <v>2029059</v>
      </c>
      <c r="E17" s="58">
        <v>1257580</v>
      </c>
      <c r="F17" s="59">
        <v>325891.29000000004</v>
      </c>
      <c r="G17" s="9">
        <v>52468.159999999996</v>
      </c>
      <c r="H17" s="9"/>
      <c r="I17" s="13"/>
      <c r="J17" s="13">
        <f t="shared" si="0"/>
        <v>4.1721528650264794E-2</v>
      </c>
      <c r="K17" s="13">
        <f t="shared" si="1"/>
        <v>0</v>
      </c>
      <c r="L17" s="15">
        <f t="shared" si="2"/>
        <v>1976590.84</v>
      </c>
    </row>
    <row r="18" spans="2:12" ht="20.100000000000001" customHeight="1" x14ac:dyDescent="0.25">
      <c r="B18" s="7" t="s">
        <v>29</v>
      </c>
      <c r="C18" s="9">
        <v>6003000</v>
      </c>
      <c r="D18" s="9">
        <v>10890534</v>
      </c>
      <c r="E18" s="58">
        <v>4961000</v>
      </c>
      <c r="F18" s="59">
        <v>3884182.34</v>
      </c>
      <c r="G18" s="9">
        <v>3579030.5199999996</v>
      </c>
      <c r="H18" s="9"/>
      <c r="I18" s="13"/>
      <c r="J18" s="13">
        <f t="shared" si="0"/>
        <v>0.72143328361217485</v>
      </c>
      <c r="K18" s="13">
        <f t="shared" si="1"/>
        <v>0</v>
      </c>
      <c r="L18" s="15">
        <f t="shared" si="2"/>
        <v>7311503.4800000004</v>
      </c>
    </row>
    <row r="19" spans="2:12" ht="20.100000000000001" customHeight="1" x14ac:dyDescent="0.25">
      <c r="B19" s="7" t="s">
        <v>30</v>
      </c>
      <c r="C19" s="9">
        <v>3013658</v>
      </c>
      <c r="D19" s="9">
        <v>3228341</v>
      </c>
      <c r="E19" s="58">
        <v>2522522</v>
      </c>
      <c r="F19" s="59">
        <v>1639472.78</v>
      </c>
      <c r="G19" s="9">
        <v>906512.16</v>
      </c>
      <c r="H19" s="9"/>
      <c r="I19" s="13"/>
      <c r="J19" s="13">
        <f t="shared" si="0"/>
        <v>0.35936739501181753</v>
      </c>
      <c r="K19" s="13">
        <f t="shared" si="1"/>
        <v>0</v>
      </c>
      <c r="L19" s="15">
        <f t="shared" si="2"/>
        <v>2321828.84</v>
      </c>
    </row>
    <row r="20" spans="2:12" ht="20.100000000000001" customHeight="1" x14ac:dyDescent="0.25">
      <c r="B20" s="7" t="s">
        <v>31</v>
      </c>
      <c r="C20" s="9">
        <v>5000000</v>
      </c>
      <c r="D20" s="9">
        <v>6639618</v>
      </c>
      <c r="E20" s="58">
        <v>4095524</v>
      </c>
      <c r="F20" s="59">
        <v>1042891.9400000001</v>
      </c>
      <c r="G20" s="9">
        <v>890790.70000000007</v>
      </c>
      <c r="H20" s="9"/>
      <c r="I20" s="13"/>
      <c r="J20" s="13">
        <f t="shared" si="0"/>
        <v>0.21750347452487157</v>
      </c>
      <c r="K20" s="13">
        <f t="shared" si="1"/>
        <v>0</v>
      </c>
      <c r="L20" s="15">
        <f t="shared" si="2"/>
        <v>5748827.2999999998</v>
      </c>
    </row>
    <row r="21" spans="2:12" ht="20.100000000000001" customHeight="1" x14ac:dyDescent="0.25">
      <c r="B21" s="7" t="s">
        <v>32</v>
      </c>
      <c r="C21" s="9">
        <v>3000000</v>
      </c>
      <c r="D21" s="9">
        <v>3664590</v>
      </c>
      <c r="E21" s="58">
        <v>2700000</v>
      </c>
      <c r="F21" s="59">
        <v>451566.7</v>
      </c>
      <c r="G21" s="9">
        <v>361684</v>
      </c>
      <c r="H21" s="9"/>
      <c r="I21" s="13"/>
      <c r="J21" s="13">
        <f t="shared" ref="J21" si="3">IF(ISERROR(+G21/E21)=TRUE,0,++G21/E21)</f>
        <v>0.13395703703703704</v>
      </c>
      <c r="K21" s="13">
        <f t="shared" ref="K21" si="4">IF(ISERROR(+H21/E21)=TRUE,0,++H21/E21)</f>
        <v>0</v>
      </c>
      <c r="L21" s="15">
        <f t="shared" ref="L21" si="5">+D21-G21</f>
        <v>3302906</v>
      </c>
    </row>
    <row r="22" spans="2:12" ht="20.100000000000001" customHeight="1" x14ac:dyDescent="0.25">
      <c r="B22" s="7" t="s">
        <v>33</v>
      </c>
      <c r="C22" s="9">
        <v>3000000</v>
      </c>
      <c r="D22" s="9">
        <v>4656810</v>
      </c>
      <c r="E22" s="58">
        <v>3656810</v>
      </c>
      <c r="F22" s="59">
        <v>1107432.9500000002</v>
      </c>
      <c r="G22" s="9">
        <v>668734.89</v>
      </c>
      <c r="H22" s="9"/>
      <c r="I22" s="13"/>
      <c r="J22" s="13">
        <f t="shared" si="0"/>
        <v>0.18287384086129715</v>
      </c>
      <c r="K22" s="13">
        <f t="shared" si="1"/>
        <v>0</v>
      </c>
      <c r="L22" s="15">
        <f t="shared" si="2"/>
        <v>3988075.11</v>
      </c>
    </row>
    <row r="23" spans="2:12" ht="20.100000000000001" customHeight="1" x14ac:dyDescent="0.25">
      <c r="B23" s="7" t="s">
        <v>34</v>
      </c>
      <c r="C23" s="9">
        <v>6000000</v>
      </c>
      <c r="D23" s="9">
        <v>7743343</v>
      </c>
      <c r="E23" s="58">
        <v>4398704</v>
      </c>
      <c r="F23" s="59">
        <v>3893951.43</v>
      </c>
      <c r="G23" s="9">
        <v>3461866.1399999997</v>
      </c>
      <c r="H23" s="9"/>
      <c r="I23" s="13"/>
      <c r="J23" s="13">
        <f t="shared" si="0"/>
        <v>0.78701957212851781</v>
      </c>
      <c r="K23" s="13">
        <f t="shared" si="1"/>
        <v>0</v>
      </c>
      <c r="L23" s="15">
        <f t="shared" si="2"/>
        <v>4281476.8600000003</v>
      </c>
    </row>
    <row r="24" spans="2:12" ht="20.100000000000001" customHeight="1" x14ac:dyDescent="0.25">
      <c r="B24" s="7" t="s">
        <v>35</v>
      </c>
      <c r="C24" s="9">
        <v>3500000</v>
      </c>
      <c r="D24" s="9">
        <v>5731439</v>
      </c>
      <c r="E24" s="58">
        <v>1305000</v>
      </c>
      <c r="F24" s="59">
        <v>1268661.23</v>
      </c>
      <c r="G24" s="9">
        <v>403663.34</v>
      </c>
      <c r="H24" s="9"/>
      <c r="I24" s="13"/>
      <c r="J24" s="13">
        <f t="shared" si="0"/>
        <v>0.30932056704980843</v>
      </c>
      <c r="K24" s="13">
        <f t="shared" si="1"/>
        <v>0</v>
      </c>
      <c r="L24" s="15">
        <f t="shared" si="2"/>
        <v>5327775.66</v>
      </c>
    </row>
    <row r="25" spans="2:12" ht="20.100000000000001" customHeight="1" x14ac:dyDescent="0.25">
      <c r="B25" s="7" t="s">
        <v>36</v>
      </c>
      <c r="C25" s="9">
        <v>6000000</v>
      </c>
      <c r="D25" s="9">
        <v>8725321</v>
      </c>
      <c r="E25" s="58">
        <v>4235286</v>
      </c>
      <c r="F25" s="59">
        <v>1683099.5600000003</v>
      </c>
      <c r="G25" s="9">
        <v>953890.3600000001</v>
      </c>
      <c r="H25" s="9"/>
      <c r="I25" s="13"/>
      <c r="J25" s="13">
        <f t="shared" si="0"/>
        <v>0.22522454445815468</v>
      </c>
      <c r="K25" s="13">
        <f t="shared" si="1"/>
        <v>0</v>
      </c>
      <c r="L25" s="15">
        <f t="shared" si="2"/>
        <v>7771430.6399999997</v>
      </c>
    </row>
    <row r="26" spans="2:12" ht="20.100000000000001" customHeight="1" x14ac:dyDescent="0.25">
      <c r="B26" s="7" t="s">
        <v>37</v>
      </c>
      <c r="C26" s="9">
        <v>4000000</v>
      </c>
      <c r="D26" s="9">
        <v>5261348</v>
      </c>
      <c r="E26" s="58">
        <v>5261348</v>
      </c>
      <c r="F26" s="59">
        <v>2764793.2399999993</v>
      </c>
      <c r="G26" s="9">
        <v>764722.62000000011</v>
      </c>
      <c r="H26" s="9"/>
      <c r="I26" s="13"/>
      <c r="J26" s="13">
        <f t="shared" si="0"/>
        <v>0.14534727982258541</v>
      </c>
      <c r="K26" s="13">
        <f t="shared" si="1"/>
        <v>0</v>
      </c>
      <c r="L26" s="15">
        <f t="shared" si="2"/>
        <v>4496625.38</v>
      </c>
    </row>
    <row r="27" spans="2:12" ht="20.100000000000001" customHeight="1" x14ac:dyDescent="0.25">
      <c r="B27" s="7" t="s">
        <v>38</v>
      </c>
      <c r="C27" s="9">
        <v>2000000</v>
      </c>
      <c r="D27" s="9">
        <v>2598940</v>
      </c>
      <c r="E27" s="58">
        <v>1532300</v>
      </c>
      <c r="F27" s="59">
        <v>1532300</v>
      </c>
      <c r="G27" s="9">
        <v>1222173.7</v>
      </c>
      <c r="H27" s="9"/>
      <c r="I27" s="13"/>
      <c r="J27" s="13">
        <f t="shared" si="0"/>
        <v>0.79760732232591525</v>
      </c>
      <c r="K27" s="13">
        <f t="shared" si="1"/>
        <v>0</v>
      </c>
      <c r="L27" s="15">
        <f t="shared" si="2"/>
        <v>1376766.3</v>
      </c>
    </row>
    <row r="28" spans="2:12" ht="20.100000000000001" customHeight="1" x14ac:dyDescent="0.25">
      <c r="B28" s="7" t="s">
        <v>39</v>
      </c>
      <c r="C28" s="9">
        <v>4000000</v>
      </c>
      <c r="D28" s="9">
        <v>4422647</v>
      </c>
      <c r="E28" s="58">
        <v>4422647</v>
      </c>
      <c r="F28" s="59">
        <v>2199731.66</v>
      </c>
      <c r="G28" s="9">
        <v>1319483.1599999999</v>
      </c>
      <c r="H28" s="9"/>
      <c r="I28" s="13"/>
      <c r="J28" s="13">
        <f t="shared" si="0"/>
        <v>0.29834693114779448</v>
      </c>
      <c r="K28" s="13">
        <f t="shared" si="1"/>
        <v>0</v>
      </c>
      <c r="L28" s="15">
        <f t="shared" si="2"/>
        <v>3103163.84</v>
      </c>
    </row>
    <row r="29" spans="2:12" ht="20.100000000000001" customHeight="1" x14ac:dyDescent="0.25">
      <c r="B29" s="7" t="s">
        <v>40</v>
      </c>
      <c r="C29" s="9">
        <v>672906</v>
      </c>
      <c r="D29" s="9">
        <v>898772</v>
      </c>
      <c r="E29" s="58">
        <v>471766</v>
      </c>
      <c r="F29" s="59">
        <v>338207.16000000003</v>
      </c>
      <c r="G29" s="9">
        <v>175060.41999999998</v>
      </c>
      <c r="H29" s="9"/>
      <c r="I29" s="13"/>
      <c r="J29" s="13">
        <f t="shared" si="0"/>
        <v>0.37107468533128707</v>
      </c>
      <c r="K29" s="13">
        <f t="shared" si="1"/>
        <v>0</v>
      </c>
      <c r="L29" s="15">
        <f t="shared" si="2"/>
        <v>723711.58000000007</v>
      </c>
    </row>
    <row r="30" spans="2:12" ht="20.100000000000001" customHeight="1" x14ac:dyDescent="0.25">
      <c r="B30" s="7" t="s">
        <v>41</v>
      </c>
      <c r="C30" s="9">
        <v>2000000</v>
      </c>
      <c r="D30" s="9">
        <v>2087665</v>
      </c>
      <c r="E30" s="58">
        <v>967378</v>
      </c>
      <c r="F30" s="59">
        <v>501928.33999999997</v>
      </c>
      <c r="G30" s="9">
        <v>328961.64</v>
      </c>
      <c r="H30" s="9"/>
      <c r="I30" s="13"/>
      <c r="J30" s="13">
        <f t="shared" si="0"/>
        <v>0.34005491131698262</v>
      </c>
      <c r="K30" s="13">
        <f t="shared" si="1"/>
        <v>0</v>
      </c>
      <c r="L30" s="15">
        <f t="shared" si="2"/>
        <v>1758703.3599999999</v>
      </c>
    </row>
    <row r="31" spans="2:12" ht="20.100000000000001" customHeight="1" x14ac:dyDescent="0.25">
      <c r="B31" s="7" t="s">
        <v>42</v>
      </c>
      <c r="C31" s="9">
        <v>3000000</v>
      </c>
      <c r="D31" s="9">
        <v>3786219</v>
      </c>
      <c r="E31" s="58">
        <v>1342277</v>
      </c>
      <c r="F31" s="59">
        <v>1185969.52</v>
      </c>
      <c r="G31" s="9">
        <v>1056177.04</v>
      </c>
      <c r="H31" s="9"/>
      <c r="I31" s="13"/>
      <c r="J31" s="13">
        <f t="shared" si="0"/>
        <v>0.7868547550170345</v>
      </c>
      <c r="K31" s="13">
        <f t="shared" si="1"/>
        <v>0</v>
      </c>
      <c r="L31" s="15">
        <f t="shared" si="2"/>
        <v>2730041.96</v>
      </c>
    </row>
    <row r="32" spans="2:12" ht="20.100000000000001" customHeight="1" x14ac:dyDescent="0.25">
      <c r="B32" s="7" t="s">
        <v>43</v>
      </c>
      <c r="C32" s="9">
        <v>2000000</v>
      </c>
      <c r="D32" s="9">
        <v>2884983</v>
      </c>
      <c r="E32" s="58">
        <v>984983</v>
      </c>
      <c r="F32" s="59">
        <v>587486.46000000008</v>
      </c>
      <c r="G32" s="9">
        <v>546436.46000000008</v>
      </c>
      <c r="H32" s="9"/>
      <c r="I32" s="13"/>
      <c r="J32" s="13">
        <f t="shared" si="0"/>
        <v>0.55476740207699027</v>
      </c>
      <c r="K32" s="13">
        <f t="shared" si="1"/>
        <v>0</v>
      </c>
      <c r="L32" s="15">
        <f t="shared" si="2"/>
        <v>2338546.54</v>
      </c>
    </row>
    <row r="33" spans="2:12" ht="20.100000000000001" customHeight="1" x14ac:dyDescent="0.25">
      <c r="B33" s="7" t="s">
        <v>44</v>
      </c>
      <c r="C33" s="9">
        <v>1500000</v>
      </c>
      <c r="D33" s="9">
        <v>2356799</v>
      </c>
      <c r="E33" s="58">
        <v>1920700</v>
      </c>
      <c r="F33" s="59">
        <v>1814578.4</v>
      </c>
      <c r="G33" s="9">
        <v>584499.5</v>
      </c>
      <c r="H33" s="9"/>
      <c r="I33" s="13"/>
      <c r="J33" s="13">
        <f t="shared" si="0"/>
        <v>0.30431587442078412</v>
      </c>
      <c r="K33" s="13">
        <f t="shared" si="1"/>
        <v>0</v>
      </c>
      <c r="L33" s="15">
        <f t="shared" si="2"/>
        <v>1772299.5</v>
      </c>
    </row>
    <row r="34" spans="2:12" ht="20.100000000000001" customHeight="1" x14ac:dyDescent="0.25">
      <c r="B34" s="7" t="s">
        <v>45</v>
      </c>
      <c r="C34" s="9">
        <v>1500000</v>
      </c>
      <c r="D34" s="9">
        <v>1912748</v>
      </c>
      <c r="E34" s="58">
        <v>668894</v>
      </c>
      <c r="F34" s="59">
        <v>466621.38</v>
      </c>
      <c r="G34" s="9">
        <v>329960.94999999995</v>
      </c>
      <c r="H34" s="9"/>
      <c r="I34" s="13"/>
      <c r="J34" s="13">
        <f t="shared" si="0"/>
        <v>0.4932933319778619</v>
      </c>
      <c r="K34" s="13">
        <f t="shared" si="1"/>
        <v>0</v>
      </c>
      <c r="L34" s="15">
        <f t="shared" si="2"/>
        <v>1582787.05</v>
      </c>
    </row>
    <row r="35" spans="2:12" ht="20.100000000000001" customHeight="1" x14ac:dyDescent="0.25">
      <c r="B35" s="7" t="s">
        <v>46</v>
      </c>
      <c r="C35" s="9">
        <v>1000000</v>
      </c>
      <c r="D35" s="9">
        <v>2278840</v>
      </c>
      <c r="E35" s="58">
        <v>1537155</v>
      </c>
      <c r="F35" s="59">
        <v>887671.5</v>
      </c>
      <c r="G35" s="9">
        <v>467271.5</v>
      </c>
      <c r="H35" s="9"/>
      <c r="I35" s="13"/>
      <c r="J35" s="13">
        <f t="shared" si="0"/>
        <v>0.30398463395038239</v>
      </c>
      <c r="K35" s="13">
        <f t="shared" si="1"/>
        <v>0</v>
      </c>
      <c r="L35" s="15">
        <f t="shared" si="2"/>
        <v>1811568.5</v>
      </c>
    </row>
    <row r="36" spans="2:12" ht="20.100000000000001" customHeight="1" x14ac:dyDescent="0.25">
      <c r="B36" s="7" t="s">
        <v>47</v>
      </c>
      <c r="C36" s="9">
        <v>13200000</v>
      </c>
      <c r="D36" s="9">
        <v>25498971</v>
      </c>
      <c r="E36" s="58">
        <v>12530227</v>
      </c>
      <c r="F36" s="59">
        <v>9007073.6199999992</v>
      </c>
      <c r="G36" s="9">
        <v>3477564.94</v>
      </c>
      <c r="H36" s="9"/>
      <c r="I36" s="13"/>
      <c r="J36" s="13">
        <f t="shared" si="0"/>
        <v>0.27753407340505482</v>
      </c>
      <c r="K36" s="13">
        <f t="shared" si="1"/>
        <v>0</v>
      </c>
      <c r="L36" s="15">
        <f t="shared" si="2"/>
        <v>22021406.059999999</v>
      </c>
    </row>
    <row r="37" spans="2:12" ht="20.100000000000001" customHeight="1" x14ac:dyDescent="0.25">
      <c r="B37" s="7" t="s">
        <v>49</v>
      </c>
      <c r="C37" s="9">
        <v>7026640</v>
      </c>
      <c r="D37" s="9">
        <v>8385776</v>
      </c>
      <c r="E37" s="58">
        <v>2824645</v>
      </c>
      <c r="F37" s="59">
        <v>1848182.2799999998</v>
      </c>
      <c r="G37" s="9">
        <v>1273238.95</v>
      </c>
      <c r="H37" s="9"/>
      <c r="I37" s="13"/>
      <c r="J37" s="13">
        <f t="shared" si="0"/>
        <v>0.45076069736196939</v>
      </c>
      <c r="K37" s="13">
        <f t="shared" si="1"/>
        <v>0</v>
      </c>
      <c r="L37" s="15">
        <f t="shared" si="2"/>
        <v>7112537.0499999998</v>
      </c>
    </row>
    <row r="38" spans="2:12" ht="20.100000000000001" customHeight="1" x14ac:dyDescent="0.25">
      <c r="B38" s="7" t="s">
        <v>50</v>
      </c>
      <c r="C38" s="9">
        <v>500000</v>
      </c>
      <c r="D38" s="9">
        <v>670423</v>
      </c>
      <c r="E38" s="58">
        <v>546320</v>
      </c>
      <c r="F38" s="59">
        <v>88076.790000000008</v>
      </c>
      <c r="G38" s="9">
        <v>79805.240000000005</v>
      </c>
      <c r="H38" s="9"/>
      <c r="I38" s="13"/>
      <c r="J38" s="13">
        <f t="shared" si="0"/>
        <v>0.14607782984331527</v>
      </c>
      <c r="K38" s="13">
        <f t="shared" si="1"/>
        <v>0</v>
      </c>
      <c r="L38" s="15">
        <f t="shared" si="2"/>
        <v>590617.76</v>
      </c>
    </row>
    <row r="39" spans="2:12" ht="20.100000000000001" customHeight="1" x14ac:dyDescent="0.25">
      <c r="B39" s="7" t="s">
        <v>48</v>
      </c>
      <c r="C39" s="9">
        <v>2766523</v>
      </c>
      <c r="D39" s="9">
        <v>6766523</v>
      </c>
      <c r="E39" s="58">
        <v>2993640</v>
      </c>
      <c r="F39" s="59">
        <v>2105325.9500000002</v>
      </c>
      <c r="G39" s="9">
        <v>1678597.1600000001</v>
      </c>
      <c r="H39" s="9"/>
      <c r="I39" s="13"/>
      <c r="J39" s="13">
        <f t="shared" si="0"/>
        <v>0.56072111543138126</v>
      </c>
      <c r="K39" s="13">
        <f t="shared" si="1"/>
        <v>0</v>
      </c>
      <c r="L39" s="15">
        <f t="shared" si="2"/>
        <v>5087925.84</v>
      </c>
    </row>
    <row r="40" spans="2:12" ht="20.100000000000001" customHeight="1" x14ac:dyDescent="0.25">
      <c r="B40" s="7" t="s">
        <v>51</v>
      </c>
      <c r="C40" s="9">
        <v>3000000</v>
      </c>
      <c r="D40" s="9">
        <v>4270897</v>
      </c>
      <c r="E40" s="58">
        <v>2907567</v>
      </c>
      <c r="F40" s="59">
        <v>1980642.08</v>
      </c>
      <c r="G40" s="9">
        <v>1428832.8299999998</v>
      </c>
      <c r="H40" s="9"/>
      <c r="I40" s="13"/>
      <c r="J40" s="13">
        <f t="shared" si="0"/>
        <v>0.49141871193337927</v>
      </c>
      <c r="K40" s="13">
        <f t="shared" si="1"/>
        <v>0</v>
      </c>
      <c r="L40" s="15">
        <f t="shared" si="2"/>
        <v>2842064.17</v>
      </c>
    </row>
    <row r="41" spans="2:12" ht="20.100000000000001" customHeight="1" x14ac:dyDescent="0.25">
      <c r="B41" s="7" t="s">
        <v>52</v>
      </c>
      <c r="C41" s="9">
        <v>4000000</v>
      </c>
      <c r="D41" s="9">
        <v>5248165</v>
      </c>
      <c r="E41" s="58">
        <v>4500000</v>
      </c>
      <c r="F41" s="59">
        <v>334588.16000000003</v>
      </c>
      <c r="G41" s="9">
        <v>323283.16000000003</v>
      </c>
      <c r="H41" s="9"/>
      <c r="I41" s="13"/>
      <c r="J41" s="13">
        <f t="shared" si="0"/>
        <v>7.1840702222222233E-2</v>
      </c>
      <c r="K41" s="13">
        <f t="shared" si="1"/>
        <v>0</v>
      </c>
      <c r="L41" s="15">
        <f t="shared" si="2"/>
        <v>4924881.84</v>
      </c>
    </row>
    <row r="42" spans="2:12" ht="20.100000000000001" customHeight="1" x14ac:dyDescent="0.25">
      <c r="B42" s="7" t="s">
        <v>53</v>
      </c>
      <c r="C42" s="9">
        <v>5000000</v>
      </c>
      <c r="D42" s="9">
        <v>5900336</v>
      </c>
      <c r="E42" s="58">
        <v>2500000</v>
      </c>
      <c r="F42" s="59">
        <v>2356800</v>
      </c>
      <c r="G42" s="9">
        <v>2356800</v>
      </c>
      <c r="H42" s="9"/>
      <c r="I42" s="13"/>
      <c r="J42" s="13">
        <f t="shared" si="0"/>
        <v>0.94272</v>
      </c>
      <c r="K42" s="13">
        <f t="shared" si="1"/>
        <v>0</v>
      </c>
      <c r="L42" s="15">
        <f t="shared" si="2"/>
        <v>3543536</v>
      </c>
    </row>
    <row r="43" spans="2:12" ht="20.100000000000001" customHeight="1" x14ac:dyDescent="0.25">
      <c r="B43" s="7" t="s">
        <v>54</v>
      </c>
      <c r="C43" s="9">
        <v>5000000</v>
      </c>
      <c r="D43" s="9">
        <v>10273663</v>
      </c>
      <c r="E43" s="58">
        <v>3238333</v>
      </c>
      <c r="F43" s="59">
        <v>2050469.64</v>
      </c>
      <c r="G43" s="9">
        <v>1866708.81</v>
      </c>
      <c r="H43" s="9"/>
      <c r="I43" s="13"/>
      <c r="J43" s="13">
        <f t="shared" si="0"/>
        <v>0.57644127703976089</v>
      </c>
      <c r="K43" s="13">
        <f t="shared" si="1"/>
        <v>0</v>
      </c>
      <c r="L43" s="15">
        <f t="shared" si="2"/>
        <v>8406954.1899999995</v>
      </c>
    </row>
    <row r="44" spans="2:12" ht="20.100000000000001" customHeight="1" x14ac:dyDescent="0.25">
      <c r="B44" s="7" t="s">
        <v>55</v>
      </c>
      <c r="C44" s="9">
        <v>4000000</v>
      </c>
      <c r="D44" s="9">
        <v>5452060</v>
      </c>
      <c r="E44" s="58">
        <v>2357473</v>
      </c>
      <c r="F44" s="59">
        <v>1745053.28</v>
      </c>
      <c r="G44" s="9">
        <v>1399861.3399999999</v>
      </c>
      <c r="H44" s="9"/>
      <c r="I44" s="13"/>
      <c r="J44" s="13">
        <f t="shared" ref="J44" si="6">IF(ISERROR(+G44/E44)=TRUE,0,++G44/E44)</f>
        <v>0.59379740086100663</v>
      </c>
      <c r="K44" s="13">
        <f t="shared" ref="K44" si="7">IF(ISERROR(+H44/E44)=TRUE,0,++H44/E44)</f>
        <v>0</v>
      </c>
      <c r="L44" s="15">
        <f t="shared" ref="L44" si="8">+D44-G44</f>
        <v>4052198.66</v>
      </c>
    </row>
    <row r="45" spans="2:12" ht="20.100000000000001" customHeight="1" x14ac:dyDescent="0.25">
      <c r="B45" s="7" t="s">
        <v>56</v>
      </c>
      <c r="C45" s="9">
        <v>65973</v>
      </c>
      <c r="D45" s="9">
        <v>296763</v>
      </c>
      <c r="E45" s="58">
        <v>165973</v>
      </c>
      <c r="F45" s="59">
        <v>74226.890000000014</v>
      </c>
      <c r="G45" s="9">
        <v>49784.7</v>
      </c>
      <c r="H45" s="9"/>
      <c r="I45" s="13"/>
      <c r="J45" s="13">
        <f t="shared" si="0"/>
        <v>0.29995661945015151</v>
      </c>
      <c r="K45" s="13">
        <f t="shared" si="1"/>
        <v>0</v>
      </c>
      <c r="L45" s="15">
        <f t="shared" si="2"/>
        <v>246978.3</v>
      </c>
    </row>
    <row r="46" spans="2:12" ht="20.100000000000001" customHeight="1" x14ac:dyDescent="0.25">
      <c r="B46" s="7" t="s">
        <v>57</v>
      </c>
      <c r="C46" s="9">
        <v>0</v>
      </c>
      <c r="D46" s="9">
        <v>271555</v>
      </c>
      <c r="E46" s="58">
        <v>271555</v>
      </c>
      <c r="F46" s="59">
        <v>271555</v>
      </c>
      <c r="G46" s="9">
        <v>251565</v>
      </c>
      <c r="H46" s="9"/>
      <c r="I46" s="13"/>
      <c r="J46" s="13">
        <f t="shared" si="0"/>
        <v>0.92638691977684073</v>
      </c>
      <c r="K46" s="13">
        <f t="shared" si="1"/>
        <v>0</v>
      </c>
      <c r="L46" s="15">
        <f t="shared" si="2"/>
        <v>19990</v>
      </c>
    </row>
    <row r="47" spans="2:12" ht="23.25" customHeight="1" x14ac:dyDescent="0.25">
      <c r="B47" s="52" t="s">
        <v>4</v>
      </c>
      <c r="C47" s="53">
        <f t="shared" ref="C47:H47" si="9">SUM(C13:C46)</f>
        <v>177090245</v>
      </c>
      <c r="D47" s="53">
        <f t="shared" si="9"/>
        <v>261440241</v>
      </c>
      <c r="E47" s="53">
        <f t="shared" si="9"/>
        <v>137412053</v>
      </c>
      <c r="F47" s="53">
        <f t="shared" si="9"/>
        <v>89290239.830000043</v>
      </c>
      <c r="G47" s="53">
        <f t="shared" si="9"/>
        <v>51875104.700000018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0.37751495278219893</v>
      </c>
      <c r="K47" s="54">
        <f>IF(ISERROR(+H47/E47)=TRUE,0,++H47/E47)</f>
        <v>0</v>
      </c>
      <c r="L47" s="55">
        <f>SUM(L13:L46)</f>
        <v>209565136.30000004</v>
      </c>
    </row>
    <row r="48" spans="2:12" x14ac:dyDescent="0.2">
      <c r="B48" s="11" t="s">
        <v>58</v>
      </c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C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JUNIO
(4)</v>
      </c>
      <c r="K53" s="23"/>
    </row>
    <row r="54" spans="2:11" s="22" customFormat="1" x14ac:dyDescent="0.25">
      <c r="B54" s="22" t="s">
        <v>24</v>
      </c>
      <c r="C54" s="39">
        <f>+C47/$C$52</f>
        <v>177.09024500000001</v>
      </c>
      <c r="D54" s="39">
        <f>+D47/$C$52</f>
        <v>261.44024100000001</v>
      </c>
      <c r="E54" s="39">
        <f>+E47/$C$52</f>
        <v>137.41205299999999</v>
      </c>
      <c r="F54" s="39">
        <f>+F47/$C$52</f>
        <v>89.290239830000047</v>
      </c>
      <c r="G54" s="39">
        <f>+G47/$C$52</f>
        <v>51.875104700000016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  <row r="62" spans="2:11" s="22" customFormat="1" x14ac:dyDescent="0.25">
      <c r="K62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41">
        <v>338734303</v>
      </c>
      <c r="D13" s="41">
        <v>434890705</v>
      </c>
      <c r="E13" s="62">
        <v>424187705</v>
      </c>
      <c r="F13" s="62">
        <v>310392909.46999991</v>
      </c>
      <c r="G13" s="41">
        <v>281878854.76999998</v>
      </c>
      <c r="H13" s="8"/>
      <c r="I13" s="12">
        <f>IF(ISERROR(+#REF!/E13)=TRUE,0,++#REF!/E13)</f>
        <v>0</v>
      </c>
      <c r="J13" s="12">
        <f>IF(ISERROR(+G13/E13)=TRUE,0,++G13/E13)</f>
        <v>0.66451443888502137</v>
      </c>
      <c r="K13" s="12">
        <f>IF(ISERROR(+H13/E13)=TRUE,0,++H13/E13)</f>
        <v>0</v>
      </c>
      <c r="L13" s="14">
        <f>+D13-G13</f>
        <v>153011850.23000002</v>
      </c>
    </row>
    <row r="14" spans="1:13" ht="20.100000000000001" customHeight="1" x14ac:dyDescent="0.25">
      <c r="B14" s="25" t="s">
        <v>61</v>
      </c>
      <c r="C14" s="42">
        <v>0</v>
      </c>
      <c r="D14" s="42">
        <v>137974</v>
      </c>
      <c r="E14" s="63">
        <v>137974</v>
      </c>
      <c r="F14" s="63">
        <v>137974</v>
      </c>
      <c r="G14" s="42">
        <v>135456</v>
      </c>
      <c r="H14" s="26"/>
      <c r="I14" s="27"/>
      <c r="J14" s="27">
        <f t="shared" ref="J14:J45" si="0">IF(ISERROR(+G14/E14)=TRUE,0,++G14/E14)</f>
        <v>0.98175018481742937</v>
      </c>
      <c r="K14" s="27">
        <f t="shared" ref="K14:K45" si="1">IF(ISERROR(+H14/E14)=TRUE,0,++H14/E14)</f>
        <v>0</v>
      </c>
      <c r="L14" s="28">
        <f t="shared" ref="L14:L45" si="2">+D14-G14</f>
        <v>2518</v>
      </c>
    </row>
    <row r="15" spans="1:13" ht="20.100000000000001" customHeight="1" x14ac:dyDescent="0.25">
      <c r="B15" s="25" t="s">
        <v>62</v>
      </c>
      <c r="C15" s="42">
        <v>0</v>
      </c>
      <c r="D15" s="42">
        <v>943886</v>
      </c>
      <c r="E15" s="63">
        <v>943886</v>
      </c>
      <c r="F15" s="63">
        <v>943886</v>
      </c>
      <c r="G15" s="42">
        <v>938789.72</v>
      </c>
      <c r="H15" s="26"/>
      <c r="I15" s="27"/>
      <c r="J15" s="27">
        <f t="shared" si="0"/>
        <v>0.99460074627656303</v>
      </c>
      <c r="K15" s="27">
        <f t="shared" si="1"/>
        <v>0</v>
      </c>
      <c r="L15" s="28">
        <f t="shared" si="2"/>
        <v>5096.2800000000279</v>
      </c>
    </row>
    <row r="16" spans="1:13" ht="20.100000000000001" customHeight="1" x14ac:dyDescent="0.25">
      <c r="B16" s="25" t="s">
        <v>28</v>
      </c>
      <c r="C16" s="42">
        <v>0</v>
      </c>
      <c r="D16" s="42">
        <v>522318</v>
      </c>
      <c r="E16" s="63">
        <v>522318</v>
      </c>
      <c r="F16" s="63">
        <v>522318</v>
      </c>
      <c r="G16" s="42">
        <v>521838.95</v>
      </c>
      <c r="H16" s="26"/>
      <c r="I16" s="27"/>
      <c r="J16" s="27">
        <f t="shared" ref="J16" si="3">IF(ISERROR(+G16/E16)=TRUE,0,++G16/E16)</f>
        <v>0.99908283842410184</v>
      </c>
      <c r="K16" s="27">
        <f t="shared" ref="K16" si="4">IF(ISERROR(+H16/E16)=TRUE,0,++H16/E16)</f>
        <v>0</v>
      </c>
      <c r="L16" s="28">
        <f t="shared" ref="L16" si="5">+D16-G16</f>
        <v>479.04999999998836</v>
      </c>
    </row>
    <row r="17" spans="2:12" ht="20.100000000000001" customHeight="1" x14ac:dyDescent="0.25">
      <c r="B17" s="25" t="s">
        <v>29</v>
      </c>
      <c r="C17" s="42">
        <v>0</v>
      </c>
      <c r="D17" s="42">
        <v>1848504</v>
      </c>
      <c r="E17" s="63">
        <v>1848504</v>
      </c>
      <c r="F17" s="63">
        <v>1848504</v>
      </c>
      <c r="G17" s="42">
        <v>1727851.54</v>
      </c>
      <c r="H17" s="26"/>
      <c r="I17" s="27"/>
      <c r="J17" s="27">
        <f t="shared" si="0"/>
        <v>0.93472967329256529</v>
      </c>
      <c r="K17" s="27">
        <f t="shared" si="1"/>
        <v>0</v>
      </c>
      <c r="L17" s="28">
        <f t="shared" si="2"/>
        <v>120652.45999999996</v>
      </c>
    </row>
    <row r="18" spans="2:12" ht="20.100000000000001" customHeight="1" x14ac:dyDescent="0.25">
      <c r="B18" s="25" t="s">
        <v>30</v>
      </c>
      <c r="C18" s="42">
        <v>0</v>
      </c>
      <c r="D18" s="42">
        <v>4394250</v>
      </c>
      <c r="E18" s="63">
        <v>4394250</v>
      </c>
      <c r="F18" s="63">
        <v>4391750.0199999996</v>
      </c>
      <c r="G18" s="42">
        <v>4002899.5500000003</v>
      </c>
      <c r="H18" s="26"/>
      <c r="I18" s="27"/>
      <c r="J18" s="27">
        <f t="shared" si="0"/>
        <v>0.91094033111452477</v>
      </c>
      <c r="K18" s="27">
        <f t="shared" si="1"/>
        <v>0</v>
      </c>
      <c r="L18" s="28">
        <f t="shared" si="2"/>
        <v>391350.44999999972</v>
      </c>
    </row>
    <row r="19" spans="2:12" ht="20.100000000000001" customHeight="1" x14ac:dyDescent="0.25">
      <c r="B19" s="25" t="s">
        <v>31</v>
      </c>
      <c r="C19" s="42">
        <v>0</v>
      </c>
      <c r="D19" s="42">
        <v>16939627</v>
      </c>
      <c r="E19" s="63">
        <v>16939627</v>
      </c>
      <c r="F19" s="63">
        <v>16936054.73</v>
      </c>
      <c r="G19" s="42">
        <v>16936054.729999997</v>
      </c>
      <c r="H19" s="26"/>
      <c r="I19" s="27"/>
      <c r="J19" s="27">
        <f t="shared" ref="J19" si="6">IF(ISERROR(+G19/E19)=TRUE,0,++G19/E19)</f>
        <v>0.99978911755258815</v>
      </c>
      <c r="K19" s="27">
        <f t="shared" ref="K19" si="7">IF(ISERROR(+H19/E19)=TRUE,0,++H19/E19)</f>
        <v>0</v>
      </c>
      <c r="L19" s="28">
        <f t="shared" ref="L19" si="8">+D19-G19</f>
        <v>3572.2700000032783</v>
      </c>
    </row>
    <row r="20" spans="2:12" ht="20.100000000000001" customHeight="1" x14ac:dyDescent="0.25">
      <c r="B20" s="25" t="s">
        <v>32</v>
      </c>
      <c r="C20" s="42">
        <v>0</v>
      </c>
      <c r="D20" s="42">
        <v>748012</v>
      </c>
      <c r="E20" s="63">
        <v>748012</v>
      </c>
      <c r="F20" s="63">
        <v>748012</v>
      </c>
      <c r="G20" s="42">
        <v>747955.54</v>
      </c>
      <c r="H20" s="26"/>
      <c r="I20" s="27"/>
      <c r="J20" s="27">
        <f t="shared" si="0"/>
        <v>0.99992451992748788</v>
      </c>
      <c r="K20" s="27">
        <f t="shared" si="1"/>
        <v>0</v>
      </c>
      <c r="L20" s="28">
        <f t="shared" si="2"/>
        <v>56.459999999962747</v>
      </c>
    </row>
    <row r="21" spans="2:12" ht="20.100000000000001" customHeight="1" x14ac:dyDescent="0.25">
      <c r="B21" s="25" t="s">
        <v>33</v>
      </c>
      <c r="C21" s="42">
        <v>0</v>
      </c>
      <c r="D21" s="42">
        <v>3971966</v>
      </c>
      <c r="E21" s="63">
        <v>3971966</v>
      </c>
      <c r="F21" s="63">
        <v>3709108.08</v>
      </c>
      <c r="G21" s="42">
        <v>3519481</v>
      </c>
      <c r="H21" s="26"/>
      <c r="I21" s="27"/>
      <c r="J21" s="27">
        <f t="shared" si="0"/>
        <v>0.88608034409156577</v>
      </c>
      <c r="K21" s="27">
        <f t="shared" si="1"/>
        <v>0</v>
      </c>
      <c r="L21" s="28">
        <f t="shared" si="2"/>
        <v>452485</v>
      </c>
    </row>
    <row r="22" spans="2:12" ht="20.100000000000001" customHeight="1" x14ac:dyDescent="0.25">
      <c r="B22" s="25" t="s">
        <v>34</v>
      </c>
      <c r="C22" s="42">
        <v>0</v>
      </c>
      <c r="D22" s="42">
        <v>6251946</v>
      </c>
      <c r="E22" s="63">
        <v>6251946</v>
      </c>
      <c r="F22" s="63">
        <v>6234495.7199999997</v>
      </c>
      <c r="G22" s="42">
        <v>6128657.79</v>
      </c>
      <c r="H22" s="26"/>
      <c r="I22" s="27"/>
      <c r="J22" s="27">
        <f t="shared" si="0"/>
        <v>0.98028002641097667</v>
      </c>
      <c r="K22" s="27">
        <f t="shared" si="1"/>
        <v>0</v>
      </c>
      <c r="L22" s="28">
        <f t="shared" si="2"/>
        <v>123288.20999999996</v>
      </c>
    </row>
    <row r="23" spans="2:12" ht="20.100000000000001" customHeight="1" x14ac:dyDescent="0.25">
      <c r="B23" s="25" t="s">
        <v>35</v>
      </c>
      <c r="C23" s="42">
        <v>0</v>
      </c>
      <c r="D23" s="42">
        <v>4119764</v>
      </c>
      <c r="E23" s="63">
        <v>4119764</v>
      </c>
      <c r="F23" s="63">
        <v>4119764</v>
      </c>
      <c r="G23" s="42">
        <v>4115409.1100000003</v>
      </c>
      <c r="H23" s="26"/>
      <c r="I23" s="27"/>
      <c r="J23" s="27">
        <f t="shared" si="0"/>
        <v>0.99894292731331225</v>
      </c>
      <c r="K23" s="27">
        <f t="shared" si="1"/>
        <v>0</v>
      </c>
      <c r="L23" s="28">
        <f t="shared" si="2"/>
        <v>4354.8899999996647</v>
      </c>
    </row>
    <row r="24" spans="2:12" ht="20.100000000000001" customHeight="1" x14ac:dyDescent="0.25">
      <c r="B24" s="25" t="s">
        <v>36</v>
      </c>
      <c r="C24" s="42">
        <v>0</v>
      </c>
      <c r="D24" s="42">
        <v>10352574</v>
      </c>
      <c r="E24" s="63">
        <v>10352574</v>
      </c>
      <c r="F24" s="63">
        <v>10316574</v>
      </c>
      <c r="G24" s="42">
        <v>9941478.5499999989</v>
      </c>
      <c r="H24" s="26"/>
      <c r="I24" s="27"/>
      <c r="J24" s="27">
        <f t="shared" si="0"/>
        <v>0.96029050842814534</v>
      </c>
      <c r="K24" s="27">
        <f t="shared" si="1"/>
        <v>0</v>
      </c>
      <c r="L24" s="28">
        <f t="shared" si="2"/>
        <v>411095.45000000112</v>
      </c>
    </row>
    <row r="25" spans="2:12" ht="20.100000000000001" customHeight="1" x14ac:dyDescent="0.25">
      <c r="B25" s="25" t="s">
        <v>37</v>
      </c>
      <c r="C25" s="42">
        <v>0</v>
      </c>
      <c r="D25" s="42">
        <v>8125502</v>
      </c>
      <c r="E25" s="63">
        <v>8125502</v>
      </c>
      <c r="F25" s="63">
        <v>7873313.4699999997</v>
      </c>
      <c r="G25" s="42">
        <v>7873313.4699999997</v>
      </c>
      <c r="H25" s="26"/>
      <c r="I25" s="27"/>
      <c r="J25" s="27">
        <f t="shared" si="0"/>
        <v>0.96896332928107087</v>
      </c>
      <c r="K25" s="27">
        <f t="shared" si="1"/>
        <v>0</v>
      </c>
      <c r="L25" s="28">
        <f t="shared" si="2"/>
        <v>252188.53000000026</v>
      </c>
    </row>
    <row r="26" spans="2:12" ht="20.100000000000001" customHeight="1" x14ac:dyDescent="0.25">
      <c r="B26" s="25" t="s">
        <v>38</v>
      </c>
      <c r="C26" s="42">
        <v>0</v>
      </c>
      <c r="D26" s="42">
        <v>4828306</v>
      </c>
      <c r="E26" s="63">
        <v>4828306</v>
      </c>
      <c r="F26" s="63">
        <v>4828306</v>
      </c>
      <c r="G26" s="42">
        <v>4828238.0200000005</v>
      </c>
      <c r="H26" s="26"/>
      <c r="I26" s="27"/>
      <c r="J26" s="27">
        <f t="shared" si="0"/>
        <v>0.99998592052782087</v>
      </c>
      <c r="K26" s="27">
        <f t="shared" si="1"/>
        <v>0</v>
      </c>
      <c r="L26" s="28">
        <f t="shared" si="2"/>
        <v>67.979999999515712</v>
      </c>
    </row>
    <row r="27" spans="2:12" ht="20.100000000000001" customHeight="1" x14ac:dyDescent="0.25">
      <c r="B27" s="25" t="s">
        <v>39</v>
      </c>
      <c r="C27" s="42">
        <v>0</v>
      </c>
      <c r="D27" s="42">
        <v>3360956</v>
      </c>
      <c r="E27" s="63">
        <v>3360956</v>
      </c>
      <c r="F27" s="63">
        <v>3352883</v>
      </c>
      <c r="G27" s="42">
        <v>3338107.9399999995</v>
      </c>
      <c r="H27" s="26"/>
      <c r="I27" s="27"/>
      <c r="J27" s="27">
        <f t="shared" si="0"/>
        <v>0.99320191635951183</v>
      </c>
      <c r="K27" s="27">
        <f t="shared" si="1"/>
        <v>0</v>
      </c>
      <c r="L27" s="28">
        <f t="shared" si="2"/>
        <v>22848.060000000522</v>
      </c>
    </row>
    <row r="28" spans="2:12" ht="20.100000000000001" customHeight="1" x14ac:dyDescent="0.25">
      <c r="B28" s="25" t="s">
        <v>40</v>
      </c>
      <c r="C28" s="42">
        <v>0</v>
      </c>
      <c r="D28" s="42">
        <v>652006</v>
      </c>
      <c r="E28" s="63">
        <v>652006</v>
      </c>
      <c r="F28" s="63">
        <v>652006</v>
      </c>
      <c r="G28" s="42">
        <v>525177.69999999995</v>
      </c>
      <c r="H28" s="26"/>
      <c r="I28" s="27"/>
      <c r="J28" s="27">
        <f t="shared" si="0"/>
        <v>0.8054798575473231</v>
      </c>
      <c r="K28" s="27">
        <f t="shared" si="1"/>
        <v>0</v>
      </c>
      <c r="L28" s="28">
        <f t="shared" si="2"/>
        <v>126828.30000000005</v>
      </c>
    </row>
    <row r="29" spans="2:12" ht="20.100000000000001" customHeight="1" x14ac:dyDescent="0.25">
      <c r="B29" s="25" t="s">
        <v>41</v>
      </c>
      <c r="C29" s="42">
        <v>0</v>
      </c>
      <c r="D29" s="42">
        <v>116732</v>
      </c>
      <c r="E29" s="63">
        <v>116732</v>
      </c>
      <c r="F29" s="63">
        <v>115827</v>
      </c>
      <c r="G29" s="42">
        <v>115827</v>
      </c>
      <c r="H29" s="26"/>
      <c r="I29" s="27"/>
      <c r="J29" s="27">
        <f t="shared" si="0"/>
        <v>0.99224719871157863</v>
      </c>
      <c r="K29" s="27">
        <f t="shared" si="1"/>
        <v>0</v>
      </c>
      <c r="L29" s="28">
        <f t="shared" si="2"/>
        <v>905</v>
      </c>
    </row>
    <row r="30" spans="2:12" ht="20.100000000000001" customHeight="1" x14ac:dyDescent="0.25">
      <c r="B30" s="25" t="s">
        <v>42</v>
      </c>
      <c r="C30" s="42">
        <v>0</v>
      </c>
      <c r="D30" s="42">
        <v>2234836</v>
      </c>
      <c r="E30" s="63">
        <v>2234836</v>
      </c>
      <c r="F30" s="63">
        <v>2221935.9299999997</v>
      </c>
      <c r="G30" s="42">
        <v>2132365.14</v>
      </c>
      <c r="H30" s="26"/>
      <c r="I30" s="27"/>
      <c r="J30" s="27">
        <f t="shared" si="0"/>
        <v>0.95414837598821578</v>
      </c>
      <c r="K30" s="27">
        <f t="shared" si="1"/>
        <v>0</v>
      </c>
      <c r="L30" s="28">
        <f t="shared" si="2"/>
        <v>102470.85999999987</v>
      </c>
    </row>
    <row r="31" spans="2:12" ht="20.100000000000001" customHeight="1" x14ac:dyDescent="0.25">
      <c r="B31" s="25" t="s">
        <v>43</v>
      </c>
      <c r="C31" s="42">
        <v>0</v>
      </c>
      <c r="D31" s="42">
        <v>5463842</v>
      </c>
      <c r="E31" s="63">
        <v>5463842</v>
      </c>
      <c r="F31" s="63">
        <v>5460582</v>
      </c>
      <c r="G31" s="42">
        <v>4826156.88</v>
      </c>
      <c r="H31" s="26"/>
      <c r="I31" s="27"/>
      <c r="J31" s="27">
        <f t="shared" si="0"/>
        <v>0.88328997800448839</v>
      </c>
      <c r="K31" s="27">
        <f t="shared" si="1"/>
        <v>0</v>
      </c>
      <c r="L31" s="28">
        <f t="shared" si="2"/>
        <v>637685.12000000011</v>
      </c>
    </row>
    <row r="32" spans="2:12" ht="20.100000000000001" customHeight="1" x14ac:dyDescent="0.25">
      <c r="B32" s="25" t="s">
        <v>44</v>
      </c>
      <c r="C32" s="42">
        <v>0</v>
      </c>
      <c r="D32" s="42">
        <v>1705988</v>
      </c>
      <c r="E32" s="63">
        <v>1705988</v>
      </c>
      <c r="F32" s="63">
        <v>1705988</v>
      </c>
      <c r="G32" s="42">
        <v>1704975.94</v>
      </c>
      <c r="H32" s="26"/>
      <c r="I32" s="27"/>
      <c r="J32" s="27">
        <f t="shared" si="0"/>
        <v>0.99940676018823105</v>
      </c>
      <c r="K32" s="27">
        <f t="shared" si="1"/>
        <v>0</v>
      </c>
      <c r="L32" s="28">
        <f t="shared" si="2"/>
        <v>1012.0600000000559</v>
      </c>
    </row>
    <row r="33" spans="2:12" ht="20.100000000000001" customHeight="1" x14ac:dyDescent="0.25">
      <c r="B33" s="25" t="s">
        <v>45</v>
      </c>
      <c r="C33" s="42">
        <v>0</v>
      </c>
      <c r="D33" s="42">
        <v>3834302</v>
      </c>
      <c r="E33" s="63">
        <v>3834302</v>
      </c>
      <c r="F33" s="63">
        <v>3811902.07</v>
      </c>
      <c r="G33" s="42">
        <v>3811902.07</v>
      </c>
      <c r="H33" s="26"/>
      <c r="I33" s="27"/>
      <c r="J33" s="27">
        <f t="shared" si="0"/>
        <v>0.99415801624389522</v>
      </c>
      <c r="K33" s="27">
        <f t="shared" si="1"/>
        <v>0</v>
      </c>
      <c r="L33" s="28">
        <f t="shared" si="2"/>
        <v>22399.930000000168</v>
      </c>
    </row>
    <row r="34" spans="2:12" ht="20.100000000000001" customHeight="1" x14ac:dyDescent="0.25">
      <c r="B34" s="25" t="s">
        <v>46</v>
      </c>
      <c r="C34" s="42">
        <v>0</v>
      </c>
      <c r="D34" s="42">
        <v>1034156</v>
      </c>
      <c r="E34" s="63">
        <v>1034156</v>
      </c>
      <c r="F34" s="63">
        <v>1034155.7</v>
      </c>
      <c r="G34" s="42">
        <v>1034154.3599999999</v>
      </c>
      <c r="H34" s="26"/>
      <c r="I34" s="27"/>
      <c r="J34" s="27">
        <f t="shared" si="0"/>
        <v>0.99999841416575441</v>
      </c>
      <c r="K34" s="27">
        <f t="shared" si="1"/>
        <v>0</v>
      </c>
      <c r="L34" s="28">
        <f t="shared" si="2"/>
        <v>1.6400000001303852</v>
      </c>
    </row>
    <row r="35" spans="2:12" ht="20.100000000000001" customHeight="1" x14ac:dyDescent="0.25">
      <c r="B35" s="25" t="s">
        <v>47</v>
      </c>
      <c r="C35" s="42">
        <v>200000000</v>
      </c>
      <c r="D35" s="42">
        <v>1138558803</v>
      </c>
      <c r="E35" s="63">
        <v>1135558803</v>
      </c>
      <c r="F35" s="63">
        <v>1124780330.72</v>
      </c>
      <c r="G35" s="42">
        <v>1038072550.5300001</v>
      </c>
      <c r="H35" s="26"/>
      <c r="I35" s="27"/>
      <c r="J35" s="27">
        <f t="shared" si="0"/>
        <v>0.91415129519276872</v>
      </c>
      <c r="K35" s="27">
        <f t="shared" si="1"/>
        <v>0</v>
      </c>
      <c r="L35" s="28">
        <f t="shared" si="2"/>
        <v>100486252.46999991</v>
      </c>
    </row>
    <row r="36" spans="2:12" ht="20.100000000000001" customHeight="1" x14ac:dyDescent="0.25">
      <c r="B36" s="25" t="s">
        <v>49</v>
      </c>
      <c r="C36" s="42">
        <v>0</v>
      </c>
      <c r="D36" s="42">
        <v>6035092</v>
      </c>
      <c r="E36" s="63">
        <v>6035092</v>
      </c>
      <c r="F36" s="63">
        <v>6035019.4800000004</v>
      </c>
      <c r="G36" s="42">
        <v>5928100.3300000001</v>
      </c>
      <c r="H36" s="26"/>
      <c r="I36" s="27"/>
      <c r="J36" s="27">
        <f t="shared" si="0"/>
        <v>0.98227174167353204</v>
      </c>
      <c r="K36" s="27">
        <f t="shared" si="1"/>
        <v>0</v>
      </c>
      <c r="L36" s="28">
        <f t="shared" si="2"/>
        <v>106991.66999999993</v>
      </c>
    </row>
    <row r="37" spans="2:12" ht="20.100000000000001" customHeight="1" x14ac:dyDescent="0.25">
      <c r="B37" s="25" t="s">
        <v>50</v>
      </c>
      <c r="C37" s="42">
        <v>0</v>
      </c>
      <c r="D37" s="42">
        <v>3015284</v>
      </c>
      <c r="E37" s="63">
        <v>3015284</v>
      </c>
      <c r="F37" s="63">
        <v>3015284</v>
      </c>
      <c r="G37" s="42">
        <v>3012929.16</v>
      </c>
      <c r="H37" s="26"/>
      <c r="I37" s="27"/>
      <c r="J37" s="27">
        <f t="shared" si="0"/>
        <v>0.99921903210443863</v>
      </c>
      <c r="K37" s="27">
        <f t="shared" si="1"/>
        <v>0</v>
      </c>
      <c r="L37" s="28">
        <f t="shared" si="2"/>
        <v>2354.839999999851</v>
      </c>
    </row>
    <row r="38" spans="2:12" ht="20.100000000000001" customHeight="1" x14ac:dyDescent="0.25">
      <c r="B38" s="25" t="s">
        <v>48</v>
      </c>
      <c r="C38" s="42">
        <v>628474823</v>
      </c>
      <c r="D38" s="42">
        <v>111422413</v>
      </c>
      <c r="E38" s="63">
        <v>104076310</v>
      </c>
      <c r="F38" s="63">
        <v>85421697.159999996</v>
      </c>
      <c r="G38" s="42">
        <v>57555419.920000002</v>
      </c>
      <c r="H38" s="26"/>
      <c r="I38" s="27"/>
      <c r="J38" s="13">
        <f t="shared" si="0"/>
        <v>0.55301172687617384</v>
      </c>
      <c r="K38" s="13">
        <f t="shared" si="1"/>
        <v>0</v>
      </c>
      <c r="L38" s="15">
        <f t="shared" si="2"/>
        <v>53866993.079999998</v>
      </c>
    </row>
    <row r="39" spans="2:12" ht="20.100000000000001" customHeight="1" x14ac:dyDescent="0.25">
      <c r="B39" s="25" t="s">
        <v>51</v>
      </c>
      <c r="C39" s="42">
        <v>0</v>
      </c>
      <c r="D39" s="42">
        <v>40904199</v>
      </c>
      <c r="E39" s="63">
        <v>40904199</v>
      </c>
      <c r="F39" s="63">
        <v>40904199</v>
      </c>
      <c r="G39" s="42">
        <v>40756877.410000004</v>
      </c>
      <c r="H39" s="26"/>
      <c r="I39" s="27"/>
      <c r="J39" s="13">
        <f t="shared" si="0"/>
        <v>0.99639837489544791</v>
      </c>
      <c r="K39" s="13">
        <f t="shared" si="1"/>
        <v>0</v>
      </c>
      <c r="L39" s="15">
        <f t="shared" si="2"/>
        <v>147321.58999999613</v>
      </c>
    </row>
    <row r="40" spans="2:12" ht="20.100000000000001" customHeight="1" x14ac:dyDescent="0.25">
      <c r="B40" s="25" t="s">
        <v>52</v>
      </c>
      <c r="C40" s="42">
        <v>0</v>
      </c>
      <c r="D40" s="42">
        <v>43066970</v>
      </c>
      <c r="E40" s="63">
        <v>43066970</v>
      </c>
      <c r="F40" s="63">
        <v>43063099.030000001</v>
      </c>
      <c r="G40" s="42">
        <v>36008756.299999997</v>
      </c>
      <c r="H40" s="26"/>
      <c r="I40" s="27"/>
      <c r="J40" s="13">
        <f t="shared" ref="J40:J41" si="9">IF(ISERROR(+G40/E40)=TRUE,0,++G40/E40)</f>
        <v>0.83611074333764357</v>
      </c>
      <c r="K40" s="13">
        <f t="shared" ref="K40:K41" si="10">IF(ISERROR(+H40/E40)=TRUE,0,++H40/E40)</f>
        <v>0</v>
      </c>
      <c r="L40" s="15">
        <f t="shared" ref="L40:L41" si="11">+D40-G40</f>
        <v>7058213.700000003</v>
      </c>
    </row>
    <row r="41" spans="2:12" ht="20.100000000000001" customHeight="1" x14ac:dyDescent="0.25">
      <c r="B41" s="25" t="s">
        <v>53</v>
      </c>
      <c r="C41" s="42">
        <v>0</v>
      </c>
      <c r="D41" s="42">
        <v>18985628</v>
      </c>
      <c r="E41" s="63">
        <v>18985628</v>
      </c>
      <c r="F41" s="63">
        <v>18985628</v>
      </c>
      <c r="G41" s="42">
        <v>18636024.949999999</v>
      </c>
      <c r="H41" s="26"/>
      <c r="I41" s="27"/>
      <c r="J41" s="13">
        <f t="shared" si="9"/>
        <v>0.98158591066884904</v>
      </c>
      <c r="K41" s="13">
        <f t="shared" si="10"/>
        <v>0</v>
      </c>
      <c r="L41" s="15">
        <f t="shared" si="11"/>
        <v>349603.05000000075</v>
      </c>
    </row>
    <row r="42" spans="2:12" ht="20.100000000000001" customHeight="1" x14ac:dyDescent="0.25">
      <c r="B42" s="25" t="s">
        <v>54</v>
      </c>
      <c r="C42" s="42">
        <v>0</v>
      </c>
      <c r="D42" s="42">
        <v>13620205</v>
      </c>
      <c r="E42" s="63">
        <v>13620205</v>
      </c>
      <c r="F42" s="63">
        <v>13620205</v>
      </c>
      <c r="G42" s="42">
        <v>13584062.810000001</v>
      </c>
      <c r="H42" s="26"/>
      <c r="I42" s="27"/>
      <c r="J42" s="13">
        <f t="shared" si="0"/>
        <v>0.99734642833936793</v>
      </c>
      <c r="K42" s="13">
        <f t="shared" si="1"/>
        <v>0</v>
      </c>
      <c r="L42" s="15">
        <f t="shared" si="2"/>
        <v>36142.189999999478</v>
      </c>
    </row>
    <row r="43" spans="2:12" ht="20.100000000000001" customHeight="1" x14ac:dyDescent="0.25">
      <c r="B43" s="25" t="s">
        <v>55</v>
      </c>
      <c r="C43" s="42">
        <v>0</v>
      </c>
      <c r="D43" s="42">
        <v>7387725</v>
      </c>
      <c r="E43" s="63">
        <v>7387725</v>
      </c>
      <c r="F43" s="63">
        <v>7387725</v>
      </c>
      <c r="G43" s="42">
        <v>7054199.2700000005</v>
      </c>
      <c r="H43" s="26"/>
      <c r="I43" s="27"/>
      <c r="J43" s="13">
        <f t="shared" ref="J43" si="12">IF(ISERROR(+G43/E43)=TRUE,0,++G43/E43)</f>
        <v>0.95485406806560891</v>
      </c>
      <c r="K43" s="13">
        <f t="shared" ref="K43" si="13">IF(ISERROR(+H43/E43)=TRUE,0,++H43/E43)</f>
        <v>0</v>
      </c>
      <c r="L43" s="15">
        <f t="shared" ref="L43" si="14">+D43-G43</f>
        <v>333525.72999999952</v>
      </c>
    </row>
    <row r="44" spans="2:12" ht="20.100000000000001" customHeight="1" x14ac:dyDescent="0.25">
      <c r="B44" s="7" t="s">
        <v>56</v>
      </c>
      <c r="C44" s="42">
        <v>0</v>
      </c>
      <c r="D44" s="42">
        <v>19241068</v>
      </c>
      <c r="E44" s="63">
        <v>19241068</v>
      </c>
      <c r="F44" s="64">
        <v>18735741</v>
      </c>
      <c r="G44" s="43">
        <v>17674063.720000003</v>
      </c>
      <c r="H44" s="9"/>
      <c r="I44" s="13"/>
      <c r="J44" s="13">
        <f t="shared" si="0"/>
        <v>0.91855939181754376</v>
      </c>
      <c r="K44" s="13">
        <f t="shared" si="1"/>
        <v>0</v>
      </c>
      <c r="L44" s="15">
        <f t="shared" si="2"/>
        <v>1567004.2799999975</v>
      </c>
    </row>
    <row r="45" spans="2:12" ht="20.100000000000001" customHeight="1" x14ac:dyDescent="0.25">
      <c r="B45" s="7" t="s">
        <v>57</v>
      </c>
      <c r="C45" s="42">
        <v>0</v>
      </c>
      <c r="D45" s="42">
        <v>450936417</v>
      </c>
      <c r="E45" s="64">
        <v>95000000</v>
      </c>
      <c r="F45" s="64">
        <v>0</v>
      </c>
      <c r="G45" s="43">
        <v>0</v>
      </c>
      <c r="H45" s="9"/>
      <c r="I45" s="13">
        <f>IF(ISERROR(+#REF!/E45)=TRUE,0,++#REF!/E45)</f>
        <v>0</v>
      </c>
      <c r="J45" s="13">
        <f t="shared" si="0"/>
        <v>0</v>
      </c>
      <c r="K45" s="13">
        <f t="shared" si="1"/>
        <v>0</v>
      </c>
      <c r="L45" s="15">
        <f t="shared" si="2"/>
        <v>450936417</v>
      </c>
    </row>
    <row r="46" spans="2:12" ht="23.25" customHeight="1" x14ac:dyDescent="0.25">
      <c r="B46" s="52" t="s">
        <v>4</v>
      </c>
      <c r="C46" s="65">
        <f t="shared" ref="C46:H46" si="15">SUM(C13:C45)</f>
        <v>1167209126</v>
      </c>
      <c r="D46" s="65">
        <f t="shared" si="15"/>
        <v>2369651956</v>
      </c>
      <c r="E46" s="65">
        <f t="shared" si="15"/>
        <v>1992666436</v>
      </c>
      <c r="F46" s="65">
        <f t="shared" si="15"/>
        <v>1753307177.5799999</v>
      </c>
      <c r="G46" s="65">
        <f t="shared" si="15"/>
        <v>1599067930.1700003</v>
      </c>
      <c r="H46" s="53">
        <f t="shared" si="15"/>
        <v>0</v>
      </c>
      <c r="I46" s="54">
        <f>IF(ISERROR(+#REF!/E46)=TRUE,0,++#REF!/E46)</f>
        <v>0</v>
      </c>
      <c r="J46" s="54">
        <f>IF(ISERROR(+G46/E46)=TRUE,0,++G46/E46)</f>
        <v>0.80247647136562716</v>
      </c>
      <c r="K46" s="54">
        <f>IF(ISERROR(+H46/E46)=TRUE,0,++H46/E46)</f>
        <v>0</v>
      </c>
      <c r="L46" s="55">
        <f>SUM(L13:L45)</f>
        <v>770584025.82999992</v>
      </c>
    </row>
    <row r="47" spans="2:12" x14ac:dyDescent="0.2">
      <c r="B47" s="11" t="s">
        <v>58</v>
      </c>
    </row>
    <row r="48" spans="2:12" s="20" customFormat="1" x14ac:dyDescent="0.25">
      <c r="K48" s="24"/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B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25</v>
      </c>
      <c r="G52" s="31" t="str">
        <f>MID(G11,1,25)</f>
        <v>DEVENGADO
A JUNIO
(4)</v>
      </c>
      <c r="K52" s="23"/>
    </row>
    <row r="53" spans="2:11" s="22" customFormat="1" x14ac:dyDescent="0.25">
      <c r="B53" s="22" t="s">
        <v>24</v>
      </c>
      <c r="C53" s="39">
        <f>+C46/$B$51</f>
        <v>1167.209126</v>
      </c>
      <c r="D53" s="39">
        <f t="shared" ref="D53:G53" si="16">+D46/$B$51</f>
        <v>2369.6519560000002</v>
      </c>
      <c r="E53" s="39">
        <f t="shared" si="16"/>
        <v>1992.666436</v>
      </c>
      <c r="F53" s="39">
        <f t="shared" si="16"/>
        <v>1753.3071775799999</v>
      </c>
      <c r="G53" s="39">
        <f t="shared" si="16"/>
        <v>1599.0679301700004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26</v>
      </c>
      <c r="C13" s="44">
        <v>0</v>
      </c>
      <c r="D13" s="44">
        <v>1201944</v>
      </c>
      <c r="E13" s="60">
        <v>802100</v>
      </c>
      <c r="F13" s="60">
        <v>588245.37</v>
      </c>
      <c r="G13" s="41">
        <v>333119.72000000003</v>
      </c>
      <c r="H13" s="8"/>
      <c r="I13" s="12">
        <f>IF(ISERROR(+#REF!/E13)=TRUE,0,++#REF!/E13)</f>
        <v>0</v>
      </c>
      <c r="J13" s="12">
        <f>IF(ISERROR(+G13/E13)=TRUE,0,++G13/E13)</f>
        <v>0.41530946266051616</v>
      </c>
      <c r="K13" s="12">
        <f>IF(ISERROR(+H13/E13)=TRUE,0,++H13/E13)</f>
        <v>0</v>
      </c>
      <c r="L13" s="14">
        <f>+D13-G13</f>
        <v>868824.28</v>
      </c>
    </row>
    <row r="14" spans="1:13" ht="20.100000000000001" customHeight="1" x14ac:dyDescent="0.25">
      <c r="B14" s="29" t="s">
        <v>61</v>
      </c>
      <c r="C14" s="45">
        <v>0</v>
      </c>
      <c r="D14" s="45">
        <v>2892978</v>
      </c>
      <c r="E14" s="61">
        <v>2892978</v>
      </c>
      <c r="F14" s="61">
        <v>2526144.1999999997</v>
      </c>
      <c r="G14" s="42">
        <v>1520462.42</v>
      </c>
      <c r="H14" s="26"/>
      <c r="I14" s="27"/>
      <c r="J14" s="27">
        <f t="shared" ref="J14:J41" si="0">IF(ISERROR(+G14/E14)=TRUE,0,++G14/E14)</f>
        <v>0.52556999050805087</v>
      </c>
      <c r="K14" s="27">
        <f t="shared" ref="K14:K41" si="1">IF(ISERROR(+H14/E14)=TRUE,0,++H14/E14)</f>
        <v>0</v>
      </c>
      <c r="L14" s="28">
        <f t="shared" ref="L14:L41" si="2">+D14-G14</f>
        <v>1372515.58</v>
      </c>
    </row>
    <row r="15" spans="1:13" ht="20.100000000000001" customHeight="1" x14ac:dyDescent="0.25">
      <c r="B15" s="29" t="s">
        <v>62</v>
      </c>
      <c r="C15" s="45">
        <v>0</v>
      </c>
      <c r="D15" s="45">
        <v>7118561</v>
      </c>
      <c r="E15" s="61">
        <v>4505650</v>
      </c>
      <c r="F15" s="61">
        <v>3943978.41</v>
      </c>
      <c r="G15" s="42">
        <v>3055263.8900000006</v>
      </c>
      <c r="H15" s="26"/>
      <c r="I15" s="27"/>
      <c r="J15" s="27">
        <f t="shared" si="0"/>
        <v>0.67809614373064941</v>
      </c>
      <c r="K15" s="27">
        <f t="shared" si="1"/>
        <v>0</v>
      </c>
      <c r="L15" s="28">
        <f t="shared" si="2"/>
        <v>4063297.1099999994</v>
      </c>
    </row>
    <row r="16" spans="1:13" ht="20.100000000000001" customHeight="1" x14ac:dyDescent="0.25">
      <c r="B16" s="29" t="s">
        <v>27</v>
      </c>
      <c r="C16" s="45">
        <v>0</v>
      </c>
      <c r="D16" s="45">
        <v>6943688</v>
      </c>
      <c r="E16" s="61">
        <v>6927670</v>
      </c>
      <c r="F16" s="61">
        <v>4738534.18</v>
      </c>
      <c r="G16" s="42">
        <v>2296176.61</v>
      </c>
      <c r="H16" s="26"/>
      <c r="I16" s="27"/>
      <c r="J16" s="27">
        <f t="shared" si="0"/>
        <v>0.33145005607946104</v>
      </c>
      <c r="K16" s="27">
        <f t="shared" si="1"/>
        <v>0</v>
      </c>
      <c r="L16" s="28">
        <f t="shared" si="2"/>
        <v>4647511.3900000006</v>
      </c>
    </row>
    <row r="17" spans="2:12" ht="20.100000000000001" customHeight="1" x14ac:dyDescent="0.25">
      <c r="B17" s="29" t="s">
        <v>28</v>
      </c>
      <c r="C17" s="45">
        <v>0</v>
      </c>
      <c r="D17" s="45">
        <v>1486001</v>
      </c>
      <c r="E17" s="61">
        <v>1486001</v>
      </c>
      <c r="F17" s="61">
        <v>1042339.7999999999</v>
      </c>
      <c r="G17" s="42">
        <v>678534.66999999993</v>
      </c>
      <c r="H17" s="26"/>
      <c r="I17" s="27"/>
      <c r="J17" s="27">
        <f t="shared" si="0"/>
        <v>0.45661790940921299</v>
      </c>
      <c r="K17" s="27">
        <f t="shared" si="1"/>
        <v>0</v>
      </c>
      <c r="L17" s="28">
        <f t="shared" si="2"/>
        <v>807466.33000000007</v>
      </c>
    </row>
    <row r="18" spans="2:12" ht="20.100000000000001" customHeight="1" x14ac:dyDescent="0.25">
      <c r="B18" s="29" t="s">
        <v>29</v>
      </c>
      <c r="C18" s="45">
        <v>0</v>
      </c>
      <c r="D18" s="45">
        <v>27878812</v>
      </c>
      <c r="E18" s="61">
        <v>24104099</v>
      </c>
      <c r="F18" s="61">
        <v>16645246.580000004</v>
      </c>
      <c r="G18" s="42">
        <v>10332214.629999999</v>
      </c>
      <c r="H18" s="26"/>
      <c r="I18" s="27"/>
      <c r="J18" s="27">
        <f t="shared" si="0"/>
        <v>0.42864969273483317</v>
      </c>
      <c r="K18" s="27">
        <f t="shared" si="1"/>
        <v>0</v>
      </c>
      <c r="L18" s="28">
        <f t="shared" si="2"/>
        <v>17546597.370000001</v>
      </c>
    </row>
    <row r="19" spans="2:12" ht="20.100000000000001" customHeight="1" x14ac:dyDescent="0.25">
      <c r="B19" s="29" t="s">
        <v>30</v>
      </c>
      <c r="C19" s="45">
        <v>0</v>
      </c>
      <c r="D19" s="45">
        <v>15283386</v>
      </c>
      <c r="E19" s="61">
        <v>15283386</v>
      </c>
      <c r="F19" s="61">
        <v>11088015.5</v>
      </c>
      <c r="G19" s="42">
        <v>8657236.4299999997</v>
      </c>
      <c r="H19" s="26"/>
      <c r="I19" s="27"/>
      <c r="J19" s="27">
        <f t="shared" si="0"/>
        <v>0.56644754179473056</v>
      </c>
      <c r="K19" s="27">
        <f t="shared" si="1"/>
        <v>0</v>
      </c>
      <c r="L19" s="28">
        <f t="shared" si="2"/>
        <v>6626149.5700000003</v>
      </c>
    </row>
    <row r="20" spans="2:12" ht="20.100000000000001" customHeight="1" x14ac:dyDescent="0.25">
      <c r="B20" s="29" t="s">
        <v>31</v>
      </c>
      <c r="C20" s="45">
        <v>0</v>
      </c>
      <c r="D20" s="45">
        <v>23324865</v>
      </c>
      <c r="E20" s="61">
        <v>22230764</v>
      </c>
      <c r="F20" s="61">
        <v>19338439.049999997</v>
      </c>
      <c r="G20" s="42">
        <v>10012820.969999999</v>
      </c>
      <c r="H20" s="26"/>
      <c r="I20" s="27"/>
      <c r="J20" s="27">
        <f t="shared" si="0"/>
        <v>0.45040381743065594</v>
      </c>
      <c r="K20" s="27">
        <f t="shared" si="1"/>
        <v>0</v>
      </c>
      <c r="L20" s="28">
        <f t="shared" si="2"/>
        <v>13312044.030000001</v>
      </c>
    </row>
    <row r="21" spans="2:12" ht="20.100000000000001" customHeight="1" x14ac:dyDescent="0.25">
      <c r="B21" s="29" t="s">
        <v>32</v>
      </c>
      <c r="C21" s="45">
        <v>0</v>
      </c>
      <c r="D21" s="45">
        <v>3188355</v>
      </c>
      <c r="E21" s="61">
        <v>3188355</v>
      </c>
      <c r="F21" s="61">
        <v>2398605.67</v>
      </c>
      <c r="G21" s="42">
        <v>1865141.3299999998</v>
      </c>
      <c r="H21" s="26"/>
      <c r="I21" s="27"/>
      <c r="J21" s="27">
        <f t="shared" si="0"/>
        <v>0.58498546429114695</v>
      </c>
      <c r="K21" s="27">
        <f t="shared" si="1"/>
        <v>0</v>
      </c>
      <c r="L21" s="28">
        <f t="shared" si="2"/>
        <v>1323213.6700000002</v>
      </c>
    </row>
    <row r="22" spans="2:12" ht="20.100000000000001" customHeight="1" x14ac:dyDescent="0.25">
      <c r="B22" s="29" t="s">
        <v>33</v>
      </c>
      <c r="C22" s="45">
        <v>0</v>
      </c>
      <c r="D22" s="45">
        <v>4843994</v>
      </c>
      <c r="E22" s="61">
        <v>4541185</v>
      </c>
      <c r="F22" s="61">
        <v>3423801.71</v>
      </c>
      <c r="G22" s="42">
        <v>2264682.59</v>
      </c>
      <c r="H22" s="26"/>
      <c r="I22" s="27"/>
      <c r="J22" s="27">
        <f t="shared" si="0"/>
        <v>0.49869859739253075</v>
      </c>
      <c r="K22" s="27">
        <f t="shared" si="1"/>
        <v>0</v>
      </c>
      <c r="L22" s="28">
        <f t="shared" si="2"/>
        <v>2579311.41</v>
      </c>
    </row>
    <row r="23" spans="2:12" ht="20.100000000000001" customHeight="1" x14ac:dyDescent="0.25">
      <c r="B23" s="29" t="s">
        <v>34</v>
      </c>
      <c r="C23" s="45">
        <v>0</v>
      </c>
      <c r="D23" s="45">
        <v>27467401</v>
      </c>
      <c r="E23" s="61">
        <v>26089266</v>
      </c>
      <c r="F23" s="61">
        <v>18492895.77</v>
      </c>
      <c r="G23" s="42">
        <v>12252145.650000002</v>
      </c>
      <c r="H23" s="26"/>
      <c r="I23" s="27"/>
      <c r="J23" s="27">
        <f t="shared" si="0"/>
        <v>0.46962400743662175</v>
      </c>
      <c r="K23" s="27">
        <f t="shared" si="1"/>
        <v>0</v>
      </c>
      <c r="L23" s="28">
        <f t="shared" si="2"/>
        <v>15215255.349999998</v>
      </c>
    </row>
    <row r="24" spans="2:12" ht="20.100000000000001" customHeight="1" x14ac:dyDescent="0.25">
      <c r="B24" s="29" t="s">
        <v>35</v>
      </c>
      <c r="C24" s="45">
        <v>0</v>
      </c>
      <c r="D24" s="45">
        <v>24082373</v>
      </c>
      <c r="E24" s="61">
        <v>21865489</v>
      </c>
      <c r="F24" s="61">
        <v>17790454.350000001</v>
      </c>
      <c r="G24" s="42">
        <v>11955600.99</v>
      </c>
      <c r="H24" s="26"/>
      <c r="I24" s="27"/>
      <c r="J24" s="27">
        <f t="shared" si="0"/>
        <v>0.54677949301751272</v>
      </c>
      <c r="K24" s="27">
        <f t="shared" si="1"/>
        <v>0</v>
      </c>
      <c r="L24" s="28">
        <f t="shared" si="2"/>
        <v>12126772.01</v>
      </c>
    </row>
    <row r="25" spans="2:12" ht="20.100000000000001" customHeight="1" x14ac:dyDescent="0.25">
      <c r="B25" s="29" t="s">
        <v>36</v>
      </c>
      <c r="C25" s="45">
        <v>0</v>
      </c>
      <c r="D25" s="45">
        <v>25725152</v>
      </c>
      <c r="E25" s="61">
        <v>16751674</v>
      </c>
      <c r="F25" s="61">
        <v>11135142.630000001</v>
      </c>
      <c r="G25" s="42">
        <v>5344560.5999999996</v>
      </c>
      <c r="H25" s="26"/>
      <c r="I25" s="27"/>
      <c r="J25" s="27">
        <f t="shared" si="0"/>
        <v>0.31904635918774443</v>
      </c>
      <c r="K25" s="27">
        <f t="shared" si="1"/>
        <v>0</v>
      </c>
      <c r="L25" s="28">
        <f t="shared" si="2"/>
        <v>20380591.399999999</v>
      </c>
    </row>
    <row r="26" spans="2:12" ht="20.100000000000001" customHeight="1" x14ac:dyDescent="0.25">
      <c r="B26" s="29" t="s">
        <v>37</v>
      </c>
      <c r="C26" s="45">
        <v>0</v>
      </c>
      <c r="D26" s="45">
        <v>20107765</v>
      </c>
      <c r="E26" s="61">
        <v>19319472</v>
      </c>
      <c r="F26" s="61">
        <v>15167912.100000003</v>
      </c>
      <c r="G26" s="42">
        <v>10150814.32</v>
      </c>
      <c r="H26" s="26"/>
      <c r="I26" s="27"/>
      <c r="J26" s="27">
        <f t="shared" si="0"/>
        <v>0.52541882718119837</v>
      </c>
      <c r="K26" s="27">
        <f t="shared" si="1"/>
        <v>0</v>
      </c>
      <c r="L26" s="28">
        <f t="shared" si="2"/>
        <v>9956950.6799999997</v>
      </c>
    </row>
    <row r="27" spans="2:12" ht="20.100000000000001" customHeight="1" x14ac:dyDescent="0.25">
      <c r="B27" s="29" t="s">
        <v>38</v>
      </c>
      <c r="C27" s="45">
        <v>0</v>
      </c>
      <c r="D27" s="45">
        <v>6657220</v>
      </c>
      <c r="E27" s="61">
        <v>6560220</v>
      </c>
      <c r="F27" s="61">
        <v>4789893.93</v>
      </c>
      <c r="G27" s="42">
        <v>2458987.9400000004</v>
      </c>
      <c r="H27" s="26"/>
      <c r="I27" s="27"/>
      <c r="J27" s="27">
        <f t="shared" si="0"/>
        <v>0.3748331519369778</v>
      </c>
      <c r="K27" s="27">
        <f t="shared" si="1"/>
        <v>0</v>
      </c>
      <c r="L27" s="28">
        <f t="shared" si="2"/>
        <v>4198232.0599999996</v>
      </c>
    </row>
    <row r="28" spans="2:12" ht="20.100000000000001" customHeight="1" x14ac:dyDescent="0.25">
      <c r="B28" s="29" t="s">
        <v>39</v>
      </c>
      <c r="C28" s="45">
        <v>0</v>
      </c>
      <c r="D28" s="45">
        <v>4565942</v>
      </c>
      <c r="E28" s="61">
        <v>4565942</v>
      </c>
      <c r="F28" s="61">
        <v>3329553.5799999996</v>
      </c>
      <c r="G28" s="42">
        <v>2471436.0300000003</v>
      </c>
      <c r="H28" s="26"/>
      <c r="I28" s="27"/>
      <c r="J28" s="27">
        <f t="shared" si="0"/>
        <v>0.54127626456928279</v>
      </c>
      <c r="K28" s="27">
        <f t="shared" si="1"/>
        <v>0</v>
      </c>
      <c r="L28" s="28">
        <f t="shared" si="2"/>
        <v>2094505.9699999997</v>
      </c>
    </row>
    <row r="29" spans="2:12" ht="20.100000000000001" customHeight="1" x14ac:dyDescent="0.25">
      <c r="B29" s="29" t="s">
        <v>40</v>
      </c>
      <c r="C29" s="45">
        <v>0</v>
      </c>
      <c r="D29" s="45">
        <v>3452154</v>
      </c>
      <c r="E29" s="61">
        <v>3427153</v>
      </c>
      <c r="F29" s="61">
        <v>2371218.64</v>
      </c>
      <c r="G29" s="42">
        <v>953427.38000000012</v>
      </c>
      <c r="H29" s="26"/>
      <c r="I29" s="27"/>
      <c r="J29" s="27">
        <f t="shared" si="0"/>
        <v>0.27819807869680757</v>
      </c>
      <c r="K29" s="27">
        <f t="shared" si="1"/>
        <v>0</v>
      </c>
      <c r="L29" s="28">
        <f t="shared" si="2"/>
        <v>2498726.62</v>
      </c>
    </row>
    <row r="30" spans="2:12" ht="20.100000000000001" customHeight="1" x14ac:dyDescent="0.25">
      <c r="B30" s="29" t="s">
        <v>41</v>
      </c>
      <c r="C30" s="45">
        <v>0</v>
      </c>
      <c r="D30" s="45">
        <v>3134076</v>
      </c>
      <c r="E30" s="61">
        <v>3134076</v>
      </c>
      <c r="F30" s="61">
        <v>2613952.11</v>
      </c>
      <c r="G30" s="42">
        <v>1031403.88</v>
      </c>
      <c r="H30" s="26"/>
      <c r="I30" s="27"/>
      <c r="J30" s="27">
        <f t="shared" si="0"/>
        <v>0.32909344891444881</v>
      </c>
      <c r="K30" s="27">
        <f t="shared" si="1"/>
        <v>0</v>
      </c>
      <c r="L30" s="28">
        <f t="shared" si="2"/>
        <v>2102672.12</v>
      </c>
    </row>
    <row r="31" spans="2:12" ht="20.100000000000001" customHeight="1" x14ac:dyDescent="0.25">
      <c r="B31" s="29" t="s">
        <v>42</v>
      </c>
      <c r="C31" s="45">
        <v>0</v>
      </c>
      <c r="D31" s="45">
        <v>12696734</v>
      </c>
      <c r="E31" s="61">
        <v>12696734</v>
      </c>
      <c r="F31" s="61">
        <v>9591428.2300000004</v>
      </c>
      <c r="G31" s="42">
        <v>6604372.25</v>
      </c>
      <c r="H31" s="26"/>
      <c r="I31" s="27"/>
      <c r="J31" s="27">
        <f t="shared" si="0"/>
        <v>0.52016307894612901</v>
      </c>
      <c r="K31" s="27">
        <f t="shared" si="1"/>
        <v>0</v>
      </c>
      <c r="L31" s="28">
        <f t="shared" si="2"/>
        <v>6092361.75</v>
      </c>
    </row>
    <row r="32" spans="2:12" ht="20.100000000000001" customHeight="1" x14ac:dyDescent="0.25">
      <c r="B32" s="29" t="s">
        <v>43</v>
      </c>
      <c r="C32" s="45">
        <v>0</v>
      </c>
      <c r="D32" s="45">
        <v>11007877</v>
      </c>
      <c r="E32" s="61">
        <v>5981542</v>
      </c>
      <c r="F32" s="61">
        <v>4091147.3600000008</v>
      </c>
      <c r="G32" s="42">
        <v>2701668.8000000003</v>
      </c>
      <c r="H32" s="26"/>
      <c r="I32" s="27"/>
      <c r="J32" s="27">
        <f t="shared" si="0"/>
        <v>0.45166761346823281</v>
      </c>
      <c r="K32" s="27">
        <f t="shared" si="1"/>
        <v>0</v>
      </c>
      <c r="L32" s="28">
        <f t="shared" si="2"/>
        <v>8306208.1999999993</v>
      </c>
    </row>
    <row r="33" spans="2:12" ht="20.100000000000001" customHeight="1" x14ac:dyDescent="0.25">
      <c r="B33" s="29" t="s">
        <v>44</v>
      </c>
      <c r="C33" s="45">
        <v>0</v>
      </c>
      <c r="D33" s="45">
        <v>2837732</v>
      </c>
      <c r="E33" s="61">
        <v>2835862</v>
      </c>
      <c r="F33" s="61">
        <v>1861607.42</v>
      </c>
      <c r="G33" s="42">
        <v>1115013.77</v>
      </c>
      <c r="H33" s="26"/>
      <c r="I33" s="27"/>
      <c r="J33" s="27">
        <f t="shared" si="0"/>
        <v>0.39318336717372004</v>
      </c>
      <c r="K33" s="27">
        <f t="shared" si="1"/>
        <v>0</v>
      </c>
      <c r="L33" s="28">
        <f t="shared" si="2"/>
        <v>1722718.23</v>
      </c>
    </row>
    <row r="34" spans="2:12" ht="20.100000000000001" customHeight="1" x14ac:dyDescent="0.25">
      <c r="B34" s="29" t="s">
        <v>45</v>
      </c>
      <c r="C34" s="45">
        <v>0</v>
      </c>
      <c r="D34" s="45">
        <v>7760095</v>
      </c>
      <c r="E34" s="61">
        <v>7747678</v>
      </c>
      <c r="F34" s="61">
        <v>5004232.25</v>
      </c>
      <c r="G34" s="42">
        <v>2940092.5</v>
      </c>
      <c r="H34" s="26"/>
      <c r="I34" s="27"/>
      <c r="J34" s="27">
        <f t="shared" si="0"/>
        <v>0.37948047143931379</v>
      </c>
      <c r="K34" s="27">
        <f t="shared" si="1"/>
        <v>0</v>
      </c>
      <c r="L34" s="28">
        <f t="shared" si="2"/>
        <v>4820002.5</v>
      </c>
    </row>
    <row r="35" spans="2:12" ht="20.100000000000001" customHeight="1" x14ac:dyDescent="0.25">
      <c r="B35" s="29" t="s">
        <v>46</v>
      </c>
      <c r="C35" s="45">
        <v>0</v>
      </c>
      <c r="D35" s="45">
        <v>3242870</v>
      </c>
      <c r="E35" s="61">
        <v>2880808</v>
      </c>
      <c r="F35" s="61">
        <v>1809220.2800000003</v>
      </c>
      <c r="G35" s="42">
        <v>947388.28999999992</v>
      </c>
      <c r="H35" s="26"/>
      <c r="I35" s="27"/>
      <c r="J35" s="27">
        <f t="shared" si="0"/>
        <v>0.32886200329907439</v>
      </c>
      <c r="K35" s="27">
        <f t="shared" si="1"/>
        <v>0</v>
      </c>
      <c r="L35" s="28">
        <f t="shared" si="2"/>
        <v>2295481.71</v>
      </c>
    </row>
    <row r="36" spans="2:12" ht="20.100000000000001" customHeight="1" x14ac:dyDescent="0.25">
      <c r="B36" s="29" t="s">
        <v>49</v>
      </c>
      <c r="C36" s="45">
        <v>0</v>
      </c>
      <c r="D36" s="45">
        <v>50674774</v>
      </c>
      <c r="E36" s="61">
        <v>42468072</v>
      </c>
      <c r="F36" s="61">
        <v>35837385.969999999</v>
      </c>
      <c r="G36" s="42">
        <v>20652321.749999996</v>
      </c>
      <c r="H36" s="26"/>
      <c r="I36" s="27"/>
      <c r="J36" s="27">
        <f t="shared" si="0"/>
        <v>0.48630231553718745</v>
      </c>
      <c r="K36" s="27">
        <f t="shared" si="1"/>
        <v>0</v>
      </c>
      <c r="L36" s="28">
        <f t="shared" si="2"/>
        <v>30022452.250000004</v>
      </c>
    </row>
    <row r="37" spans="2:12" ht="20.100000000000001" customHeight="1" x14ac:dyDescent="0.25">
      <c r="B37" s="29" t="s">
        <v>50</v>
      </c>
      <c r="C37" s="45">
        <v>0</v>
      </c>
      <c r="D37" s="45">
        <v>2738861</v>
      </c>
      <c r="E37" s="61">
        <v>2412995</v>
      </c>
      <c r="F37" s="61">
        <v>1778528.6000000003</v>
      </c>
      <c r="G37" s="42">
        <v>1251878.82</v>
      </c>
      <c r="H37" s="26"/>
      <c r="I37" s="27"/>
      <c r="J37" s="27">
        <f t="shared" ref="J37:J39" si="3">IF(ISERROR(+G37/E37)=TRUE,0,++G37/E37)</f>
        <v>0.51880705098850188</v>
      </c>
      <c r="K37" s="27">
        <f t="shared" ref="K37:K39" si="4">IF(ISERROR(+H37/E37)=TRUE,0,++H37/E37)</f>
        <v>0</v>
      </c>
      <c r="L37" s="28">
        <f t="shared" ref="L37:L39" si="5">+D37-G37</f>
        <v>1486982.18</v>
      </c>
    </row>
    <row r="38" spans="2:12" ht="20.100000000000001" customHeight="1" x14ac:dyDescent="0.25">
      <c r="B38" s="29" t="s">
        <v>48</v>
      </c>
      <c r="C38" s="45">
        <v>0</v>
      </c>
      <c r="D38" s="45">
        <v>24010106</v>
      </c>
      <c r="E38" s="61">
        <v>18780106</v>
      </c>
      <c r="F38" s="61">
        <v>1417125.68</v>
      </c>
      <c r="G38" s="42">
        <v>1177260.5799999998</v>
      </c>
      <c r="H38" s="26"/>
      <c r="I38" s="27"/>
      <c r="J38" s="27">
        <f t="shared" si="3"/>
        <v>6.2686578020379649E-2</v>
      </c>
      <c r="K38" s="27">
        <f t="shared" si="4"/>
        <v>0</v>
      </c>
      <c r="L38" s="28">
        <f t="shared" si="5"/>
        <v>22832845.420000002</v>
      </c>
    </row>
    <row r="39" spans="2:12" ht="20.100000000000001" customHeight="1" x14ac:dyDescent="0.25">
      <c r="B39" s="29" t="s">
        <v>51</v>
      </c>
      <c r="C39" s="45">
        <v>0</v>
      </c>
      <c r="D39" s="45">
        <v>28257123</v>
      </c>
      <c r="E39" s="61">
        <v>18830803</v>
      </c>
      <c r="F39" s="61">
        <v>13912116.98</v>
      </c>
      <c r="G39" s="42">
        <v>8052783.4999999991</v>
      </c>
      <c r="H39" s="26"/>
      <c r="I39" s="27"/>
      <c r="J39" s="27">
        <f t="shared" si="3"/>
        <v>0.42763887976524417</v>
      </c>
      <c r="K39" s="27">
        <f t="shared" si="4"/>
        <v>0</v>
      </c>
      <c r="L39" s="28">
        <f t="shared" si="5"/>
        <v>20204339.5</v>
      </c>
    </row>
    <row r="40" spans="2:12" ht="20.100000000000001" customHeight="1" x14ac:dyDescent="0.25">
      <c r="B40" s="29" t="s">
        <v>52</v>
      </c>
      <c r="C40" s="45">
        <v>0</v>
      </c>
      <c r="D40" s="45">
        <v>51704866</v>
      </c>
      <c r="E40" s="61">
        <v>27138705</v>
      </c>
      <c r="F40" s="61">
        <v>16866795.490000002</v>
      </c>
      <c r="G40" s="42">
        <v>8023597.2199999997</v>
      </c>
      <c r="H40" s="26"/>
      <c r="I40" s="27"/>
      <c r="J40" s="27">
        <f t="shared" si="0"/>
        <v>0.29565144025847956</v>
      </c>
      <c r="K40" s="27">
        <f t="shared" si="1"/>
        <v>0</v>
      </c>
      <c r="L40" s="28">
        <f t="shared" si="2"/>
        <v>43681268.780000001</v>
      </c>
    </row>
    <row r="41" spans="2:12" ht="20.100000000000001" customHeight="1" x14ac:dyDescent="0.25">
      <c r="B41" s="29" t="s">
        <v>53</v>
      </c>
      <c r="C41" s="45">
        <v>0</v>
      </c>
      <c r="D41" s="45">
        <v>54295646</v>
      </c>
      <c r="E41" s="61">
        <v>38351909</v>
      </c>
      <c r="F41" s="61">
        <v>28795904.270000014</v>
      </c>
      <c r="G41" s="42">
        <v>11746947.850000003</v>
      </c>
      <c r="H41" s="26"/>
      <c r="I41" s="27"/>
      <c r="J41" s="27">
        <f t="shared" si="0"/>
        <v>0.30629369322919503</v>
      </c>
      <c r="K41" s="27">
        <f t="shared" si="1"/>
        <v>0</v>
      </c>
      <c r="L41" s="28">
        <f t="shared" si="2"/>
        <v>42548698.149999999</v>
      </c>
    </row>
    <row r="42" spans="2:12" ht="20.100000000000001" customHeight="1" x14ac:dyDescent="0.25">
      <c r="B42" s="29" t="s">
        <v>54</v>
      </c>
      <c r="C42" s="45">
        <v>0</v>
      </c>
      <c r="D42" s="45">
        <v>49215034</v>
      </c>
      <c r="E42" s="61">
        <v>28474437</v>
      </c>
      <c r="F42" s="61">
        <v>14757814.589999998</v>
      </c>
      <c r="G42" s="42">
        <v>4809565.1900000004</v>
      </c>
      <c r="H42" s="26"/>
      <c r="I42" s="27"/>
      <c r="J42" s="27">
        <f t="shared" ref="J42:J44" si="6">IF(ISERROR(+G42/E42)=TRUE,0,++G42/E42)</f>
        <v>0.16890817507647299</v>
      </c>
      <c r="K42" s="27">
        <f t="shared" ref="K42:K44" si="7">IF(ISERROR(+H42/E42)=TRUE,0,++H42/E42)</f>
        <v>0</v>
      </c>
      <c r="L42" s="28">
        <f t="shared" ref="L42:L44" si="8">+D42-G42</f>
        <v>44405468.810000002</v>
      </c>
    </row>
    <row r="43" spans="2:12" ht="20.100000000000001" customHeight="1" x14ac:dyDescent="0.25">
      <c r="B43" s="29" t="s">
        <v>55</v>
      </c>
      <c r="C43" s="45">
        <v>0</v>
      </c>
      <c r="D43" s="45">
        <v>24848745</v>
      </c>
      <c r="E43" s="61">
        <v>11661054</v>
      </c>
      <c r="F43" s="61">
        <v>9634817.6999999993</v>
      </c>
      <c r="G43" s="42">
        <v>7616612.1899999995</v>
      </c>
      <c r="H43" s="26"/>
      <c r="I43" s="27"/>
      <c r="J43" s="27">
        <f t="shared" si="6"/>
        <v>0.6531667025982385</v>
      </c>
      <c r="K43" s="27">
        <f t="shared" si="7"/>
        <v>0</v>
      </c>
      <c r="L43" s="28">
        <f t="shared" si="8"/>
        <v>17232132.810000002</v>
      </c>
    </row>
    <row r="44" spans="2:12" ht="20.100000000000001" customHeight="1" x14ac:dyDescent="0.25">
      <c r="B44" s="29" t="s">
        <v>56</v>
      </c>
      <c r="C44" s="45">
        <v>0</v>
      </c>
      <c r="D44" s="45">
        <v>18212951</v>
      </c>
      <c r="E44" s="61">
        <v>5811330</v>
      </c>
      <c r="F44" s="61">
        <v>2137305.6</v>
      </c>
      <c r="G44" s="42">
        <v>402484.16000000003</v>
      </c>
      <c r="H44" s="26"/>
      <c r="I44" s="27"/>
      <c r="J44" s="27">
        <f t="shared" si="6"/>
        <v>6.9258527738056533E-2</v>
      </c>
      <c r="K44" s="27">
        <f t="shared" si="7"/>
        <v>0</v>
      </c>
      <c r="L44" s="28">
        <f t="shared" si="8"/>
        <v>17810466.84</v>
      </c>
    </row>
    <row r="45" spans="2:12" ht="23.25" customHeight="1" x14ac:dyDescent="0.25">
      <c r="B45" s="52" t="s">
        <v>4</v>
      </c>
      <c r="C45" s="65">
        <f t="shared" ref="C45:H45" si="9">SUM(C13:C44)</f>
        <v>0</v>
      </c>
      <c r="D45" s="65">
        <f t="shared" si="9"/>
        <v>550858081</v>
      </c>
      <c r="E45" s="65">
        <f t="shared" si="9"/>
        <v>413747515</v>
      </c>
      <c r="F45" s="65">
        <f t="shared" si="9"/>
        <v>288919804</v>
      </c>
      <c r="G45" s="65">
        <f t="shared" si="9"/>
        <v>165676016.91999996</v>
      </c>
      <c r="H45" s="53">
        <f t="shared" si="9"/>
        <v>0</v>
      </c>
      <c r="I45" s="54">
        <f>IF(ISERROR(+#REF!/E45)=TRUE,0,++#REF!/E45)</f>
        <v>0</v>
      </c>
      <c r="J45" s="54">
        <f>IF(ISERROR(+G45/E45)=TRUE,0,++G45/E45)</f>
        <v>0.40042782352420886</v>
      </c>
      <c r="K45" s="54">
        <f>IF(ISERROR(+H45/E45)=TRUE,0,++H45/E45)</f>
        <v>0</v>
      </c>
      <c r="L45" s="55">
        <f>SUM(L13:L44)</f>
        <v>385182064.07999998</v>
      </c>
    </row>
    <row r="46" spans="2:12" x14ac:dyDescent="0.2">
      <c r="B46" s="11" t="s">
        <v>58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 JUNIO
(4)</v>
      </c>
      <c r="K51" s="23"/>
    </row>
    <row r="52" spans="2:11" s="22" customFormat="1" x14ac:dyDescent="0.25">
      <c r="B52" s="22" t="s">
        <v>24</v>
      </c>
      <c r="C52" s="66">
        <f>+C45/$C$50</f>
        <v>0</v>
      </c>
      <c r="D52" s="40">
        <f>+D45/$C$50</f>
        <v>550.85808099999997</v>
      </c>
      <c r="E52" s="40">
        <f>+E45/$C$50</f>
        <v>413.74751500000002</v>
      </c>
      <c r="F52" s="40">
        <f>+F45/$C$50</f>
        <v>288.919804</v>
      </c>
      <c r="G52" s="40">
        <f>+G45/$C$50</f>
        <v>165.67601691999997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60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52</v>
      </c>
      <c r="C13" s="18">
        <v>0</v>
      </c>
      <c r="D13" s="18">
        <v>362194</v>
      </c>
      <c r="E13" s="59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362194</v>
      </c>
    </row>
    <row r="14" spans="1:13" ht="20.100000000000001" customHeight="1" x14ac:dyDescent="0.25">
      <c r="B14" s="16" t="s">
        <v>53</v>
      </c>
      <c r="C14" s="19">
        <v>0</v>
      </c>
      <c r="D14" s="19">
        <v>785780</v>
      </c>
      <c r="E14" s="59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785780</v>
      </c>
    </row>
    <row r="15" spans="1:13" ht="20.100000000000001" customHeight="1" x14ac:dyDescent="0.25">
      <c r="B15" s="16" t="s">
        <v>54</v>
      </c>
      <c r="C15" s="19">
        <v>0</v>
      </c>
      <c r="D15" s="19">
        <v>486612</v>
      </c>
      <c r="E15" s="59">
        <v>0</v>
      </c>
      <c r="F15" s="59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486612</v>
      </c>
    </row>
    <row r="16" spans="1:13" ht="20.100000000000001" customHeight="1" x14ac:dyDescent="0.25">
      <c r="B16" s="68" t="s">
        <v>55</v>
      </c>
      <c r="C16" s="69">
        <v>0</v>
      </c>
      <c r="D16" s="69">
        <v>630081</v>
      </c>
      <c r="E16" s="74">
        <v>630081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630081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2264667</v>
      </c>
      <c r="E17" s="65">
        <f t="shared" si="0"/>
        <v>630081</v>
      </c>
      <c r="F17" s="65">
        <f t="shared" si="0"/>
        <v>0</v>
      </c>
      <c r="G17" s="65">
        <f t="shared" si="0"/>
        <v>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</v>
      </c>
      <c r="K17" s="54">
        <f>IF(ISERROR(+H17/E17)=TRUE,0,++H17/E17)</f>
        <v>0</v>
      </c>
      <c r="L17" s="55">
        <f>SUM(L13:L16)</f>
        <v>2264667</v>
      </c>
    </row>
    <row r="18" spans="2:12" x14ac:dyDescent="0.2">
      <c r="B18" s="11" t="s">
        <v>58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JUNIO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2.2646670000000002</v>
      </c>
      <c r="E24" s="40">
        <f>+E17/$C$22</f>
        <v>0.630081</v>
      </c>
      <c r="F24" s="40">
        <f>+F17/$C$22</f>
        <v>0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2022-07-14T19:47:25Z</dcterms:modified>
</cp:coreProperties>
</file>