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ño 2022\5.- Informacion Portal MINSA - Transparencia\PpR - Pliego MINSA 2022\1. Enero - 2022\"/>
    </mc:Choice>
  </mc:AlternateContent>
  <bookViews>
    <workbookView xWindow="30" yWindow="30" windowWidth="28770" windowHeight="15570"/>
  </bookViews>
  <sheets>
    <sheet name="TODA FUENTE" sheetId="1" r:id="rId1"/>
    <sheet name="RO" sheetId="2" r:id="rId2"/>
    <sheet name="RDR" sheetId="3" r:id="rId3"/>
    <sheet name="ROOC" sheetId="4" state="hidden" r:id="rId4"/>
    <sheet name="ROCC" sheetId="8" r:id="rId5"/>
    <sheet name="DYT" sheetId="5" r:id="rId6"/>
    <sheet name="RD" sheetId="7" state="hidden" r:id="rId7"/>
  </sheets>
  <definedNames>
    <definedName name="_xlnm.Print_Area" localSheetId="2">RDR!$B$5:$F$50</definedName>
    <definedName name="_xlnm.Print_Area" localSheetId="1">RO!$B$5:$F$90</definedName>
    <definedName name="_xlnm.Print_Area" localSheetId="4">ROCC!$B$5:$F$37</definedName>
    <definedName name="_xlnm.Print_Area" localSheetId="3">ROOC!$B$2:$F$10</definedName>
    <definedName name="_xlnm.Print_Area" localSheetId="0">'TODA FUENTE'!$B$5:$F$86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8" l="1"/>
  <c r="D13" i="8"/>
  <c r="C13" i="8"/>
  <c r="F31" i="8"/>
  <c r="F27" i="8"/>
  <c r="F26" i="8"/>
  <c r="F25" i="8"/>
  <c r="F24" i="8"/>
  <c r="F23" i="8"/>
  <c r="F22" i="8"/>
  <c r="F21" i="8"/>
  <c r="F20" i="8"/>
  <c r="F19" i="8"/>
  <c r="F18" i="8"/>
  <c r="F17" i="8"/>
  <c r="F14" i="8"/>
  <c r="F12" i="8"/>
  <c r="F11" i="8"/>
  <c r="E9" i="8"/>
  <c r="D9" i="8"/>
  <c r="C9" i="8"/>
  <c r="F44" i="2"/>
  <c r="C50" i="2"/>
  <c r="D50" i="2"/>
  <c r="E50" i="2"/>
  <c r="F15" i="2"/>
  <c r="F20" i="1"/>
  <c r="C23" i="1"/>
  <c r="D23" i="1"/>
  <c r="E23" i="1"/>
  <c r="F39" i="5" l="1"/>
  <c r="E15" i="8"/>
  <c r="D15" i="8"/>
  <c r="C15" i="8"/>
  <c r="E32" i="8"/>
  <c r="D32" i="8"/>
  <c r="C32" i="8"/>
  <c r="F35" i="8"/>
  <c r="F34" i="8"/>
  <c r="C28" i="8"/>
  <c r="D28" i="8"/>
  <c r="E28" i="8"/>
  <c r="F28" i="8" s="1"/>
  <c r="F29" i="8"/>
  <c r="F34" i="2"/>
  <c r="F33" i="2"/>
  <c r="F32" i="2"/>
  <c r="F31" i="2"/>
  <c r="F30" i="2"/>
  <c r="F29" i="2"/>
  <c r="F29" i="1"/>
  <c r="F28" i="1"/>
  <c r="F27" i="1"/>
  <c r="F26" i="1"/>
  <c r="F48" i="3"/>
  <c r="F47" i="3"/>
  <c r="F46" i="3"/>
  <c r="F45" i="3"/>
  <c r="F44" i="3"/>
  <c r="F43" i="3"/>
  <c r="F42" i="3"/>
  <c r="F41" i="3"/>
  <c r="F39" i="3"/>
  <c r="F38" i="3"/>
  <c r="F37" i="3"/>
  <c r="F36" i="3"/>
  <c r="E40" i="3"/>
  <c r="D40" i="3"/>
  <c r="F40" i="3" s="1"/>
  <c r="F40" i="5"/>
  <c r="F31" i="3"/>
  <c r="F52" i="1"/>
  <c r="F28" i="2" l="1"/>
  <c r="F26" i="2"/>
  <c r="F25" i="2"/>
  <c r="F25" i="1"/>
  <c r="F16" i="5" l="1"/>
  <c r="C25" i="5"/>
  <c r="D25" i="5"/>
  <c r="E25" i="5"/>
  <c r="E30" i="8"/>
  <c r="D30" i="8"/>
  <c r="D36" i="8" s="1"/>
  <c r="C30" i="8"/>
  <c r="C36" i="8" s="1"/>
  <c r="F13" i="8" l="1"/>
  <c r="E36" i="8"/>
  <c r="F30" i="8"/>
  <c r="F34" i="5"/>
  <c r="F27" i="5"/>
  <c r="F18" i="5"/>
  <c r="F35" i="3"/>
  <c r="F78" i="1"/>
  <c r="F44" i="1"/>
  <c r="F42" i="1"/>
  <c r="C47" i="1"/>
  <c r="D47" i="1"/>
  <c r="E47" i="1"/>
  <c r="F30" i="1"/>
  <c r="F26" i="5" l="1"/>
  <c r="C32" i="1"/>
  <c r="D32" i="1"/>
  <c r="E32" i="1"/>
  <c r="F25" i="5" l="1"/>
  <c r="F33" i="8"/>
  <c r="F16" i="8"/>
  <c r="F81" i="2"/>
  <c r="F80" i="2"/>
  <c r="F79" i="2"/>
  <c r="F78" i="2"/>
  <c r="F80" i="1"/>
  <c r="F79" i="1"/>
  <c r="F32" i="8" l="1"/>
  <c r="F15" i="8"/>
  <c r="C74" i="2"/>
  <c r="F36" i="8" l="1"/>
  <c r="F77" i="1"/>
  <c r="F17" i="5" l="1"/>
  <c r="F11" i="3" l="1"/>
  <c r="F55" i="2"/>
  <c r="F54" i="2"/>
  <c r="F53" i="2"/>
  <c r="F52" i="2"/>
  <c r="F39" i="2"/>
  <c r="F54" i="1"/>
  <c r="F53" i="1"/>
  <c r="F51" i="1"/>
  <c r="F50" i="1"/>
  <c r="F39" i="1"/>
  <c r="F14" i="7" l="1"/>
  <c r="F13" i="7"/>
  <c r="E12" i="7"/>
  <c r="D12" i="7"/>
  <c r="C12" i="7"/>
  <c r="E28" i="5"/>
  <c r="D28" i="5"/>
  <c r="C28" i="5"/>
  <c r="C34" i="3"/>
  <c r="D34" i="3"/>
  <c r="E34" i="3"/>
  <c r="F73" i="2"/>
  <c r="E72" i="2"/>
  <c r="F72" i="2" s="1"/>
  <c r="D72" i="2"/>
  <c r="C72" i="2"/>
  <c r="E68" i="1"/>
  <c r="F68" i="1" s="1"/>
  <c r="D68" i="1"/>
  <c r="C68" i="1"/>
  <c r="F69" i="1"/>
  <c r="F12" i="7" l="1"/>
  <c r="F32" i="3"/>
  <c r="F31" i="1"/>
  <c r="F24" i="1"/>
  <c r="F35" i="5" l="1"/>
  <c r="F32" i="5"/>
  <c r="F29" i="5"/>
  <c r="F28" i="5"/>
  <c r="C35" i="2"/>
  <c r="D35" i="2"/>
  <c r="E35" i="2"/>
  <c r="E11" i="5" l="1"/>
  <c r="D11" i="5"/>
  <c r="C11" i="5"/>
  <c r="E9" i="5"/>
  <c r="D9" i="5"/>
  <c r="C9" i="5"/>
  <c r="E61" i="2"/>
  <c r="D61" i="2"/>
  <c r="C61" i="2"/>
  <c r="E58" i="1"/>
  <c r="D58" i="1"/>
  <c r="C58" i="1"/>
  <c r="F65" i="1"/>
  <c r="F64" i="1"/>
  <c r="F63" i="1"/>
  <c r="C70" i="1"/>
  <c r="D70" i="1"/>
  <c r="E70" i="1"/>
  <c r="F15" i="5" l="1"/>
  <c r="F14" i="5"/>
  <c r="F13" i="5"/>
  <c r="F12" i="5"/>
  <c r="F11" i="5"/>
  <c r="F33" i="3" l="1"/>
  <c r="E29" i="3"/>
  <c r="D29" i="3"/>
  <c r="C29" i="3"/>
  <c r="E9" i="7" l="1"/>
  <c r="E15" i="7" s="1"/>
  <c r="D9" i="7"/>
  <c r="D15" i="7" s="1"/>
  <c r="C9" i="7"/>
  <c r="C15" i="7" s="1"/>
  <c r="F30" i="3"/>
  <c r="F28" i="3"/>
  <c r="F27" i="3"/>
  <c r="F26" i="3"/>
  <c r="F25" i="3"/>
  <c r="F24" i="3"/>
  <c r="F23" i="3"/>
  <c r="F22" i="3"/>
  <c r="F21" i="3"/>
  <c r="F20" i="3"/>
  <c r="F19" i="3"/>
  <c r="F18" i="3"/>
  <c r="F17" i="3"/>
  <c r="F15" i="3"/>
  <c r="F13" i="3"/>
  <c r="F12" i="3"/>
  <c r="F10" i="3"/>
  <c r="F33" i="5" l="1"/>
  <c r="F65" i="2"/>
  <c r="F56" i="2"/>
  <c r="F51" i="2"/>
  <c r="F62" i="1"/>
  <c r="F49" i="1"/>
  <c r="F85" i="2" l="1"/>
  <c r="F76" i="1"/>
  <c r="F57" i="1"/>
  <c r="F56" i="1"/>
  <c r="F55" i="1"/>
  <c r="F29" i="3" l="1"/>
  <c r="F34" i="3"/>
  <c r="F70" i="2"/>
  <c r="F69" i="2"/>
  <c r="D74" i="2"/>
  <c r="E74" i="2"/>
  <c r="F11" i="7"/>
  <c r="F10" i="7"/>
  <c r="F71" i="2" l="1"/>
  <c r="F67" i="1"/>
  <c r="F67" i="2" l="1"/>
  <c r="F66" i="2"/>
  <c r="F64" i="2"/>
  <c r="F61" i="1"/>
  <c r="F27" i="2" l="1"/>
  <c r="F24" i="2"/>
  <c r="F60" i="2" l="1"/>
  <c r="F59" i="2"/>
  <c r="F58" i="2"/>
  <c r="F57" i="2"/>
  <c r="F48" i="1"/>
  <c r="F41" i="5" l="1"/>
  <c r="C30" i="5" l="1"/>
  <c r="C42" i="5" s="1"/>
  <c r="D30" i="5"/>
  <c r="D42" i="5" s="1"/>
  <c r="E30" i="5"/>
  <c r="E42" i="5" s="1"/>
  <c r="F38" i="5" l="1"/>
  <c r="F24" i="5" l="1"/>
  <c r="F10" i="8" l="1"/>
  <c r="F37" i="5" l="1"/>
  <c r="F36" i="5"/>
  <c r="F31" i="5"/>
  <c r="F23" i="5"/>
  <c r="F22" i="5"/>
  <c r="F21" i="5"/>
  <c r="F20" i="5"/>
  <c r="F19" i="5"/>
  <c r="F10" i="5"/>
  <c r="F88" i="2"/>
  <c r="F87" i="2"/>
  <c r="F86" i="2"/>
  <c r="F84" i="2"/>
  <c r="F83" i="2"/>
  <c r="F82" i="2"/>
  <c r="F77" i="2"/>
  <c r="F76" i="2"/>
  <c r="F75" i="2"/>
  <c r="F68" i="2"/>
  <c r="F63" i="2"/>
  <c r="F62" i="2"/>
  <c r="F49" i="2"/>
  <c r="F48" i="2"/>
  <c r="F47" i="2"/>
  <c r="F46" i="2"/>
  <c r="F45" i="2"/>
  <c r="F43" i="2"/>
  <c r="F42" i="2"/>
  <c r="F41" i="2"/>
  <c r="F40" i="2"/>
  <c r="F38" i="2"/>
  <c r="F37" i="2"/>
  <c r="F36" i="2"/>
  <c r="F22" i="2"/>
  <c r="F21" i="2"/>
  <c r="F20" i="2"/>
  <c r="F19" i="2"/>
  <c r="F18" i="2"/>
  <c r="F17" i="2"/>
  <c r="F16" i="2"/>
  <c r="F14" i="2"/>
  <c r="F13" i="2"/>
  <c r="F12" i="2"/>
  <c r="F11" i="2"/>
  <c r="F10" i="2"/>
  <c r="F84" i="1"/>
  <c r="F83" i="1"/>
  <c r="F82" i="1"/>
  <c r="F81" i="1"/>
  <c r="F75" i="1"/>
  <c r="F74" i="1"/>
  <c r="F73" i="1"/>
  <c r="F72" i="1"/>
  <c r="F71" i="1"/>
  <c r="F66" i="1"/>
  <c r="F60" i="1"/>
  <c r="F59" i="1"/>
  <c r="F46" i="1"/>
  <c r="F45" i="1"/>
  <c r="F43" i="1"/>
  <c r="F41" i="1"/>
  <c r="F40" i="1"/>
  <c r="F38" i="1"/>
  <c r="F37" i="1"/>
  <c r="F36" i="1"/>
  <c r="F35" i="1"/>
  <c r="F34" i="1"/>
  <c r="F33" i="1"/>
  <c r="F22" i="1"/>
  <c r="F21" i="1"/>
  <c r="F19" i="1"/>
  <c r="F18" i="1"/>
  <c r="F17" i="1"/>
  <c r="F16" i="1"/>
  <c r="F15" i="1"/>
  <c r="F14" i="1"/>
  <c r="F13" i="1"/>
  <c r="F12" i="1"/>
  <c r="F11" i="1"/>
  <c r="F10" i="1"/>
  <c r="F70" i="1" l="1"/>
  <c r="F74" i="2"/>
  <c r="E9" i="3"/>
  <c r="D9" i="3"/>
  <c r="C9" i="3"/>
  <c r="F9" i="3" l="1"/>
  <c r="F9" i="5"/>
  <c r="F47" i="1"/>
  <c r="F23" i="1"/>
  <c r="F9" i="8"/>
  <c r="F30" i="5"/>
  <c r="F42" i="5"/>
  <c r="F50" i="2"/>
  <c r="E14" i="3"/>
  <c r="D14" i="3"/>
  <c r="C14" i="3"/>
  <c r="F14" i="3" l="1"/>
  <c r="F15" i="7" l="1"/>
  <c r="F9" i="7"/>
  <c r="E6" i="4"/>
  <c r="E9" i="4" s="1"/>
  <c r="D6" i="4"/>
  <c r="D9" i="4" s="1"/>
  <c r="C6" i="4"/>
  <c r="C9" i="4" s="1"/>
  <c r="C40" i="3"/>
  <c r="E16" i="3"/>
  <c r="D16" i="3"/>
  <c r="C16" i="3"/>
  <c r="E23" i="2"/>
  <c r="D23" i="2"/>
  <c r="C23" i="2"/>
  <c r="E9" i="2"/>
  <c r="D9" i="2"/>
  <c r="C9" i="2"/>
  <c r="E9" i="1"/>
  <c r="E85" i="1" s="1"/>
  <c r="D9" i="1"/>
  <c r="D85" i="1" s="1"/>
  <c r="C9" i="1"/>
  <c r="C85" i="1" s="1"/>
  <c r="E49" i="3" l="1"/>
  <c r="D49" i="3"/>
  <c r="D89" i="2"/>
  <c r="E89" i="2"/>
  <c r="C89" i="2"/>
  <c r="F85" i="1"/>
  <c r="C49" i="3"/>
  <c r="F16" i="3"/>
  <c r="F35" i="2"/>
  <c r="F23" i="2"/>
  <c r="F32" i="1"/>
  <c r="F61" i="2"/>
  <c r="F58" i="1"/>
  <c r="F9" i="2"/>
  <c r="F9" i="1"/>
  <c r="F9" i="4"/>
  <c r="F8" i="4"/>
  <c r="F7" i="4"/>
  <c r="F6" i="4"/>
  <c r="F49" i="3" l="1"/>
  <c r="F89" i="2"/>
</calcChain>
</file>

<file path=xl/sharedStrings.xml><?xml version="1.0" encoding="utf-8"?>
<sst xmlns="http://schemas.openxmlformats.org/spreadsheetml/2006/main" count="249" uniqueCount="51">
  <si>
    <t>6. ADQUISICION DE ACTIVOS NO FINANCIEROS</t>
  </si>
  <si>
    <t>PIA</t>
  </si>
  <si>
    <t>PIM</t>
  </si>
  <si>
    <t>TOTAL</t>
  </si>
  <si>
    <t>GENERICAS DE GASTOS / PROGRAMAS PRESUPUESTALES</t>
  </si>
  <si>
    <t>%
DE EJECUCION</t>
  </si>
  <si>
    <t>Fuente:  Base de Datos MEF al cierre del mes de Enero</t>
  </si>
  <si>
    <t>DEVENGADO
AL 31.01.17</t>
  </si>
  <si>
    <t>EJECUCION DE LOS PROGRAMAS PRESUPUESTALES AL MES DE ENERO DEL AÑO FISCAL 2017 DEL PLIEGO 011 MINSA - ROOC</t>
  </si>
  <si>
    <t>6-26: ADQUISICION DE ACTIVOS NO FINANCIEROS</t>
  </si>
  <si>
    <t>5-25: OTROS GASTOS</t>
  </si>
  <si>
    <t>5-24: DONACIONES Y TRANSFERENCIAS</t>
  </si>
  <si>
    <t>5-23: BIENES Y SERVICIOS</t>
  </si>
  <si>
    <t>5-22: PENSIONES Y OTRAS PRESTACIONES SOCIALES</t>
  </si>
  <si>
    <t>5-21: PERSONAL Y OBLIGACIONES SOCIALES</t>
  </si>
  <si>
    <t>6-2.6. ADQUISICION DE ACTIVOS NO FINANCIEROS</t>
  </si>
  <si>
    <t>5-2.5. OTROS GASTOS</t>
  </si>
  <si>
    <t>5-2.4. DONACIONES Y TRANSFERENCIAS</t>
  </si>
  <si>
    <t>5-2.3. BIENES Y SERVICIOS</t>
  </si>
  <si>
    <t>5-2.2. PENSIONES Y OTRAS PRESTACIONES SOCIALES</t>
  </si>
  <si>
    <t>5-2.1. PERSONAL Y OBLIGACIONES SOCIALES</t>
  </si>
  <si>
    <t xml:space="preserve">5-2.3: BIENES Y SERVICIOS </t>
  </si>
  <si>
    <t>(EN SOLES)</t>
  </si>
  <si>
    <t>6-24: DONACIONES Y TRANSFERENCIAS</t>
  </si>
  <si>
    <t>0104  REDUCCION DE LA MORTALIDAD POR EMERGENCIAS Y URGENCIAS MEDICAS</t>
  </si>
  <si>
    <t>0016: TBC-VIH/SIDA</t>
  </si>
  <si>
    <t>0017: ENFERMEDADES METAXENICAS Y ZOONOSIS</t>
  </si>
  <si>
    <t>9002: ASIGNACIONES PRESUPUESTARIAS QUE NO RESULTAN EN PRODUCTOS</t>
  </si>
  <si>
    <t>0001.PROGRAMA ARTICULADO NUTRICIONAL</t>
  </si>
  <si>
    <t>0002.SALUD MATERNO NEONATAL</t>
  </si>
  <si>
    <t>0016.TBC-VIH/SIDA</t>
  </si>
  <si>
    <t>0017.ENFERMEDADES METAXENICAS Y ZOONOSIS</t>
  </si>
  <si>
    <t>0018.ENFERMEDADES NO TRANSMISIBLES</t>
  </si>
  <si>
    <t>0024.PREVENCION Y CONTROL DEL CANCER</t>
  </si>
  <si>
    <t>0068.REDUCCION DE VULNERABILIDAD Y ATENCION DE EMERGENCIAS POR DESASTRES</t>
  </si>
  <si>
    <t>0104.REDUCCION DE LA MORTALIDAD POR EMERGENCIAS Y URGENCIAS MEDICAS</t>
  </si>
  <si>
    <t>0129.PREVENCION Y MANEJO DE CONDICIONES SECUNDARIAS DE SALUD EN PERSONAS CON DISCAPACIDAD</t>
  </si>
  <si>
    <t>0131.CONTROL Y PREVENCION EN SALUD MENTAL</t>
  </si>
  <si>
    <t>9001.ACCIONES CENTRALES</t>
  </si>
  <si>
    <t>9002.ASIGNACIONES PRESUPUESTARIAS QUE NO RESULTAN EN PRODUCTOS</t>
  </si>
  <si>
    <t>0137.DESARROLLO DE LA CIENCIA, TECNOLOGIA E INNOVACION TECNOLOGICA</t>
  </si>
  <si>
    <t>1002.PRODUCTOS ESPECIFICOS PARA REDUCCION DE LA VIOLENCIA CONTRA LA MUJER</t>
  </si>
  <si>
    <t>EJECUCION DE LOS PROGRAMAS PRESUPUESTALES AL MES DE ENERO
DEL AÑO FISCAL 2022 DEL PLIEGO 011 MINSA - TODA FUENTE</t>
  </si>
  <si>
    <t>DEVENGADO
AL 31.01.22</t>
  </si>
  <si>
    <t>Fuente: SIAF, Consulta Amigable y Base de Datos al 31 de Enero del 2022</t>
  </si>
  <si>
    <t>EJECUCION DE LOS PROGRAMAS PRESUPUESTALES AL MES DE ENERO
DEL AÑO FISCAL 2022 DEL PLIEGO 011 MINSA - RECURSOS ORDINARIOS</t>
  </si>
  <si>
    <t>EJECUCION DE LOS PROGRAMAS PRESUPUESTALES AL MES DE ENERO
DEL AÑO FISCAL 2022 DEL PLIEGO 011 MINSA - RECURSOS DIRECTAMENTE RECAUDADOS</t>
  </si>
  <si>
    <t>EJECUCION DE LOS PROGRAMAS PRESUPUESTALES AL MES DE ENERO
DEL AÑO FISCAL 2022 DEL PLIEGO 011 MINSA - ROOC</t>
  </si>
  <si>
    <t>EJECUCION DE LOS PROGRAMAS PRESUPUESTALES AL MES DE ENERO
DEL AÑO FISCAL 2022 DEL PLIEGO 011 MINSA - DONACIONES Y TRANSFERENCIAS</t>
  </si>
  <si>
    <t>EJECUCION DE LOS PROGRAMAS PRESUPUESTALES AL MES DE ENERO
DEL AÑO FISCAL 2022 DEL PLIEGO 011 MINSA - RECURSOS DETERMINADOS</t>
  </si>
  <si>
    <t>1001.PRODUCTOS ESPECIFICOS PARA DESARROLLO INFANTIL TEMPRANO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</si>
</sst>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_ ;_ * \-#,##0_ ;_ * &quot;-&quot;_ ;_ @_ "/>
    <numFmt numFmtId="165" formatCode="0.0%"/>
    <numFmt numFmtId="166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8"/>
      <color theme="1"/>
      <name val="Calibri"/>
      <family val="2"/>
      <scheme val="minor"/>
    </font>
    <font>
      <sz val="10"/>
      <name val="Arial Narrow"/>
      <family val="2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73">
    <xf numFmtId="0" fontId="0" fillId="0" borderId="0" xfId="0"/>
    <xf numFmtId="0" fontId="0" fillId="0" borderId="0" xfId="0" applyAlignment="1">
      <alignment vertical="center"/>
    </xf>
    <xf numFmtId="3" fontId="3" fillId="2" borderId="1" xfId="2" applyNumberFormat="1" applyFont="1" applyFill="1" applyBorder="1" applyAlignment="1">
      <alignment horizontal="left" vertical="center"/>
    </xf>
    <xf numFmtId="3" fontId="3" fillId="2" borderId="1" xfId="2" applyNumberFormat="1" applyFont="1" applyFill="1" applyBorder="1" applyAlignment="1">
      <alignment vertical="center"/>
    </xf>
    <xf numFmtId="3" fontId="3" fillId="3" borderId="2" xfId="2" applyNumberFormat="1" applyFont="1" applyFill="1" applyBorder="1" applyAlignment="1">
      <alignment horizontal="center" vertical="center"/>
    </xf>
    <xf numFmtId="3" fontId="3" fillId="3" borderId="1" xfId="2" applyNumberFormat="1" applyFont="1" applyFill="1" applyBorder="1" applyAlignment="1">
      <alignment vertical="center"/>
    </xf>
    <xf numFmtId="165" fontId="3" fillId="2" borderId="1" xfId="1" applyNumberFormat="1" applyFont="1" applyFill="1" applyBorder="1" applyAlignment="1">
      <alignment vertical="center"/>
    </xf>
    <xf numFmtId="165" fontId="3" fillId="3" borderId="1" xfId="1" applyNumberFormat="1" applyFont="1" applyFill="1" applyBorder="1" applyAlignment="1">
      <alignment vertical="center"/>
    </xf>
    <xf numFmtId="3" fontId="3" fillId="3" borderId="1" xfId="2" applyNumberFormat="1" applyFont="1" applyFill="1" applyBorder="1" applyAlignment="1">
      <alignment horizontal="center" vertical="center"/>
    </xf>
    <xf numFmtId="0" fontId="4" fillId="0" borderId="0" xfId="3" applyAlignment="1">
      <alignment vertical="center"/>
    </xf>
    <xf numFmtId="3" fontId="3" fillId="3" borderId="1" xfId="2" applyNumberFormat="1" applyFont="1" applyFill="1" applyBorder="1" applyAlignment="1">
      <alignment horizontal="center" vertical="center" wrapText="1"/>
    </xf>
    <xf numFmtId="3" fontId="4" fillId="0" borderId="4" xfId="3" applyNumberFormat="1" applyBorder="1" applyAlignment="1">
      <alignment horizontal="left" vertical="center" indent="3"/>
    </xf>
    <xf numFmtId="3" fontId="4" fillId="0" borderId="4" xfId="3" applyNumberFormat="1" applyBorder="1" applyAlignment="1">
      <alignment vertical="center"/>
    </xf>
    <xf numFmtId="3" fontId="4" fillId="0" borderId="5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vertical="center"/>
    </xf>
    <xf numFmtId="3" fontId="2" fillId="0" borderId="4" xfId="2" applyNumberFormat="1" applyBorder="1" applyAlignment="1">
      <alignment horizontal="left" vertical="center" indent="4"/>
    </xf>
    <xf numFmtId="3" fontId="2" fillId="0" borderId="5" xfId="2" applyNumberFormat="1" applyBorder="1" applyAlignment="1">
      <alignment horizontal="left" vertical="center" indent="4"/>
    </xf>
    <xf numFmtId="3" fontId="2" fillId="0" borderId="6" xfId="2" applyNumberFormat="1" applyBorder="1" applyAlignment="1">
      <alignment horizontal="left" vertical="center" indent="4"/>
    </xf>
    <xf numFmtId="165" fontId="0" fillId="0" borderId="4" xfId="1" applyNumberFormat="1" applyFont="1" applyBorder="1"/>
    <xf numFmtId="165" fontId="0" fillId="0" borderId="6" xfId="1" applyNumberFormat="1" applyFont="1" applyBorder="1"/>
    <xf numFmtId="3" fontId="0" fillId="0" borderId="0" xfId="0" applyNumberFormat="1" applyAlignment="1">
      <alignment vertical="center"/>
    </xf>
    <xf numFmtId="3" fontId="2" fillId="0" borderId="4" xfId="3" applyNumberFormat="1" applyFont="1" applyBorder="1" applyAlignment="1">
      <alignment horizontal="left" vertical="center" indent="3"/>
    </xf>
    <xf numFmtId="165" fontId="0" fillId="0" borderId="5" xfId="1" applyNumberFormat="1" applyFont="1" applyBorder="1" applyAlignment="1">
      <alignment horizontal="right" vertical="center"/>
    </xf>
    <xf numFmtId="165" fontId="0" fillId="0" borderId="4" xfId="1" applyNumberFormat="1" applyFont="1" applyBorder="1" applyAlignment="1">
      <alignment horizontal="right"/>
    </xf>
    <xf numFmtId="166" fontId="2" fillId="0" borderId="5" xfId="3" applyNumberFormat="1" applyFont="1" applyBorder="1" applyAlignment="1">
      <alignment horizontal="left" vertical="center" indent="4"/>
    </xf>
    <xf numFmtId="166" fontId="2" fillId="0" borderId="4" xfId="3" applyNumberFormat="1" applyFont="1" applyBorder="1" applyAlignment="1">
      <alignment horizontal="left" vertical="center" indent="4"/>
    </xf>
    <xf numFmtId="164" fontId="4" fillId="0" borderId="4" xfId="3" applyNumberFormat="1" applyBorder="1" applyAlignment="1">
      <alignment vertical="center"/>
    </xf>
    <xf numFmtId="164" fontId="4" fillId="0" borderId="5" xfId="3" applyNumberFormat="1" applyBorder="1" applyAlignment="1">
      <alignment vertical="center"/>
    </xf>
    <xf numFmtId="164" fontId="4" fillId="0" borderId="6" xfId="3" applyNumberFormat="1" applyBorder="1" applyAlignment="1">
      <alignment vertical="center"/>
    </xf>
    <xf numFmtId="164" fontId="2" fillId="0" borderId="4" xfId="2" applyNumberFormat="1" applyBorder="1" applyAlignment="1">
      <alignment vertical="center"/>
    </xf>
    <xf numFmtId="164" fontId="2" fillId="0" borderId="5" xfId="2" applyNumberFormat="1" applyBorder="1" applyAlignment="1">
      <alignment vertical="center"/>
    </xf>
    <xf numFmtId="164" fontId="2" fillId="0" borderId="6" xfId="2" applyNumberFormat="1" applyBorder="1" applyAlignment="1">
      <alignment vertical="center"/>
    </xf>
    <xf numFmtId="165" fontId="0" fillId="0" borderId="4" xfId="1" applyNumberFormat="1" applyFont="1" applyBorder="1" applyAlignment="1">
      <alignment horizontal="right" vertical="center"/>
    </xf>
    <xf numFmtId="165" fontId="0" fillId="0" borderId="6" xfId="1" applyNumberFormat="1" applyFont="1" applyBorder="1" applyAlignment="1">
      <alignment horizontal="right" vertical="center"/>
    </xf>
    <xf numFmtId="165" fontId="0" fillId="0" borderId="5" xfId="1" applyNumberFormat="1" applyFont="1" applyBorder="1" applyAlignment="1">
      <alignment horizontal="right"/>
    </xf>
    <xf numFmtId="165" fontId="0" fillId="0" borderId="6" xfId="1" applyNumberFormat="1" applyFont="1" applyBorder="1" applyAlignment="1">
      <alignment horizontal="right"/>
    </xf>
    <xf numFmtId="0" fontId="6" fillId="0" borderId="0" xfId="0" applyNumberFormat="1" applyFont="1" applyFill="1" applyBorder="1" applyAlignment="1" applyProtection="1">
      <alignment horizontal="left"/>
    </xf>
    <xf numFmtId="0" fontId="4" fillId="0" borderId="4" xfId="3" applyBorder="1" applyAlignment="1">
      <alignment horizontal="left" vertical="center" indent="3"/>
    </xf>
    <xf numFmtId="0" fontId="4" fillId="0" borderId="5" xfId="3" applyBorder="1" applyAlignment="1">
      <alignment horizontal="left" vertical="center" indent="3"/>
    </xf>
    <xf numFmtId="3" fontId="4" fillId="0" borderId="5" xfId="3" applyNumberFormat="1" applyBorder="1" applyAlignment="1">
      <alignment vertical="center"/>
    </xf>
    <xf numFmtId="0" fontId="4" fillId="0" borderId="6" xfId="3" applyBorder="1" applyAlignment="1">
      <alignment horizontal="left" vertical="center" indent="3"/>
    </xf>
    <xf numFmtId="3" fontId="4" fillId="0" borderId="7" xfId="3" applyNumberFormat="1" applyBorder="1" applyAlignment="1">
      <alignment horizontal="left" vertical="center" indent="3"/>
    </xf>
    <xf numFmtId="164" fontId="4" fillId="0" borderId="7" xfId="3" applyNumberFormat="1" applyBorder="1" applyAlignment="1">
      <alignment vertical="center"/>
    </xf>
    <xf numFmtId="3" fontId="3" fillId="4" borderId="1" xfId="2" applyNumberFormat="1" applyFont="1" applyFill="1" applyBorder="1" applyAlignment="1">
      <alignment horizontal="left" vertical="center"/>
    </xf>
    <xf numFmtId="164" fontId="3" fillId="4" borderId="1" xfId="2" applyNumberFormat="1" applyFont="1" applyFill="1" applyBorder="1" applyAlignment="1">
      <alignment vertical="center"/>
    </xf>
    <xf numFmtId="165" fontId="3" fillId="4" borderId="1" xfId="1" applyNumberFormat="1" applyFont="1" applyFill="1" applyBorder="1" applyAlignment="1">
      <alignment horizontal="right" vertical="center"/>
    </xf>
    <xf numFmtId="3" fontId="3" fillId="5" borderId="2" xfId="2" applyNumberFormat="1" applyFont="1" applyFill="1" applyBorder="1" applyAlignment="1">
      <alignment horizontal="center" vertical="center"/>
    </xf>
    <xf numFmtId="164" fontId="3" fillId="5" borderId="1" xfId="2" applyNumberFormat="1" applyFont="1" applyFill="1" applyBorder="1" applyAlignment="1">
      <alignment vertical="center"/>
    </xf>
    <xf numFmtId="165" fontId="3" fillId="5" borderId="1" xfId="1" applyNumberFormat="1" applyFont="1" applyFill="1" applyBorder="1" applyAlignment="1">
      <alignment horizontal="right" vertical="center"/>
    </xf>
    <xf numFmtId="3" fontId="3" fillId="5" borderId="1" xfId="2" applyNumberFormat="1" applyFont="1" applyFill="1" applyBorder="1" applyAlignment="1">
      <alignment horizontal="center" vertical="center"/>
    </xf>
    <xf numFmtId="3" fontId="3" fillId="5" borderId="3" xfId="2" applyNumberFormat="1" applyFont="1" applyFill="1" applyBorder="1" applyAlignment="1">
      <alignment horizontal="center" vertical="center"/>
    </xf>
    <xf numFmtId="3" fontId="3" fillId="5" borderId="1" xfId="2" applyNumberFormat="1" applyFont="1" applyFill="1" applyBorder="1" applyAlignment="1">
      <alignment horizontal="center" vertical="center" wrapText="1"/>
    </xf>
    <xf numFmtId="3" fontId="3" fillId="5" borderId="3" xfId="2" applyNumberFormat="1" applyFont="1" applyFill="1" applyBorder="1" applyAlignment="1">
      <alignment horizontal="center" vertical="center" wrapText="1"/>
    </xf>
    <xf numFmtId="166" fontId="2" fillId="0" borderId="6" xfId="3" applyNumberFormat="1" applyFont="1" applyBorder="1" applyAlignment="1">
      <alignment horizontal="left" vertical="center" indent="4"/>
    </xf>
    <xf numFmtId="164" fontId="3" fillId="4" borderId="1" xfId="2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165" fontId="3" fillId="4" borderId="1" xfId="1" applyNumberFormat="1" applyFont="1" applyFill="1" applyBorder="1" applyAlignment="1">
      <alignment horizontal="center" vertical="center"/>
    </xf>
    <xf numFmtId="165" fontId="2" fillId="0" borderId="4" xfId="1" applyNumberFormat="1" applyFont="1" applyBorder="1" applyAlignment="1">
      <alignment horizontal="center" vertical="center"/>
    </xf>
    <xf numFmtId="165" fontId="2" fillId="0" borderId="5" xfId="1" applyNumberFormat="1" applyFont="1" applyBorder="1" applyAlignment="1">
      <alignment horizontal="center" vertical="center"/>
    </xf>
    <xf numFmtId="165" fontId="2" fillId="0" borderId="6" xfId="1" applyNumberFormat="1" applyFont="1" applyBorder="1" applyAlignment="1">
      <alignment horizontal="center" vertical="center"/>
    </xf>
    <xf numFmtId="165" fontId="3" fillId="5" borderId="1" xfId="1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166" fontId="2" fillId="0" borderId="8" xfId="3" applyNumberFormat="1" applyFont="1" applyBorder="1" applyAlignment="1">
      <alignment horizontal="left" vertical="center" indent="4"/>
    </xf>
    <xf numFmtId="164" fontId="4" fillId="0" borderId="8" xfId="3" applyNumberFormat="1" applyBorder="1" applyAlignment="1">
      <alignment vertical="center"/>
    </xf>
    <xf numFmtId="3" fontId="4" fillId="0" borderId="3" xfId="3" applyNumberFormat="1" applyBorder="1" applyAlignment="1">
      <alignment horizontal="left" vertical="center" indent="3"/>
    </xf>
    <xf numFmtId="164" fontId="4" fillId="0" borderId="3" xfId="3" applyNumberFormat="1" applyBorder="1" applyAlignment="1">
      <alignment vertical="center"/>
    </xf>
    <xf numFmtId="3" fontId="4" fillId="0" borderId="9" xfId="3" applyNumberFormat="1" applyBorder="1" applyAlignment="1">
      <alignment horizontal="left" vertical="center" indent="3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4">
    <cellStyle name="Normal" xfId="0" builtinId="0"/>
    <cellStyle name="Normal 2" xfId="2"/>
    <cellStyle name="Normal 3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730250</xdr:colOff>
      <xdr:row>0</xdr:row>
      <xdr:rowOff>150812</xdr:rowOff>
    </xdr:from>
    <xdr:to>
      <xdr:col>1</xdr:col>
      <xdr:colOff>4244975</xdr:colOff>
      <xdr:row>3</xdr:row>
      <xdr:rowOff>51990</xdr:rowOff>
    </xdr:to>
    <xdr:grpSp>
      <xdr:nvGrpSpPr>
        <xdr:cNvPr id="2" name="Grupo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730250" y="150812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="" xmlns:a16="http://schemas.microsoft.com/office/drawing/2014/main" id="{00000000-0008-0000-00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="" xmlns:a16="http://schemas.microsoft.com/office/drawing/2014/main" id="{00000000-0008-0000-00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="" xmlns:a16="http://schemas.microsoft.com/office/drawing/2014/main" id="{00000000-0008-0000-00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4276725</xdr:colOff>
      <xdr:row>3</xdr:row>
      <xdr:rowOff>91678</xdr:rowOff>
    </xdr:to>
    <xdr:grpSp>
      <xdr:nvGrpSpPr>
        <xdr:cNvPr id="2" name="Grup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pSpPr>
          <a:grpSpLocks/>
        </xdr:cNvGrpSpPr>
      </xdr:nvGrpSpPr>
      <xdr:grpSpPr bwMode="auto">
        <a:xfrm>
          <a:off x="762000" y="190500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="" xmlns:a16="http://schemas.microsoft.com/office/drawing/2014/main" id="{00000000-0008-0000-01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="" xmlns:a16="http://schemas.microsoft.com/office/drawing/2014/main" id="{00000000-0008-0000-01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="" xmlns:a16="http://schemas.microsoft.com/office/drawing/2014/main" id="{00000000-0008-0000-01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111125</xdr:colOff>
      <xdr:row>0</xdr:row>
      <xdr:rowOff>142873</xdr:rowOff>
    </xdr:from>
    <xdr:to>
      <xdr:col>1</xdr:col>
      <xdr:colOff>4387850</xdr:colOff>
      <xdr:row>3</xdr:row>
      <xdr:rowOff>44051</xdr:rowOff>
    </xdr:to>
    <xdr:grpSp>
      <xdr:nvGrpSpPr>
        <xdr:cNvPr id="2" name="Grupo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pSpPr>
          <a:grpSpLocks/>
        </xdr:cNvGrpSpPr>
      </xdr:nvGrpSpPr>
      <xdr:grpSpPr bwMode="auto">
        <a:xfrm>
          <a:off x="873125" y="142873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="" xmlns:a16="http://schemas.microsoft.com/office/drawing/2014/main" id="{00000000-0008-0000-02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="" xmlns:a16="http://schemas.microsoft.com/office/drawing/2014/main" id="{00000000-0008-0000-02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="" xmlns:a16="http://schemas.microsoft.com/office/drawing/2014/main" id="{00000000-0008-0000-02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4276725</xdr:colOff>
      <xdr:row>3</xdr:row>
      <xdr:rowOff>91678</xdr:rowOff>
    </xdr:to>
    <xdr:grpSp>
      <xdr:nvGrpSpPr>
        <xdr:cNvPr id="3" name="Grupo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GrpSpPr>
          <a:grpSpLocks/>
        </xdr:cNvGrpSpPr>
      </xdr:nvGrpSpPr>
      <xdr:grpSpPr bwMode="auto">
        <a:xfrm>
          <a:off x="762000" y="190500"/>
          <a:ext cx="4276725" cy="472678"/>
          <a:chOff x="76200" y="76200"/>
          <a:chExt cx="4257675" cy="476250"/>
        </a:xfrm>
      </xdr:grpSpPr>
      <xdr:pic>
        <xdr:nvPicPr>
          <xdr:cNvPr id="4" name="Imagen 3" descr="Imagen relacionada">
            <a:extLst>
              <a:ext uri="{FF2B5EF4-FFF2-40B4-BE49-F238E27FC236}">
                <a16:creationId xmlns="" xmlns:a16="http://schemas.microsoft.com/office/drawing/2014/main" id="{00000000-0008-0000-03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uadroTexto 4">
            <a:extLst>
              <a:ext uri="{FF2B5EF4-FFF2-40B4-BE49-F238E27FC236}">
                <a16:creationId xmlns="" xmlns:a16="http://schemas.microsoft.com/office/drawing/2014/main" id="{00000000-0008-0000-0300-000005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6" name="CuadroTexto 5">
            <a:extLst>
              <a:ext uri="{FF2B5EF4-FFF2-40B4-BE49-F238E27FC236}">
                <a16:creationId xmlns="" xmlns:a16="http://schemas.microsoft.com/office/drawing/2014/main" id="{00000000-0008-0000-0300-000006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111129</xdr:colOff>
      <xdr:row>0</xdr:row>
      <xdr:rowOff>111129</xdr:rowOff>
    </xdr:from>
    <xdr:to>
      <xdr:col>1</xdr:col>
      <xdr:colOff>4387854</xdr:colOff>
      <xdr:row>3</xdr:row>
      <xdr:rowOff>12307</xdr:rowOff>
    </xdr:to>
    <xdr:grpSp>
      <xdr:nvGrpSpPr>
        <xdr:cNvPr id="2" name="Grupo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GrpSpPr>
          <a:grpSpLocks/>
        </xdr:cNvGrpSpPr>
      </xdr:nvGrpSpPr>
      <xdr:grpSpPr bwMode="auto">
        <a:xfrm>
          <a:off x="873129" y="111129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="" xmlns:a16="http://schemas.microsoft.com/office/drawing/2014/main" id="{00000000-0008-0000-05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="" xmlns:a16="http://schemas.microsoft.com/office/drawing/2014/main" id="{00000000-0008-0000-05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="" xmlns:a16="http://schemas.microsoft.com/office/drawing/2014/main" id="{00000000-0008-0000-05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142875</xdr:rowOff>
    </xdr:from>
    <xdr:to>
      <xdr:col>1</xdr:col>
      <xdr:colOff>4324350</xdr:colOff>
      <xdr:row>3</xdr:row>
      <xdr:rowOff>44053</xdr:rowOff>
    </xdr:to>
    <xdr:grpSp>
      <xdr:nvGrpSpPr>
        <xdr:cNvPr id="2" name="Grupo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GrpSpPr>
          <a:grpSpLocks/>
        </xdr:cNvGrpSpPr>
      </xdr:nvGrpSpPr>
      <xdr:grpSpPr bwMode="auto">
        <a:xfrm>
          <a:off x="206375" y="142875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="" xmlns:a16="http://schemas.microsoft.com/office/drawing/2014/main" id="{00000000-0008-0000-06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="" xmlns:a16="http://schemas.microsoft.com/office/drawing/2014/main" id="{00000000-0008-0000-06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="" xmlns:a16="http://schemas.microsoft.com/office/drawing/2014/main" id="{00000000-0008-0000-06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89"/>
  <sheetViews>
    <sheetView showGridLines="0" tabSelected="1" zoomScale="120" zoomScaleNormal="120" workbookViewId="0"/>
  </sheetViews>
  <sheetFormatPr baseColWidth="10" defaultRowHeight="15" x14ac:dyDescent="0.25"/>
  <cols>
    <col min="1" max="1" width="11.42578125" style="1"/>
    <col min="2" max="2" width="109.42578125" style="1" bestFit="1" customWidth="1"/>
    <col min="3" max="3" width="14.140625" style="1" customWidth="1"/>
    <col min="4" max="4" width="15.28515625" style="1" bestFit="1" customWidth="1"/>
    <col min="5" max="5" width="15.7109375" style="1" customWidth="1"/>
    <col min="6" max="6" width="12.28515625" style="56" customWidth="1"/>
    <col min="7" max="16384" width="11.42578125" style="1"/>
  </cols>
  <sheetData>
    <row r="5" spans="2:6" ht="51.75" customHeight="1" x14ac:dyDescent="0.25">
      <c r="B5" s="71" t="s">
        <v>42</v>
      </c>
      <c r="C5" s="71"/>
      <c r="D5" s="71"/>
      <c r="E5" s="71"/>
      <c r="F5" s="71"/>
    </row>
    <row r="7" spans="2:6" x14ac:dyDescent="0.25">
      <c r="F7" s="65" t="s">
        <v>22</v>
      </c>
    </row>
    <row r="8" spans="2:6" ht="38.25" x14ac:dyDescent="0.25">
      <c r="B8" s="50" t="s">
        <v>4</v>
      </c>
      <c r="C8" s="51" t="s">
        <v>1</v>
      </c>
      <c r="D8" s="51" t="s">
        <v>2</v>
      </c>
      <c r="E8" s="52" t="s">
        <v>43</v>
      </c>
      <c r="F8" s="53" t="s">
        <v>5</v>
      </c>
    </row>
    <row r="9" spans="2:6" x14ac:dyDescent="0.25">
      <c r="B9" s="44" t="s">
        <v>14</v>
      </c>
      <c r="C9" s="45">
        <f>SUM(C10:C22)</f>
        <v>2957363612</v>
      </c>
      <c r="D9" s="45">
        <f>SUM(D10:D22)</f>
        <v>2957298646</v>
      </c>
      <c r="E9" s="45">
        <f>SUM(E10:E22)</f>
        <v>219572254.04999998</v>
      </c>
      <c r="F9" s="57">
        <f t="shared" ref="F9:F85" si="0">IF(E9=0,"%",E9/D9)</f>
        <v>7.4247575349547568E-2</v>
      </c>
    </row>
    <row r="10" spans="2:6" x14ac:dyDescent="0.25">
      <c r="B10" s="16" t="s">
        <v>28</v>
      </c>
      <c r="C10" s="30">
        <v>36181137</v>
      </c>
      <c r="D10" s="30">
        <v>36752598</v>
      </c>
      <c r="E10" s="30">
        <v>5598471.5499999998</v>
      </c>
      <c r="F10" s="58">
        <f t="shared" si="0"/>
        <v>0.1523285932058463</v>
      </c>
    </row>
    <row r="11" spans="2:6" x14ac:dyDescent="0.25">
      <c r="B11" s="17" t="s">
        <v>29</v>
      </c>
      <c r="C11" s="31">
        <v>269058152</v>
      </c>
      <c r="D11" s="31">
        <v>273071371</v>
      </c>
      <c r="E11" s="31">
        <v>22999123.049999986</v>
      </c>
      <c r="F11" s="59">
        <f t="shared" si="0"/>
        <v>8.4223853147900984E-2</v>
      </c>
    </row>
    <row r="12" spans="2:6" x14ac:dyDescent="0.25">
      <c r="B12" s="17" t="s">
        <v>30</v>
      </c>
      <c r="C12" s="31">
        <v>62847283</v>
      </c>
      <c r="D12" s="31">
        <v>63554451</v>
      </c>
      <c r="E12" s="31">
        <v>5373896.379999998</v>
      </c>
      <c r="F12" s="59">
        <f t="shared" si="0"/>
        <v>8.4555783197623691E-2</v>
      </c>
    </row>
    <row r="13" spans="2:6" x14ac:dyDescent="0.25">
      <c r="B13" s="17" t="s">
        <v>31</v>
      </c>
      <c r="C13" s="31">
        <v>26952843</v>
      </c>
      <c r="D13" s="31">
        <v>28026023</v>
      </c>
      <c r="E13" s="31">
        <v>1659654.0800000005</v>
      </c>
      <c r="F13" s="59">
        <f t="shared" si="0"/>
        <v>5.9218322913672072E-2</v>
      </c>
    </row>
    <row r="14" spans="2:6" x14ac:dyDescent="0.25">
      <c r="B14" s="17" t="s">
        <v>32</v>
      </c>
      <c r="C14" s="31">
        <v>118097961</v>
      </c>
      <c r="D14" s="31">
        <v>121074082</v>
      </c>
      <c r="E14" s="31">
        <v>8315914.6099999994</v>
      </c>
      <c r="F14" s="59">
        <f t="shared" si="0"/>
        <v>6.8684515072350488E-2</v>
      </c>
    </row>
    <row r="15" spans="2:6" x14ac:dyDescent="0.25">
      <c r="B15" s="17" t="s">
        <v>33</v>
      </c>
      <c r="C15" s="31">
        <v>53414095</v>
      </c>
      <c r="D15" s="31">
        <v>54495121</v>
      </c>
      <c r="E15" s="31">
        <v>4280241.8000000007</v>
      </c>
      <c r="F15" s="59">
        <f t="shared" si="0"/>
        <v>7.85435782407016E-2</v>
      </c>
    </row>
    <row r="16" spans="2:6" x14ac:dyDescent="0.25">
      <c r="B16" s="17" t="s">
        <v>34</v>
      </c>
      <c r="C16" s="31">
        <v>6689450</v>
      </c>
      <c r="D16" s="31">
        <v>6743443</v>
      </c>
      <c r="E16" s="31">
        <v>541426.35</v>
      </c>
      <c r="F16" s="59">
        <f t="shared" si="0"/>
        <v>8.0289304736467698E-2</v>
      </c>
    </row>
    <row r="17" spans="2:6" x14ac:dyDescent="0.25">
      <c r="B17" s="17" t="s">
        <v>35</v>
      </c>
      <c r="C17" s="31">
        <v>222580148</v>
      </c>
      <c r="D17" s="31">
        <v>230135556</v>
      </c>
      <c r="E17" s="31">
        <v>19637015.250000007</v>
      </c>
      <c r="F17" s="59">
        <f t="shared" si="0"/>
        <v>8.5328037054821754E-2</v>
      </c>
    </row>
    <row r="18" spans="2:6" x14ac:dyDescent="0.25">
      <c r="B18" s="17" t="s">
        <v>36</v>
      </c>
      <c r="C18" s="31">
        <v>30771269</v>
      </c>
      <c r="D18" s="31">
        <v>31461619</v>
      </c>
      <c r="E18" s="31">
        <v>2619894.7200000002</v>
      </c>
      <c r="F18" s="59">
        <f t="shared" si="0"/>
        <v>8.3272724140483687E-2</v>
      </c>
    </row>
    <row r="19" spans="2:6" x14ac:dyDescent="0.25">
      <c r="B19" s="17" t="s">
        <v>37</v>
      </c>
      <c r="C19" s="31">
        <v>39672426</v>
      </c>
      <c r="D19" s="31">
        <v>41271639</v>
      </c>
      <c r="E19" s="31">
        <v>3444576.1900000037</v>
      </c>
      <c r="F19" s="59">
        <f t="shared" si="0"/>
        <v>8.3461095160286797E-2</v>
      </c>
    </row>
    <row r="20" spans="2:6" x14ac:dyDescent="0.25">
      <c r="B20" s="17" t="s">
        <v>50</v>
      </c>
      <c r="C20" s="31">
        <v>111286962</v>
      </c>
      <c r="D20" s="31">
        <v>115123899</v>
      </c>
      <c r="E20" s="31">
        <v>10303253.279999996</v>
      </c>
      <c r="F20" s="59">
        <f t="shared" si="0"/>
        <v>8.9497084180583525E-2</v>
      </c>
    </row>
    <row r="21" spans="2:6" x14ac:dyDescent="0.25">
      <c r="B21" s="17" t="s">
        <v>38</v>
      </c>
      <c r="C21" s="31">
        <v>1214157399</v>
      </c>
      <c r="D21" s="31">
        <v>1200287770</v>
      </c>
      <c r="E21" s="31">
        <v>74651343.390000015</v>
      </c>
      <c r="F21" s="59">
        <f t="shared" si="0"/>
        <v>6.2194538056486254E-2</v>
      </c>
    </row>
    <row r="22" spans="2:6" x14ac:dyDescent="0.25">
      <c r="B22" s="17" t="s">
        <v>39</v>
      </c>
      <c r="C22" s="31">
        <v>765654487</v>
      </c>
      <c r="D22" s="31">
        <v>755301074</v>
      </c>
      <c r="E22" s="31">
        <v>60147443.399999976</v>
      </c>
      <c r="F22" s="59">
        <f t="shared" si="0"/>
        <v>7.9633732124151563E-2</v>
      </c>
    </row>
    <row r="23" spans="2:6" x14ac:dyDescent="0.25">
      <c r="B23" s="44" t="s">
        <v>13</v>
      </c>
      <c r="C23" s="45">
        <f>SUM(C24:C31)</f>
        <v>148175601</v>
      </c>
      <c r="D23" s="45">
        <f>SUM(D24:D31)</f>
        <v>148221359</v>
      </c>
      <c r="E23" s="45">
        <f>SUM(E24:E31)</f>
        <v>15174737.590000004</v>
      </c>
      <c r="F23" s="57">
        <f t="shared" si="0"/>
        <v>0.10237888582576013</v>
      </c>
    </row>
    <row r="24" spans="2:6" x14ac:dyDescent="0.25">
      <c r="B24" s="17" t="s">
        <v>38</v>
      </c>
      <c r="C24" s="31">
        <v>3434431</v>
      </c>
      <c r="D24" s="31">
        <v>3434431</v>
      </c>
      <c r="E24" s="31">
        <v>19982.91</v>
      </c>
      <c r="F24" s="59">
        <f t="shared" si="0"/>
        <v>5.8184048536715398E-3</v>
      </c>
    </row>
    <row r="25" spans="2:6" x14ac:dyDescent="0.25">
      <c r="B25" s="17" t="s">
        <v>39</v>
      </c>
      <c r="C25" s="31">
        <v>144741170</v>
      </c>
      <c r="D25" s="31">
        <v>144786928</v>
      </c>
      <c r="E25" s="31">
        <v>15154754.680000003</v>
      </c>
      <c r="F25" s="59">
        <f t="shared" si="0"/>
        <v>0.10466935716738188</v>
      </c>
    </row>
    <row r="26" spans="2:6" hidden="1" x14ac:dyDescent="0.25">
      <c r="B26" s="17"/>
      <c r="C26" s="31"/>
      <c r="D26" s="31"/>
      <c r="E26" s="31"/>
      <c r="F26" s="59" t="str">
        <f t="shared" si="0"/>
        <v>%</v>
      </c>
    </row>
    <row r="27" spans="2:6" hidden="1" x14ac:dyDescent="0.25">
      <c r="B27" s="17"/>
      <c r="C27" s="31"/>
      <c r="D27" s="31"/>
      <c r="E27" s="31"/>
      <c r="F27" s="59" t="str">
        <f t="shared" si="0"/>
        <v>%</v>
      </c>
    </row>
    <row r="28" spans="2:6" hidden="1" x14ac:dyDescent="0.25">
      <c r="B28" s="17"/>
      <c r="C28" s="31"/>
      <c r="D28" s="31"/>
      <c r="E28" s="31"/>
      <c r="F28" s="59" t="str">
        <f t="shared" si="0"/>
        <v>%</v>
      </c>
    </row>
    <row r="29" spans="2:6" hidden="1" x14ac:dyDescent="0.25">
      <c r="B29" s="17"/>
      <c r="C29" s="31"/>
      <c r="D29" s="31"/>
      <c r="E29" s="31"/>
      <c r="F29" s="59" t="str">
        <f t="shared" si="0"/>
        <v>%</v>
      </c>
    </row>
    <row r="30" spans="2:6" hidden="1" x14ac:dyDescent="0.25">
      <c r="B30" s="17"/>
      <c r="C30" s="31"/>
      <c r="D30" s="31"/>
      <c r="E30" s="31"/>
      <c r="F30" s="59" t="str">
        <f t="shared" si="0"/>
        <v>%</v>
      </c>
    </row>
    <row r="31" spans="2:6" hidden="1" x14ac:dyDescent="0.25">
      <c r="B31" s="17"/>
      <c r="C31" s="31"/>
      <c r="D31" s="31"/>
      <c r="E31" s="31"/>
      <c r="F31" s="59" t="str">
        <f t="shared" si="0"/>
        <v>%</v>
      </c>
    </row>
    <row r="32" spans="2:6" x14ac:dyDescent="0.25">
      <c r="B32" s="44" t="s">
        <v>12</v>
      </c>
      <c r="C32" s="45">
        <f>SUM(C33:C46)</f>
        <v>3023786662</v>
      </c>
      <c r="D32" s="45">
        <f t="shared" ref="D32:E32" si="1">SUM(D33:D46)</f>
        <v>3880435784</v>
      </c>
      <c r="E32" s="45">
        <f t="shared" si="1"/>
        <v>405399503.18999982</v>
      </c>
      <c r="F32" s="57">
        <f t="shared" si="0"/>
        <v>0.10447267414179681</v>
      </c>
    </row>
    <row r="33" spans="2:6" x14ac:dyDescent="0.25">
      <c r="B33" s="16" t="s">
        <v>28</v>
      </c>
      <c r="C33" s="30">
        <v>26284982</v>
      </c>
      <c r="D33" s="30">
        <v>21356469</v>
      </c>
      <c r="E33" s="30">
        <v>530526.46000000008</v>
      </c>
      <c r="F33" s="58">
        <f t="shared" si="0"/>
        <v>2.4841487607338088E-2</v>
      </c>
    </row>
    <row r="34" spans="2:6" x14ac:dyDescent="0.25">
      <c r="B34" s="17" t="s">
        <v>29</v>
      </c>
      <c r="C34" s="31">
        <v>73359511</v>
      </c>
      <c r="D34" s="31">
        <v>87486853</v>
      </c>
      <c r="E34" s="31">
        <v>2027539.3299999991</v>
      </c>
      <c r="F34" s="59">
        <f t="shared" si="0"/>
        <v>2.317536018811877E-2</v>
      </c>
    </row>
    <row r="35" spans="2:6" x14ac:dyDescent="0.25">
      <c r="B35" s="17" t="s">
        <v>30</v>
      </c>
      <c r="C35" s="31">
        <v>59430522</v>
      </c>
      <c r="D35" s="31">
        <v>83144731</v>
      </c>
      <c r="E35" s="31">
        <v>1918908.7799999991</v>
      </c>
      <c r="F35" s="59">
        <f t="shared" si="0"/>
        <v>2.3079138712951024E-2</v>
      </c>
    </row>
    <row r="36" spans="2:6" x14ac:dyDescent="0.25">
      <c r="B36" s="17" t="s">
        <v>31</v>
      </c>
      <c r="C36" s="31">
        <v>31244585</v>
      </c>
      <c r="D36" s="31">
        <v>29397428</v>
      </c>
      <c r="E36" s="31">
        <v>227247.53999999998</v>
      </c>
      <c r="F36" s="59">
        <f t="shared" si="0"/>
        <v>7.7301844229365905E-3</v>
      </c>
    </row>
    <row r="37" spans="2:6" x14ac:dyDescent="0.25">
      <c r="B37" s="17" t="s">
        <v>32</v>
      </c>
      <c r="C37" s="31">
        <v>31262391</v>
      </c>
      <c r="D37" s="31">
        <v>28422096</v>
      </c>
      <c r="E37" s="31">
        <v>1129731.2300000002</v>
      </c>
      <c r="F37" s="59">
        <f t="shared" si="0"/>
        <v>3.9748343331188533E-2</v>
      </c>
    </row>
    <row r="38" spans="2:6" x14ac:dyDescent="0.25">
      <c r="B38" s="17" t="s">
        <v>33</v>
      </c>
      <c r="C38" s="31">
        <v>35875895</v>
      </c>
      <c r="D38" s="31">
        <v>37127051</v>
      </c>
      <c r="E38" s="31">
        <v>786718.24000000022</v>
      </c>
      <c r="F38" s="59">
        <f t="shared" si="0"/>
        <v>2.1189893051295677E-2</v>
      </c>
    </row>
    <row r="39" spans="2:6" x14ac:dyDescent="0.25">
      <c r="B39" s="17" t="s">
        <v>34</v>
      </c>
      <c r="C39" s="31">
        <v>31855561</v>
      </c>
      <c r="D39" s="31">
        <v>31496634</v>
      </c>
      <c r="E39" s="31">
        <v>326570.83000000007</v>
      </c>
      <c r="F39" s="59">
        <f t="shared" si="0"/>
        <v>1.0368435877941753E-2</v>
      </c>
    </row>
    <row r="40" spans="2:6" x14ac:dyDescent="0.25">
      <c r="B40" s="17" t="s">
        <v>35</v>
      </c>
      <c r="C40" s="31">
        <v>44065036</v>
      </c>
      <c r="D40" s="31">
        <v>47478054</v>
      </c>
      <c r="E40" s="31">
        <v>2611216.59</v>
      </c>
      <c r="F40" s="59">
        <f t="shared" si="0"/>
        <v>5.4998391256726738E-2</v>
      </c>
    </row>
    <row r="41" spans="2:6" x14ac:dyDescent="0.25">
      <c r="B41" s="17" t="s">
        <v>36</v>
      </c>
      <c r="C41" s="31">
        <v>13396393</v>
      </c>
      <c r="D41" s="31">
        <v>15537180</v>
      </c>
      <c r="E41" s="31">
        <v>795100.8899999999</v>
      </c>
      <c r="F41" s="59">
        <f t="shared" si="0"/>
        <v>5.1174079852328407E-2</v>
      </c>
    </row>
    <row r="42" spans="2:6" x14ac:dyDescent="0.25">
      <c r="B42" s="17" t="s">
        <v>37</v>
      </c>
      <c r="C42" s="31">
        <v>67552750</v>
      </c>
      <c r="D42" s="31">
        <v>66757456</v>
      </c>
      <c r="E42" s="31">
        <v>1702930.44</v>
      </c>
      <c r="F42" s="59">
        <f t="shared" si="0"/>
        <v>2.5509217127746748E-2</v>
      </c>
    </row>
    <row r="43" spans="2:6" x14ac:dyDescent="0.25">
      <c r="B43" s="17" t="s">
        <v>50</v>
      </c>
      <c r="C43" s="31">
        <v>107246938</v>
      </c>
      <c r="D43" s="31">
        <v>112360661</v>
      </c>
      <c r="E43" s="31">
        <v>902651.23999999987</v>
      </c>
      <c r="F43" s="59">
        <f t="shared" si="0"/>
        <v>8.033516641558382E-3</v>
      </c>
    </row>
    <row r="44" spans="2:6" x14ac:dyDescent="0.25">
      <c r="B44" s="17" t="s">
        <v>41</v>
      </c>
      <c r="C44" s="31">
        <v>809881</v>
      </c>
      <c r="D44" s="31">
        <v>809881</v>
      </c>
      <c r="E44" s="31">
        <v>37277</v>
      </c>
      <c r="F44" s="59">
        <f t="shared" si="0"/>
        <v>4.6027749755828323E-2</v>
      </c>
    </row>
    <row r="45" spans="2:6" x14ac:dyDescent="0.25">
      <c r="B45" s="17" t="s">
        <v>38</v>
      </c>
      <c r="C45" s="31">
        <v>699032796</v>
      </c>
      <c r="D45" s="31">
        <v>656858279</v>
      </c>
      <c r="E45" s="31">
        <v>33030804.720000003</v>
      </c>
      <c r="F45" s="59">
        <f t="shared" si="0"/>
        <v>5.0286044609631847E-2</v>
      </c>
    </row>
    <row r="46" spans="2:6" x14ac:dyDescent="0.25">
      <c r="B46" s="18" t="s">
        <v>39</v>
      </c>
      <c r="C46" s="32">
        <v>1802369421</v>
      </c>
      <c r="D46" s="32">
        <v>2662203011</v>
      </c>
      <c r="E46" s="32">
        <v>359372279.8999998</v>
      </c>
      <c r="F46" s="60">
        <f t="shared" si="0"/>
        <v>0.13499056173218332</v>
      </c>
    </row>
    <row r="47" spans="2:6" x14ac:dyDescent="0.25">
      <c r="B47" s="44" t="s">
        <v>11</v>
      </c>
      <c r="C47" s="45">
        <f>SUM(C48:C57)</f>
        <v>1325440155</v>
      </c>
      <c r="D47" s="45">
        <f>SUM(D48:D57)</f>
        <v>1271811545</v>
      </c>
      <c r="E47" s="45">
        <f>SUM(E48:E57)</f>
        <v>0</v>
      </c>
      <c r="F47" s="57" t="str">
        <f t="shared" si="0"/>
        <v>%</v>
      </c>
    </row>
    <row r="48" spans="2:6" x14ac:dyDescent="0.25">
      <c r="B48" s="17" t="s">
        <v>29</v>
      </c>
      <c r="C48" s="31">
        <v>19875268</v>
      </c>
      <c r="D48" s="31">
        <v>5439632</v>
      </c>
      <c r="E48" s="31">
        <v>0</v>
      </c>
      <c r="F48" s="59" t="str">
        <f t="shared" si="0"/>
        <v>%</v>
      </c>
    </row>
    <row r="49" spans="2:6" x14ac:dyDescent="0.25">
      <c r="B49" s="17" t="s">
        <v>31</v>
      </c>
      <c r="C49" s="31">
        <v>12000000</v>
      </c>
      <c r="D49" s="31">
        <v>12000000</v>
      </c>
      <c r="E49" s="31">
        <v>0</v>
      </c>
      <c r="F49" s="59" t="str">
        <f t="shared" ref="F49:F54" si="2">IF(E49=0,"%",E49/D49)</f>
        <v>%</v>
      </c>
    </row>
    <row r="50" spans="2:6" x14ac:dyDescent="0.25">
      <c r="B50" s="17" t="s">
        <v>33</v>
      </c>
      <c r="C50" s="31">
        <v>20000000</v>
      </c>
      <c r="D50" s="31">
        <v>20000000</v>
      </c>
      <c r="E50" s="31">
        <v>0</v>
      </c>
      <c r="F50" s="59" t="str">
        <f t="shared" si="2"/>
        <v>%</v>
      </c>
    </row>
    <row r="51" spans="2:6" x14ac:dyDescent="0.25">
      <c r="B51" s="17" t="s">
        <v>37</v>
      </c>
      <c r="C51" s="31">
        <v>60785355</v>
      </c>
      <c r="D51" s="31">
        <v>60785355</v>
      </c>
      <c r="E51" s="31">
        <v>0</v>
      </c>
      <c r="F51" s="59" t="str">
        <f t="shared" si="2"/>
        <v>%</v>
      </c>
    </row>
    <row r="52" spans="2:6" x14ac:dyDescent="0.25">
      <c r="B52" s="17" t="s">
        <v>50</v>
      </c>
      <c r="C52" s="31">
        <v>262912696</v>
      </c>
      <c r="D52" s="31">
        <v>259088665</v>
      </c>
      <c r="E52" s="31">
        <v>0</v>
      </c>
      <c r="F52" s="59" t="str">
        <f>IF(E52=0,"%",E52/D52)</f>
        <v>%</v>
      </c>
    </row>
    <row r="53" spans="2:6" x14ac:dyDescent="0.25">
      <c r="B53" s="17" t="s">
        <v>38</v>
      </c>
      <c r="C53" s="31">
        <v>665178436</v>
      </c>
      <c r="D53" s="31">
        <v>666057489</v>
      </c>
      <c r="E53" s="31">
        <v>0</v>
      </c>
      <c r="F53" s="59" t="str">
        <f t="shared" si="2"/>
        <v>%</v>
      </c>
    </row>
    <row r="54" spans="2:6" x14ac:dyDescent="0.25">
      <c r="B54" s="17" t="s">
        <v>39</v>
      </c>
      <c r="C54" s="31">
        <v>284688400</v>
      </c>
      <c r="D54" s="31">
        <v>248440404</v>
      </c>
      <c r="E54" s="31">
        <v>0</v>
      </c>
      <c r="F54" s="59" t="str">
        <f t="shared" si="2"/>
        <v>%</v>
      </c>
    </row>
    <row r="55" spans="2:6" hidden="1" x14ac:dyDescent="0.25">
      <c r="B55" s="17"/>
      <c r="C55" s="31"/>
      <c r="D55" s="31"/>
      <c r="E55" s="31"/>
      <c r="F55" s="59" t="str">
        <f t="shared" si="0"/>
        <v>%</v>
      </c>
    </row>
    <row r="56" spans="2:6" hidden="1" x14ac:dyDescent="0.25">
      <c r="B56" s="17"/>
      <c r="C56" s="31"/>
      <c r="D56" s="31"/>
      <c r="E56" s="31"/>
      <c r="F56" s="59" t="str">
        <f t="shared" si="0"/>
        <v>%</v>
      </c>
    </row>
    <row r="57" spans="2:6" hidden="1" x14ac:dyDescent="0.25">
      <c r="B57" s="17"/>
      <c r="C57" s="31"/>
      <c r="D57" s="31"/>
      <c r="E57" s="31"/>
      <c r="F57" s="59" t="str">
        <f t="shared" si="0"/>
        <v>%</v>
      </c>
    </row>
    <row r="58" spans="2:6" x14ac:dyDescent="0.25">
      <c r="B58" s="44" t="s">
        <v>10</v>
      </c>
      <c r="C58" s="45">
        <f>+SUM(C59:C67)</f>
        <v>108841412</v>
      </c>
      <c r="D58" s="45">
        <f>+SUM(D59:D67)</f>
        <v>209772649</v>
      </c>
      <c r="E58" s="45">
        <f>+SUM(E59:E67)</f>
        <v>37149312.759999998</v>
      </c>
      <c r="F58" s="57">
        <f t="shared" si="0"/>
        <v>0.17709321466403372</v>
      </c>
    </row>
    <row r="59" spans="2:6" x14ac:dyDescent="0.25">
      <c r="B59" s="16" t="s">
        <v>28</v>
      </c>
      <c r="C59" s="30">
        <v>37000</v>
      </c>
      <c r="D59" s="30">
        <v>37000</v>
      </c>
      <c r="E59" s="30">
        <v>0</v>
      </c>
      <c r="F59" s="58" t="str">
        <f t="shared" si="0"/>
        <v>%</v>
      </c>
    </row>
    <row r="60" spans="2:6" x14ac:dyDescent="0.25">
      <c r="B60" s="17" t="s">
        <v>29</v>
      </c>
      <c r="C60" s="31">
        <v>124732</v>
      </c>
      <c r="D60" s="31">
        <v>282166</v>
      </c>
      <c r="E60" s="31">
        <v>0</v>
      </c>
      <c r="F60" s="59" t="str">
        <f t="shared" si="0"/>
        <v>%</v>
      </c>
    </row>
    <row r="61" spans="2:6" x14ac:dyDescent="0.25">
      <c r="B61" s="17" t="s">
        <v>30</v>
      </c>
      <c r="C61" s="31">
        <v>5500000</v>
      </c>
      <c r="D61" s="31">
        <v>2349415</v>
      </c>
      <c r="E61" s="31">
        <v>1142193</v>
      </c>
      <c r="F61" s="59">
        <f t="shared" si="0"/>
        <v>0.48616059742531653</v>
      </c>
    </row>
    <row r="62" spans="2:6" x14ac:dyDescent="0.25">
      <c r="B62" s="17" t="s">
        <v>31</v>
      </c>
      <c r="C62" s="31">
        <v>128000</v>
      </c>
      <c r="D62" s="31">
        <v>709414</v>
      </c>
      <c r="E62" s="31">
        <v>403610</v>
      </c>
      <c r="F62" s="59">
        <f t="shared" ref="F62" si="3">IF(E62=0,"%",E62/D62)</f>
        <v>0.56893435990831864</v>
      </c>
    </row>
    <row r="63" spans="2:6" x14ac:dyDescent="0.25">
      <c r="B63" s="17" t="s">
        <v>33</v>
      </c>
      <c r="C63" s="31">
        <v>1372000</v>
      </c>
      <c r="D63" s="31">
        <v>872000</v>
      </c>
      <c r="E63" s="31">
        <v>0</v>
      </c>
      <c r="F63" s="59" t="str">
        <f t="shared" si="0"/>
        <v>%</v>
      </c>
    </row>
    <row r="64" spans="2:6" x14ac:dyDescent="0.25">
      <c r="B64" s="17" t="s">
        <v>50</v>
      </c>
      <c r="C64" s="31">
        <v>44055701</v>
      </c>
      <c r="D64" s="31">
        <v>44055701</v>
      </c>
      <c r="E64" s="31">
        <v>176057</v>
      </c>
      <c r="F64" s="59">
        <f t="shared" si="0"/>
        <v>3.9962364916177363E-3</v>
      </c>
    </row>
    <row r="65" spans="2:6" x14ac:dyDescent="0.25">
      <c r="B65" s="17" t="s">
        <v>38</v>
      </c>
      <c r="C65" s="31">
        <v>2728879</v>
      </c>
      <c r="D65" s="31">
        <v>3049510</v>
      </c>
      <c r="E65" s="31">
        <v>12373.76</v>
      </c>
      <c r="F65" s="59">
        <f t="shared" si="0"/>
        <v>4.0576223721187996E-3</v>
      </c>
    </row>
    <row r="66" spans="2:6" x14ac:dyDescent="0.25">
      <c r="B66" s="17" t="s">
        <v>39</v>
      </c>
      <c r="C66" s="31">
        <v>54895100</v>
      </c>
      <c r="D66" s="31">
        <v>158417443</v>
      </c>
      <c r="E66" s="31">
        <v>35415079</v>
      </c>
      <c r="F66" s="59">
        <f t="shared" si="0"/>
        <v>0.22355542627966796</v>
      </c>
    </row>
    <row r="67" spans="2:6" hidden="1" x14ac:dyDescent="0.25">
      <c r="B67" s="17"/>
      <c r="C67" s="31"/>
      <c r="D67" s="31"/>
      <c r="E67" s="31"/>
      <c r="F67" s="59" t="str">
        <f t="shared" si="0"/>
        <v>%</v>
      </c>
    </row>
    <row r="68" spans="2:6" hidden="1" x14ac:dyDescent="0.25">
      <c r="B68" s="44" t="s">
        <v>23</v>
      </c>
      <c r="C68" s="45">
        <f>+C69</f>
        <v>0</v>
      </c>
      <c r="D68" s="45">
        <f t="shared" ref="D68:E68" si="4">+D69</f>
        <v>0</v>
      </c>
      <c r="E68" s="45">
        <f t="shared" si="4"/>
        <v>0</v>
      </c>
      <c r="F68" s="57" t="str">
        <f t="shared" ref="F68:F69" si="5">IF(E68=0,"%",E68/D68)</f>
        <v>%</v>
      </c>
    </row>
    <row r="69" spans="2:6" hidden="1" x14ac:dyDescent="0.25">
      <c r="B69" s="17"/>
      <c r="C69" s="30"/>
      <c r="D69" s="30"/>
      <c r="E69" s="30"/>
      <c r="F69" s="58" t="str">
        <f t="shared" si="5"/>
        <v>%</v>
      </c>
    </row>
    <row r="70" spans="2:6" x14ac:dyDescent="0.25">
      <c r="B70" s="44" t="s">
        <v>9</v>
      </c>
      <c r="C70" s="45">
        <f>SUM(C71:C84)</f>
        <v>1077001277</v>
      </c>
      <c r="D70" s="45">
        <f>SUM(D71:D84)</f>
        <v>1454815777</v>
      </c>
      <c r="E70" s="45">
        <f>SUM(E71:E84)</f>
        <v>23460443.999999996</v>
      </c>
      <c r="F70" s="57">
        <f t="shared" si="0"/>
        <v>1.6126058275487066E-2</v>
      </c>
    </row>
    <row r="71" spans="2:6" x14ac:dyDescent="0.25">
      <c r="B71" s="16" t="s">
        <v>28</v>
      </c>
      <c r="C71" s="30">
        <v>15044270</v>
      </c>
      <c r="D71" s="30">
        <v>15044270</v>
      </c>
      <c r="E71" s="30">
        <v>0</v>
      </c>
      <c r="F71" s="58" t="str">
        <f t="shared" si="0"/>
        <v>%</v>
      </c>
    </row>
    <row r="72" spans="2:6" x14ac:dyDescent="0.25">
      <c r="B72" s="17" t="s">
        <v>29</v>
      </c>
      <c r="C72" s="31">
        <v>236193378</v>
      </c>
      <c r="D72" s="31">
        <v>235939168</v>
      </c>
      <c r="E72" s="31">
        <v>524013.47</v>
      </c>
      <c r="F72" s="59">
        <f t="shared" si="0"/>
        <v>2.220968542196436E-3</v>
      </c>
    </row>
    <row r="73" spans="2:6" x14ac:dyDescent="0.25">
      <c r="B73" s="17" t="s">
        <v>31</v>
      </c>
      <c r="C73" s="31">
        <v>4823573</v>
      </c>
      <c r="D73" s="31">
        <v>4823573</v>
      </c>
      <c r="E73" s="31">
        <v>0</v>
      </c>
      <c r="F73" s="59" t="str">
        <f t="shared" si="0"/>
        <v>%</v>
      </c>
    </row>
    <row r="74" spans="2:6" x14ac:dyDescent="0.25">
      <c r="B74" s="17" t="s">
        <v>33</v>
      </c>
      <c r="C74" s="31">
        <v>0</v>
      </c>
      <c r="D74" s="31">
        <v>72000</v>
      </c>
      <c r="E74" s="31">
        <v>0</v>
      </c>
      <c r="F74" s="59" t="str">
        <f t="shared" si="0"/>
        <v>%</v>
      </c>
    </row>
    <row r="75" spans="2:6" x14ac:dyDescent="0.25">
      <c r="B75" s="17" t="s">
        <v>34</v>
      </c>
      <c r="C75" s="31">
        <v>0</v>
      </c>
      <c r="D75" s="31">
        <v>695449</v>
      </c>
      <c r="E75" s="31">
        <v>0</v>
      </c>
      <c r="F75" s="59" t="str">
        <f t="shared" si="0"/>
        <v>%</v>
      </c>
    </row>
    <row r="76" spans="2:6" x14ac:dyDescent="0.25">
      <c r="B76" s="17" t="s">
        <v>35</v>
      </c>
      <c r="C76" s="31">
        <v>0</v>
      </c>
      <c r="D76" s="31">
        <v>380109</v>
      </c>
      <c r="E76" s="31">
        <v>0</v>
      </c>
      <c r="F76" s="59" t="str">
        <f t="shared" si="0"/>
        <v>%</v>
      </c>
    </row>
    <row r="77" spans="2:6" x14ac:dyDescent="0.25">
      <c r="B77" s="17" t="s">
        <v>37</v>
      </c>
      <c r="C77" s="31">
        <v>500000</v>
      </c>
      <c r="D77" s="31">
        <v>500000</v>
      </c>
      <c r="E77" s="31">
        <v>0</v>
      </c>
      <c r="F77" s="59" t="str">
        <f t="shared" si="0"/>
        <v>%</v>
      </c>
    </row>
    <row r="78" spans="2:6" x14ac:dyDescent="0.25">
      <c r="B78" s="17" t="s">
        <v>38</v>
      </c>
      <c r="C78" s="31">
        <v>0</v>
      </c>
      <c r="D78" s="31">
        <v>3584850</v>
      </c>
      <c r="E78" s="31">
        <v>0</v>
      </c>
      <c r="F78" s="59" t="str">
        <f t="shared" si="0"/>
        <v>%</v>
      </c>
    </row>
    <row r="79" spans="2:6" x14ac:dyDescent="0.25">
      <c r="B79" s="17" t="s">
        <v>39</v>
      </c>
      <c r="C79" s="31">
        <v>820440056</v>
      </c>
      <c r="D79" s="31">
        <v>1193776358</v>
      </c>
      <c r="E79" s="31">
        <v>22936430.529999997</v>
      </c>
      <c r="F79" s="59">
        <f t="shared" si="0"/>
        <v>1.9213339564226817E-2</v>
      </c>
    </row>
    <row r="80" spans="2:6" hidden="1" x14ac:dyDescent="0.25">
      <c r="B80" s="17"/>
      <c r="C80" s="31"/>
      <c r="D80" s="31"/>
      <c r="E80" s="31"/>
      <c r="F80" s="59" t="str">
        <f t="shared" si="0"/>
        <v>%</v>
      </c>
    </row>
    <row r="81" spans="2:6" hidden="1" x14ac:dyDescent="0.25">
      <c r="B81" s="17"/>
      <c r="C81" s="31"/>
      <c r="D81" s="31"/>
      <c r="E81" s="31"/>
      <c r="F81" s="59" t="str">
        <f t="shared" si="0"/>
        <v>%</v>
      </c>
    </row>
    <row r="82" spans="2:6" hidden="1" x14ac:dyDescent="0.25">
      <c r="B82" s="17"/>
      <c r="C82" s="31"/>
      <c r="D82" s="31"/>
      <c r="E82" s="31"/>
      <c r="F82" s="59" t="str">
        <f t="shared" si="0"/>
        <v>%</v>
      </c>
    </row>
    <row r="83" spans="2:6" hidden="1" x14ac:dyDescent="0.25">
      <c r="B83" s="17"/>
      <c r="C83" s="31"/>
      <c r="D83" s="31"/>
      <c r="E83" s="31"/>
      <c r="F83" s="59" t="str">
        <f t="shared" si="0"/>
        <v>%</v>
      </c>
    </row>
    <row r="84" spans="2:6" hidden="1" x14ac:dyDescent="0.25">
      <c r="B84" s="17"/>
      <c r="C84" s="31"/>
      <c r="D84" s="31"/>
      <c r="E84" s="31"/>
      <c r="F84" s="59" t="str">
        <f t="shared" si="0"/>
        <v>%</v>
      </c>
    </row>
    <row r="85" spans="2:6" x14ac:dyDescent="0.25">
      <c r="B85" s="47" t="s">
        <v>3</v>
      </c>
      <c r="C85" s="48">
        <f>+C70+C68+C58+C47+C32+C23+C9</f>
        <v>8640608719</v>
      </c>
      <c r="D85" s="48">
        <f>+D70+D68+D58+D47+D32+D23+D9</f>
        <v>9922355760</v>
      </c>
      <c r="E85" s="48">
        <f>+E70+E68+E58+E47+E32+E23+E9</f>
        <v>700756251.58999979</v>
      </c>
      <c r="F85" s="61">
        <f t="shared" si="0"/>
        <v>7.0623979681816995E-2</v>
      </c>
    </row>
    <row r="86" spans="2:6" x14ac:dyDescent="0.2">
      <c r="B86" s="37" t="s">
        <v>44</v>
      </c>
      <c r="C86" s="21"/>
      <c r="D86" s="21"/>
      <c r="E86" s="21"/>
    </row>
    <row r="87" spans="2:6" x14ac:dyDescent="0.25">
      <c r="C87" s="21"/>
      <c r="D87" s="21"/>
      <c r="E87" s="21"/>
      <c r="F87" s="62"/>
    </row>
    <row r="88" spans="2:6" x14ac:dyDescent="0.25">
      <c r="C88" s="21"/>
      <c r="D88" s="21"/>
      <c r="E88" s="21"/>
    </row>
    <row r="89" spans="2:6" x14ac:dyDescent="0.25">
      <c r="D89" s="21"/>
      <c r="E89" s="21"/>
    </row>
  </sheetData>
  <mergeCells count="1">
    <mergeCell ref="B5:F5"/>
  </mergeCells>
  <pageMargins left="0.7" right="0.7" top="0.75" bottom="0.75" header="0.3" footer="0.3"/>
  <pageSetup paperSize="9"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90"/>
  <sheetViews>
    <sheetView showGridLines="0" zoomScale="115" zoomScaleNormal="115" workbookViewId="0"/>
  </sheetViews>
  <sheetFormatPr baseColWidth="10" defaultRowHeight="15" x14ac:dyDescent="0.25"/>
  <cols>
    <col min="1" max="1" width="11.42578125" style="1"/>
    <col min="2" max="2" width="108" style="1" bestFit="1" customWidth="1"/>
    <col min="3" max="4" width="14.28515625" style="1" bestFit="1" customWidth="1"/>
    <col min="5" max="5" width="15.7109375" style="1" customWidth="1"/>
    <col min="6" max="6" width="12.28515625" style="1" customWidth="1"/>
    <col min="7" max="16384" width="11.42578125" style="1"/>
  </cols>
  <sheetData>
    <row r="5" spans="2:6" ht="43.5" customHeight="1" x14ac:dyDescent="0.25">
      <c r="B5" s="71" t="s">
        <v>45</v>
      </c>
      <c r="C5" s="71"/>
      <c r="D5" s="71"/>
      <c r="E5" s="71"/>
      <c r="F5" s="71"/>
    </row>
    <row r="7" spans="2:6" x14ac:dyDescent="0.25">
      <c r="E7" s="64"/>
      <c r="F7" s="65" t="s">
        <v>22</v>
      </c>
    </row>
    <row r="8" spans="2:6" ht="38.25" x14ac:dyDescent="0.25">
      <c r="B8" s="50" t="s">
        <v>4</v>
      </c>
      <c r="C8" s="50" t="s">
        <v>1</v>
      </c>
      <c r="D8" s="50" t="s">
        <v>2</v>
      </c>
      <c r="E8" s="52" t="s">
        <v>43</v>
      </c>
      <c r="F8" s="52" t="s">
        <v>5</v>
      </c>
    </row>
    <row r="9" spans="2:6" x14ac:dyDescent="0.25">
      <c r="B9" s="44" t="s">
        <v>20</v>
      </c>
      <c r="C9" s="45">
        <f>SUM(C10:C22)</f>
        <v>2947950443</v>
      </c>
      <c r="D9" s="45">
        <f>SUM(D10:D22)</f>
        <v>2947885477</v>
      </c>
      <c r="E9" s="45">
        <f>SUM(E10:E22)</f>
        <v>219572254.04999995</v>
      </c>
      <c r="F9" s="46">
        <f t="shared" ref="F9:F89" si="0">IF(E9=0,"%",E9/D9)</f>
        <v>7.4484662230994786E-2</v>
      </c>
    </row>
    <row r="10" spans="2:6" x14ac:dyDescent="0.25">
      <c r="B10" s="11" t="s">
        <v>28</v>
      </c>
      <c r="C10" s="27">
        <v>36181137</v>
      </c>
      <c r="D10" s="27">
        <v>36752598</v>
      </c>
      <c r="E10" s="27">
        <v>5598471.5499999989</v>
      </c>
      <c r="F10" s="33">
        <f t="shared" si="0"/>
        <v>0.15232859320584627</v>
      </c>
    </row>
    <row r="11" spans="2:6" x14ac:dyDescent="0.25">
      <c r="B11" s="13" t="s">
        <v>29</v>
      </c>
      <c r="C11" s="28">
        <v>269058152</v>
      </c>
      <c r="D11" s="28">
        <v>273071371</v>
      </c>
      <c r="E11" s="28">
        <v>22999123.04999999</v>
      </c>
      <c r="F11" s="23">
        <f t="shared" si="0"/>
        <v>8.4223853147900998E-2</v>
      </c>
    </row>
    <row r="12" spans="2:6" x14ac:dyDescent="0.25">
      <c r="B12" s="13" t="s">
        <v>30</v>
      </c>
      <c r="C12" s="28">
        <v>62847283</v>
      </c>
      <c r="D12" s="28">
        <v>63554451</v>
      </c>
      <c r="E12" s="28">
        <v>5373896.3799999999</v>
      </c>
      <c r="F12" s="23">
        <f t="shared" si="0"/>
        <v>8.4555783197623718E-2</v>
      </c>
    </row>
    <row r="13" spans="2:6" x14ac:dyDescent="0.25">
      <c r="B13" s="13" t="s">
        <v>31</v>
      </c>
      <c r="C13" s="28">
        <v>26952843</v>
      </c>
      <c r="D13" s="28">
        <v>28026023</v>
      </c>
      <c r="E13" s="28">
        <v>1659654.08</v>
      </c>
      <c r="F13" s="23">
        <f t="shared" si="0"/>
        <v>5.9218322913672058E-2</v>
      </c>
    </row>
    <row r="14" spans="2:6" x14ac:dyDescent="0.25">
      <c r="B14" s="13" t="s">
        <v>32</v>
      </c>
      <c r="C14" s="28">
        <v>118097961</v>
      </c>
      <c r="D14" s="28">
        <v>121074082</v>
      </c>
      <c r="E14" s="28">
        <v>8315914.6099999994</v>
      </c>
      <c r="F14" s="23">
        <f t="shared" si="0"/>
        <v>6.8684515072350488E-2</v>
      </c>
    </row>
    <row r="15" spans="2:6" x14ac:dyDescent="0.25">
      <c r="B15" s="13" t="s">
        <v>33</v>
      </c>
      <c r="C15" s="28">
        <v>53414095</v>
      </c>
      <c r="D15" s="28">
        <v>54495121</v>
      </c>
      <c r="E15" s="28">
        <v>4280241.8000000007</v>
      </c>
      <c r="F15" s="23">
        <f t="shared" si="0"/>
        <v>7.85435782407016E-2</v>
      </c>
    </row>
    <row r="16" spans="2:6" x14ac:dyDescent="0.25">
      <c r="B16" s="13" t="s">
        <v>34</v>
      </c>
      <c r="C16" s="28">
        <v>6689450</v>
      </c>
      <c r="D16" s="28">
        <v>6743443</v>
      </c>
      <c r="E16" s="28">
        <v>541426.35</v>
      </c>
      <c r="F16" s="23">
        <f t="shared" si="0"/>
        <v>8.0289304736467698E-2</v>
      </c>
    </row>
    <row r="17" spans="2:6" x14ac:dyDescent="0.25">
      <c r="B17" s="13" t="s">
        <v>35</v>
      </c>
      <c r="C17" s="28">
        <v>222407242</v>
      </c>
      <c r="D17" s="28">
        <v>229962650</v>
      </c>
      <c r="E17" s="28">
        <v>19637015.250000007</v>
      </c>
      <c r="F17" s="23">
        <f t="shared" si="0"/>
        <v>8.5392194123697945E-2</v>
      </c>
    </row>
    <row r="18" spans="2:6" x14ac:dyDescent="0.25">
      <c r="B18" s="13" t="s">
        <v>36</v>
      </c>
      <c r="C18" s="28">
        <v>30771269</v>
      </c>
      <c r="D18" s="28">
        <v>31461619</v>
      </c>
      <c r="E18" s="28">
        <v>2619894.7200000002</v>
      </c>
      <c r="F18" s="23">
        <f t="shared" si="0"/>
        <v>8.3272724140483687E-2</v>
      </c>
    </row>
    <row r="19" spans="2:6" x14ac:dyDescent="0.25">
      <c r="B19" s="13" t="s">
        <v>37</v>
      </c>
      <c r="C19" s="28">
        <v>39672426</v>
      </c>
      <c r="D19" s="28">
        <v>41271639</v>
      </c>
      <c r="E19" s="28">
        <v>3444576.1900000032</v>
      </c>
      <c r="F19" s="23">
        <f t="shared" si="0"/>
        <v>8.3461095160286783E-2</v>
      </c>
    </row>
    <row r="20" spans="2:6" x14ac:dyDescent="0.25">
      <c r="B20" s="13" t="s">
        <v>50</v>
      </c>
      <c r="C20" s="28">
        <v>111286962</v>
      </c>
      <c r="D20" s="28">
        <v>115123899</v>
      </c>
      <c r="E20" s="28">
        <v>10303253.280000001</v>
      </c>
      <c r="F20" s="23">
        <f t="shared" si="0"/>
        <v>8.949708418058358E-2</v>
      </c>
    </row>
    <row r="21" spans="2:6" x14ac:dyDescent="0.25">
      <c r="B21" s="13" t="s">
        <v>38</v>
      </c>
      <c r="C21" s="28">
        <v>1214157399</v>
      </c>
      <c r="D21" s="28">
        <v>1200287770</v>
      </c>
      <c r="E21" s="28">
        <v>74651343.389999986</v>
      </c>
      <c r="F21" s="23">
        <f t="shared" si="0"/>
        <v>6.2194538056486226E-2</v>
      </c>
    </row>
    <row r="22" spans="2:6" x14ac:dyDescent="0.25">
      <c r="B22" s="13" t="s">
        <v>39</v>
      </c>
      <c r="C22" s="28">
        <v>756414224</v>
      </c>
      <c r="D22" s="28">
        <v>746060811</v>
      </c>
      <c r="E22" s="28">
        <v>60147443.399999976</v>
      </c>
      <c r="F22" s="23">
        <f t="shared" si="0"/>
        <v>8.0620027902792463E-2</v>
      </c>
    </row>
    <row r="23" spans="2:6" x14ac:dyDescent="0.25">
      <c r="B23" s="44" t="s">
        <v>19</v>
      </c>
      <c r="C23" s="45">
        <f>SUM(C24:C34)</f>
        <v>148172601</v>
      </c>
      <c r="D23" s="45">
        <f>SUM(D24:D34)</f>
        <v>148218359</v>
      </c>
      <c r="E23" s="45">
        <f>SUM(E24:E34)</f>
        <v>15174737.590000002</v>
      </c>
      <c r="F23" s="46">
        <f t="shared" si="0"/>
        <v>0.10238095801613889</v>
      </c>
    </row>
    <row r="24" spans="2:6" x14ac:dyDescent="0.25">
      <c r="B24" s="13" t="s">
        <v>38</v>
      </c>
      <c r="C24" s="28">
        <v>3431431</v>
      </c>
      <c r="D24" s="28">
        <v>3431431</v>
      </c>
      <c r="E24" s="28">
        <v>19982.91</v>
      </c>
      <c r="F24" s="23">
        <f t="shared" si="0"/>
        <v>5.8234917152639818E-3</v>
      </c>
    </row>
    <row r="25" spans="2:6" x14ac:dyDescent="0.25">
      <c r="B25" s="13" t="s">
        <v>39</v>
      </c>
      <c r="C25" s="28">
        <v>144741170</v>
      </c>
      <c r="D25" s="28">
        <v>144786928</v>
      </c>
      <c r="E25" s="28">
        <v>15154754.680000002</v>
      </c>
      <c r="F25" s="23">
        <f t="shared" si="0"/>
        <v>0.10466935716738186</v>
      </c>
    </row>
    <row r="26" spans="2:6" hidden="1" x14ac:dyDescent="0.25">
      <c r="B26" s="13"/>
      <c r="C26" s="28"/>
      <c r="D26" s="28"/>
      <c r="E26" s="28"/>
      <c r="F26" s="23" t="str">
        <f t="shared" si="0"/>
        <v>%</v>
      </c>
    </row>
    <row r="27" spans="2:6" hidden="1" x14ac:dyDescent="0.25">
      <c r="B27" s="13"/>
      <c r="C27" s="28"/>
      <c r="D27" s="28"/>
      <c r="E27" s="28"/>
      <c r="F27" s="23" t="str">
        <f t="shared" si="0"/>
        <v>%</v>
      </c>
    </row>
    <row r="28" spans="2:6" hidden="1" x14ac:dyDescent="0.25">
      <c r="B28" s="13"/>
      <c r="C28" s="28"/>
      <c r="D28" s="28"/>
      <c r="E28" s="28"/>
      <c r="F28" s="23" t="str">
        <f t="shared" si="0"/>
        <v>%</v>
      </c>
    </row>
    <row r="29" spans="2:6" hidden="1" x14ac:dyDescent="0.25">
      <c r="B29" s="13"/>
      <c r="C29" s="28"/>
      <c r="D29" s="28"/>
      <c r="E29" s="28"/>
      <c r="F29" s="23" t="str">
        <f t="shared" si="0"/>
        <v>%</v>
      </c>
    </row>
    <row r="30" spans="2:6" hidden="1" x14ac:dyDescent="0.25">
      <c r="B30" s="13"/>
      <c r="C30" s="28"/>
      <c r="D30" s="28"/>
      <c r="E30" s="28"/>
      <c r="F30" s="23" t="str">
        <f t="shared" si="0"/>
        <v>%</v>
      </c>
    </row>
    <row r="31" spans="2:6" hidden="1" x14ac:dyDescent="0.25">
      <c r="B31" s="13"/>
      <c r="C31" s="28"/>
      <c r="D31" s="28"/>
      <c r="E31" s="28"/>
      <c r="F31" s="23" t="str">
        <f t="shared" si="0"/>
        <v>%</v>
      </c>
    </row>
    <row r="32" spans="2:6" hidden="1" x14ac:dyDescent="0.25">
      <c r="B32" s="13"/>
      <c r="C32" s="28"/>
      <c r="D32" s="28"/>
      <c r="E32" s="28"/>
      <c r="F32" s="23" t="str">
        <f t="shared" si="0"/>
        <v>%</v>
      </c>
    </row>
    <row r="33" spans="2:6" hidden="1" x14ac:dyDescent="0.25">
      <c r="B33" s="13"/>
      <c r="C33" s="28"/>
      <c r="D33" s="28"/>
      <c r="E33" s="28"/>
      <c r="F33" s="23" t="str">
        <f t="shared" si="0"/>
        <v>%</v>
      </c>
    </row>
    <row r="34" spans="2:6" hidden="1" x14ac:dyDescent="0.25">
      <c r="B34" s="13"/>
      <c r="C34" s="28"/>
      <c r="D34" s="28"/>
      <c r="E34" s="28"/>
      <c r="F34" s="23" t="str">
        <f t="shared" si="0"/>
        <v>%</v>
      </c>
    </row>
    <row r="35" spans="2:6" x14ac:dyDescent="0.25">
      <c r="B35" s="44" t="s">
        <v>18</v>
      </c>
      <c r="C35" s="45">
        <f>SUM(C36:C49)</f>
        <v>2172186351</v>
      </c>
      <c r="D35" s="45">
        <f t="shared" ref="D35:E35" si="1">SUM(D36:D49)</f>
        <v>2160474993</v>
      </c>
      <c r="E35" s="45">
        <f t="shared" si="1"/>
        <v>63589424.919999972</v>
      </c>
      <c r="F35" s="46">
        <f t="shared" si="0"/>
        <v>2.9433076117997895E-2</v>
      </c>
    </row>
    <row r="36" spans="2:6" x14ac:dyDescent="0.25">
      <c r="B36" s="38" t="s">
        <v>28</v>
      </c>
      <c r="C36" s="12">
        <v>26262582</v>
      </c>
      <c r="D36" s="12">
        <v>21334069</v>
      </c>
      <c r="E36" s="12">
        <v>530526.46000000008</v>
      </c>
      <c r="F36" s="33">
        <f t="shared" si="0"/>
        <v>2.4867570269881477E-2</v>
      </c>
    </row>
    <row r="37" spans="2:6" x14ac:dyDescent="0.25">
      <c r="B37" s="39" t="s">
        <v>29</v>
      </c>
      <c r="C37" s="40">
        <v>73296760</v>
      </c>
      <c r="D37" s="40">
        <v>87413726</v>
      </c>
      <c r="E37" s="40">
        <v>2027539.3299999994</v>
      </c>
      <c r="F37" s="23">
        <f t="shared" si="0"/>
        <v>2.3194747813404033E-2</v>
      </c>
    </row>
    <row r="38" spans="2:6" x14ac:dyDescent="0.25">
      <c r="B38" s="39" t="s">
        <v>30</v>
      </c>
      <c r="C38" s="40">
        <v>59411022</v>
      </c>
      <c r="D38" s="40">
        <v>83072731</v>
      </c>
      <c r="E38" s="40">
        <v>1918908.7799999991</v>
      </c>
      <c r="F38" s="23">
        <f t="shared" si="0"/>
        <v>2.3099141642520447E-2</v>
      </c>
    </row>
    <row r="39" spans="2:6" x14ac:dyDescent="0.25">
      <c r="B39" s="39" t="s">
        <v>31</v>
      </c>
      <c r="C39" s="40">
        <v>31238585</v>
      </c>
      <c r="D39" s="40">
        <v>29371882</v>
      </c>
      <c r="E39" s="40">
        <v>227247.53999999998</v>
      </c>
      <c r="F39" s="23">
        <f t="shared" si="0"/>
        <v>7.7369076996836629E-3</v>
      </c>
    </row>
    <row r="40" spans="2:6" x14ac:dyDescent="0.25">
      <c r="B40" s="39" t="s">
        <v>32</v>
      </c>
      <c r="C40" s="40">
        <v>31247391</v>
      </c>
      <c r="D40" s="40">
        <v>28407096</v>
      </c>
      <c r="E40" s="40">
        <v>1129731.23</v>
      </c>
      <c r="F40" s="23">
        <f t="shared" si="0"/>
        <v>3.976933193030361E-2</v>
      </c>
    </row>
    <row r="41" spans="2:6" x14ac:dyDescent="0.25">
      <c r="B41" s="39" t="s">
        <v>33</v>
      </c>
      <c r="C41" s="40">
        <v>35875895</v>
      </c>
      <c r="D41" s="40">
        <v>37117051</v>
      </c>
      <c r="E41" s="40">
        <v>786718.24000000022</v>
      </c>
      <c r="F41" s="23">
        <f t="shared" si="0"/>
        <v>2.11956019889619E-2</v>
      </c>
    </row>
    <row r="42" spans="2:6" x14ac:dyDescent="0.25">
      <c r="B42" s="39" t="s">
        <v>34</v>
      </c>
      <c r="C42" s="40">
        <v>31855561</v>
      </c>
      <c r="D42" s="40">
        <v>31496634</v>
      </c>
      <c r="E42" s="40">
        <v>326570.83000000007</v>
      </c>
      <c r="F42" s="23">
        <f t="shared" si="0"/>
        <v>1.0368435877941753E-2</v>
      </c>
    </row>
    <row r="43" spans="2:6" x14ac:dyDescent="0.25">
      <c r="B43" s="39" t="s">
        <v>35</v>
      </c>
      <c r="C43" s="40">
        <v>44029494</v>
      </c>
      <c r="D43" s="40">
        <v>47442512</v>
      </c>
      <c r="E43" s="40">
        <v>2611216.5899999994</v>
      </c>
      <c r="F43" s="23">
        <f t="shared" si="0"/>
        <v>5.5039593814088079E-2</v>
      </c>
    </row>
    <row r="44" spans="2:6" x14ac:dyDescent="0.25">
      <c r="B44" s="39" t="s">
        <v>36</v>
      </c>
      <c r="C44" s="40">
        <v>13368393</v>
      </c>
      <c r="D44" s="40">
        <v>15509180</v>
      </c>
      <c r="E44" s="40">
        <v>795100.8899999999</v>
      </c>
      <c r="F44" s="23">
        <f t="shared" si="0"/>
        <v>5.1266468633415815E-2</v>
      </c>
    </row>
    <row r="45" spans="2:6" x14ac:dyDescent="0.25">
      <c r="B45" s="39" t="s">
        <v>37</v>
      </c>
      <c r="C45" s="40">
        <v>67552750</v>
      </c>
      <c r="D45" s="40">
        <v>66757456</v>
      </c>
      <c r="E45" s="40">
        <v>1702930.44</v>
      </c>
      <c r="F45" s="23">
        <f t="shared" si="0"/>
        <v>2.5509217127746748E-2</v>
      </c>
    </row>
    <row r="46" spans="2:6" x14ac:dyDescent="0.25">
      <c r="B46" s="39" t="s">
        <v>50</v>
      </c>
      <c r="C46" s="40">
        <v>107239238</v>
      </c>
      <c r="D46" s="40">
        <v>112352961</v>
      </c>
      <c r="E46" s="40">
        <v>902651.24</v>
      </c>
      <c r="F46" s="23">
        <f t="shared" si="0"/>
        <v>8.0340672107431146E-3</v>
      </c>
    </row>
    <row r="47" spans="2:6" x14ac:dyDescent="0.25">
      <c r="B47" s="39" t="s">
        <v>41</v>
      </c>
      <c r="C47" s="40">
        <v>809881</v>
      </c>
      <c r="D47" s="40">
        <v>809881</v>
      </c>
      <c r="E47" s="40">
        <v>37277</v>
      </c>
      <c r="F47" s="23">
        <f t="shared" si="0"/>
        <v>4.6027749755828323E-2</v>
      </c>
    </row>
    <row r="48" spans="2:6" x14ac:dyDescent="0.25">
      <c r="B48" s="39" t="s">
        <v>38</v>
      </c>
      <c r="C48" s="40">
        <v>625540514</v>
      </c>
      <c r="D48" s="40">
        <v>580236457</v>
      </c>
      <c r="E48" s="40">
        <v>32946427.949999999</v>
      </c>
      <c r="F48" s="23">
        <f t="shared" si="0"/>
        <v>5.6781037372837809E-2</v>
      </c>
    </row>
    <row r="49" spans="2:6" x14ac:dyDescent="0.25">
      <c r="B49" s="41" t="s">
        <v>39</v>
      </c>
      <c r="C49" s="15">
        <v>1024458285</v>
      </c>
      <c r="D49" s="15">
        <v>1019153357</v>
      </c>
      <c r="E49" s="15">
        <v>17646578.399999972</v>
      </c>
      <c r="F49" s="34">
        <f t="shared" si="0"/>
        <v>1.7314939188293299E-2</v>
      </c>
    </row>
    <row r="50" spans="2:6" x14ac:dyDescent="0.25">
      <c r="B50" s="44" t="s">
        <v>17</v>
      </c>
      <c r="C50" s="45">
        <f>SUM(C51:C60)</f>
        <v>1325440155</v>
      </c>
      <c r="D50" s="45">
        <f>SUM(D51:D60)</f>
        <v>1271811545</v>
      </c>
      <c r="E50" s="45">
        <f>SUM(E51:E60)</f>
        <v>0</v>
      </c>
      <c r="F50" s="46" t="str">
        <f t="shared" si="0"/>
        <v>%</v>
      </c>
    </row>
    <row r="51" spans="2:6" x14ac:dyDescent="0.25">
      <c r="B51" s="13" t="s">
        <v>29</v>
      </c>
      <c r="C51" s="28">
        <v>19875268</v>
      </c>
      <c r="D51" s="28">
        <v>5439632</v>
      </c>
      <c r="E51" s="28">
        <v>0</v>
      </c>
      <c r="F51" s="23" t="str">
        <f t="shared" si="0"/>
        <v>%</v>
      </c>
    </row>
    <row r="52" spans="2:6" x14ac:dyDescent="0.25">
      <c r="B52" s="13" t="s">
        <v>31</v>
      </c>
      <c r="C52" s="28">
        <v>12000000</v>
      </c>
      <c r="D52" s="28">
        <v>12000000</v>
      </c>
      <c r="E52" s="28">
        <v>0</v>
      </c>
      <c r="F52" s="23" t="str">
        <f t="shared" si="0"/>
        <v>%</v>
      </c>
    </row>
    <row r="53" spans="2:6" x14ac:dyDescent="0.25">
      <c r="B53" s="13" t="s">
        <v>33</v>
      </c>
      <c r="C53" s="28">
        <v>20000000</v>
      </c>
      <c r="D53" s="28">
        <v>20000000</v>
      </c>
      <c r="E53" s="28">
        <v>0</v>
      </c>
      <c r="F53" s="23" t="str">
        <f t="shared" si="0"/>
        <v>%</v>
      </c>
    </row>
    <row r="54" spans="2:6" x14ac:dyDescent="0.25">
      <c r="B54" s="13" t="s">
        <v>37</v>
      </c>
      <c r="C54" s="28">
        <v>60785355</v>
      </c>
      <c r="D54" s="28">
        <v>60785355</v>
      </c>
      <c r="E54" s="28">
        <v>0</v>
      </c>
      <c r="F54" s="23" t="str">
        <f t="shared" si="0"/>
        <v>%</v>
      </c>
    </row>
    <row r="55" spans="2:6" x14ac:dyDescent="0.25">
      <c r="B55" s="13" t="s">
        <v>50</v>
      </c>
      <c r="C55" s="28">
        <v>262912696</v>
      </c>
      <c r="D55" s="28">
        <v>259088665</v>
      </c>
      <c r="E55" s="28">
        <v>0</v>
      </c>
      <c r="F55" s="23" t="str">
        <f t="shared" si="0"/>
        <v>%</v>
      </c>
    </row>
    <row r="56" spans="2:6" x14ac:dyDescent="0.25">
      <c r="B56" s="13" t="s">
        <v>38</v>
      </c>
      <c r="C56" s="28">
        <v>665178436</v>
      </c>
      <c r="D56" s="28">
        <v>666057489</v>
      </c>
      <c r="E56" s="28">
        <v>0</v>
      </c>
      <c r="F56" s="23" t="str">
        <f t="shared" si="0"/>
        <v>%</v>
      </c>
    </row>
    <row r="57" spans="2:6" x14ac:dyDescent="0.25">
      <c r="B57" s="13" t="s">
        <v>39</v>
      </c>
      <c r="C57" s="28">
        <v>284688400</v>
      </c>
      <c r="D57" s="28">
        <v>248440404</v>
      </c>
      <c r="E57" s="28">
        <v>0</v>
      </c>
      <c r="F57" s="23" t="str">
        <f t="shared" si="0"/>
        <v>%</v>
      </c>
    </row>
    <row r="58" spans="2:6" hidden="1" x14ac:dyDescent="0.25">
      <c r="B58" s="13"/>
      <c r="C58" s="28"/>
      <c r="D58" s="28"/>
      <c r="E58" s="28"/>
      <c r="F58" s="23" t="str">
        <f t="shared" si="0"/>
        <v>%</v>
      </c>
    </row>
    <row r="59" spans="2:6" hidden="1" x14ac:dyDescent="0.25">
      <c r="B59" s="13"/>
      <c r="C59" s="28"/>
      <c r="D59" s="28"/>
      <c r="E59" s="28"/>
      <c r="F59" s="23" t="str">
        <f t="shared" si="0"/>
        <v>%</v>
      </c>
    </row>
    <row r="60" spans="2:6" hidden="1" x14ac:dyDescent="0.25">
      <c r="B60" s="13"/>
      <c r="C60" s="28"/>
      <c r="D60" s="28"/>
      <c r="E60" s="28"/>
      <c r="F60" s="23" t="str">
        <f t="shared" si="0"/>
        <v>%</v>
      </c>
    </row>
    <row r="61" spans="2:6" x14ac:dyDescent="0.25">
      <c r="B61" s="44" t="s">
        <v>16</v>
      </c>
      <c r="C61" s="45">
        <f>+SUM(C62:C71)</f>
        <v>108799867</v>
      </c>
      <c r="D61" s="45">
        <f t="shared" ref="D61:E61" si="2">+SUM(D62:D71)</f>
        <v>138415257</v>
      </c>
      <c r="E61" s="45">
        <f t="shared" si="2"/>
        <v>37143139</v>
      </c>
      <c r="F61" s="46">
        <f t="shared" si="0"/>
        <v>0.26834569978076911</v>
      </c>
    </row>
    <row r="62" spans="2:6" x14ac:dyDescent="0.25">
      <c r="B62" s="11" t="s">
        <v>28</v>
      </c>
      <c r="C62" s="27">
        <v>37000</v>
      </c>
      <c r="D62" s="27">
        <v>37000</v>
      </c>
      <c r="E62" s="27">
        <v>0</v>
      </c>
      <c r="F62" s="33" t="str">
        <f t="shared" si="0"/>
        <v>%</v>
      </c>
    </row>
    <row r="63" spans="2:6" x14ac:dyDescent="0.25">
      <c r="B63" s="13" t="s">
        <v>29</v>
      </c>
      <c r="C63" s="28">
        <v>124732</v>
      </c>
      <c r="D63" s="28">
        <v>282166</v>
      </c>
      <c r="E63" s="28">
        <v>0</v>
      </c>
      <c r="F63" s="23" t="str">
        <f t="shared" si="0"/>
        <v>%</v>
      </c>
    </row>
    <row r="64" spans="2:6" x14ac:dyDescent="0.25">
      <c r="B64" s="13" t="s">
        <v>30</v>
      </c>
      <c r="C64" s="28">
        <v>5500000</v>
      </c>
      <c r="D64" s="28">
        <v>2349415</v>
      </c>
      <c r="E64" s="28">
        <v>1142193</v>
      </c>
      <c r="F64" s="23">
        <f t="shared" si="0"/>
        <v>0.48616059742531653</v>
      </c>
    </row>
    <row r="65" spans="2:6" x14ac:dyDescent="0.25">
      <c r="B65" s="13" t="s">
        <v>31</v>
      </c>
      <c r="C65" s="28">
        <v>128000</v>
      </c>
      <c r="D65" s="28">
        <v>709414</v>
      </c>
      <c r="E65" s="28">
        <v>403610</v>
      </c>
      <c r="F65" s="23">
        <f t="shared" ref="F65" si="3">IF(E65=0,"%",E65/D65)</f>
        <v>0.56893435990831864</v>
      </c>
    </row>
    <row r="66" spans="2:6" x14ac:dyDescent="0.25">
      <c r="B66" s="13" t="s">
        <v>33</v>
      </c>
      <c r="C66" s="28">
        <v>1372000</v>
      </c>
      <c r="D66" s="28">
        <v>872000</v>
      </c>
      <c r="E66" s="28">
        <v>0</v>
      </c>
      <c r="F66" s="23" t="str">
        <f t="shared" si="0"/>
        <v>%</v>
      </c>
    </row>
    <row r="67" spans="2:6" x14ac:dyDescent="0.25">
      <c r="B67" s="13" t="s">
        <v>50</v>
      </c>
      <c r="C67" s="28">
        <v>44055701</v>
      </c>
      <c r="D67" s="28">
        <v>44055701</v>
      </c>
      <c r="E67" s="28">
        <v>176057</v>
      </c>
      <c r="F67" s="23">
        <f t="shared" si="0"/>
        <v>3.9962364916177363E-3</v>
      </c>
    </row>
    <row r="68" spans="2:6" x14ac:dyDescent="0.25">
      <c r="B68" s="13" t="s">
        <v>38</v>
      </c>
      <c r="C68" s="28">
        <v>2687334</v>
      </c>
      <c r="D68" s="28">
        <v>2983384</v>
      </c>
      <c r="E68" s="28">
        <v>6200</v>
      </c>
      <c r="F68" s="23">
        <f t="shared" si="0"/>
        <v>2.0781769963236379E-3</v>
      </c>
    </row>
    <row r="69" spans="2:6" x14ac:dyDescent="0.25">
      <c r="B69" s="13" t="s">
        <v>39</v>
      </c>
      <c r="C69" s="28">
        <v>54895100</v>
      </c>
      <c r="D69" s="28">
        <v>87126177</v>
      </c>
      <c r="E69" s="28">
        <v>35415079</v>
      </c>
      <c r="F69" s="23">
        <f t="shared" ref="F69:F70" si="4">IF(E69=0,"%",E69/D69)</f>
        <v>0.40648035090533124</v>
      </c>
    </row>
    <row r="70" spans="2:6" hidden="1" x14ac:dyDescent="0.25">
      <c r="B70" s="13"/>
      <c r="C70" s="28"/>
      <c r="D70" s="28"/>
      <c r="E70" s="28"/>
      <c r="F70" s="23" t="str">
        <f t="shared" si="4"/>
        <v>%</v>
      </c>
    </row>
    <row r="71" spans="2:6" ht="16.5" hidden="1" customHeight="1" x14ac:dyDescent="0.25">
      <c r="B71" s="13"/>
      <c r="C71" s="28"/>
      <c r="D71" s="28"/>
      <c r="E71" s="28"/>
      <c r="F71" s="23" t="str">
        <f t="shared" si="0"/>
        <v>%</v>
      </c>
    </row>
    <row r="72" spans="2:6" hidden="1" x14ac:dyDescent="0.25">
      <c r="B72" s="44" t="s">
        <v>23</v>
      </c>
      <c r="C72" s="45">
        <f>+C73</f>
        <v>0</v>
      </c>
      <c r="D72" s="45">
        <f t="shared" ref="D72:E72" si="5">+D73</f>
        <v>0</v>
      </c>
      <c r="E72" s="45">
        <f t="shared" si="5"/>
        <v>0</v>
      </c>
      <c r="F72" s="57" t="str">
        <f t="shared" si="0"/>
        <v>%</v>
      </c>
    </row>
    <row r="73" spans="2:6" hidden="1" x14ac:dyDescent="0.25">
      <c r="B73" s="17"/>
      <c r="C73" s="30"/>
      <c r="D73" s="30"/>
      <c r="E73" s="30"/>
      <c r="F73" s="58" t="str">
        <f t="shared" si="0"/>
        <v>%</v>
      </c>
    </row>
    <row r="74" spans="2:6" x14ac:dyDescent="0.25">
      <c r="B74" s="44" t="s">
        <v>15</v>
      </c>
      <c r="C74" s="45">
        <f>+SUM(C75:C88)</f>
        <v>593759931</v>
      </c>
      <c r="D74" s="45">
        <f>+SUM(D75:D88)</f>
        <v>629503717</v>
      </c>
      <c r="E74" s="45">
        <f>+SUM(E75:E88)</f>
        <v>23460444</v>
      </c>
      <c r="F74" s="46">
        <f t="shared" si="0"/>
        <v>3.7268158021058991E-2</v>
      </c>
    </row>
    <row r="75" spans="2:6" x14ac:dyDescent="0.25">
      <c r="B75" s="11" t="s">
        <v>28</v>
      </c>
      <c r="C75" s="27">
        <v>15044270</v>
      </c>
      <c r="D75" s="27">
        <v>15044270</v>
      </c>
      <c r="E75" s="27">
        <v>0</v>
      </c>
      <c r="F75" s="33" t="str">
        <f t="shared" si="0"/>
        <v>%</v>
      </c>
    </row>
    <row r="76" spans="2:6" x14ac:dyDescent="0.25">
      <c r="B76" s="13" t="s">
        <v>29</v>
      </c>
      <c r="C76" s="28">
        <v>236193378</v>
      </c>
      <c r="D76" s="28">
        <v>235939168</v>
      </c>
      <c r="E76" s="28">
        <v>524013.47</v>
      </c>
      <c r="F76" s="23">
        <f t="shared" si="0"/>
        <v>2.220968542196436E-3</v>
      </c>
    </row>
    <row r="77" spans="2:6" x14ac:dyDescent="0.25">
      <c r="B77" s="13" t="s">
        <v>31</v>
      </c>
      <c r="C77" s="28">
        <v>4823573</v>
      </c>
      <c r="D77" s="28">
        <v>4823573</v>
      </c>
      <c r="E77" s="28">
        <v>0</v>
      </c>
      <c r="F77" s="23" t="str">
        <f t="shared" si="0"/>
        <v>%</v>
      </c>
    </row>
    <row r="78" spans="2:6" x14ac:dyDescent="0.25">
      <c r="B78" s="13" t="s">
        <v>33</v>
      </c>
      <c r="C78" s="28">
        <v>0</v>
      </c>
      <c r="D78" s="28">
        <v>72000</v>
      </c>
      <c r="E78" s="28">
        <v>0</v>
      </c>
      <c r="F78" s="23" t="str">
        <f t="shared" si="0"/>
        <v>%</v>
      </c>
    </row>
    <row r="79" spans="2:6" x14ac:dyDescent="0.25">
      <c r="B79" s="13" t="s">
        <v>34</v>
      </c>
      <c r="C79" s="28">
        <v>0</v>
      </c>
      <c r="D79" s="28">
        <v>695449</v>
      </c>
      <c r="E79" s="28">
        <v>0</v>
      </c>
      <c r="F79" s="23" t="str">
        <f t="shared" si="0"/>
        <v>%</v>
      </c>
    </row>
    <row r="80" spans="2:6" x14ac:dyDescent="0.25">
      <c r="B80" s="13" t="s">
        <v>35</v>
      </c>
      <c r="C80" s="28">
        <v>0</v>
      </c>
      <c r="D80" s="28">
        <v>380109</v>
      </c>
      <c r="E80" s="28">
        <v>0</v>
      </c>
      <c r="F80" s="23" t="str">
        <f t="shared" si="0"/>
        <v>%</v>
      </c>
    </row>
    <row r="81" spans="2:6" x14ac:dyDescent="0.25">
      <c r="B81" s="13" t="s">
        <v>37</v>
      </c>
      <c r="C81" s="28">
        <v>500000</v>
      </c>
      <c r="D81" s="28">
        <v>500000</v>
      </c>
      <c r="E81" s="28">
        <v>0</v>
      </c>
      <c r="F81" s="23" t="str">
        <f t="shared" si="0"/>
        <v>%</v>
      </c>
    </row>
    <row r="82" spans="2:6" x14ac:dyDescent="0.25">
      <c r="B82" s="13" t="s">
        <v>38</v>
      </c>
      <c r="C82" s="28">
        <v>0</v>
      </c>
      <c r="D82" s="28">
        <v>2805973</v>
      </c>
      <c r="E82" s="28">
        <v>0</v>
      </c>
      <c r="F82" s="23" t="str">
        <f t="shared" si="0"/>
        <v>%</v>
      </c>
    </row>
    <row r="83" spans="2:6" x14ac:dyDescent="0.25">
      <c r="B83" s="13" t="s">
        <v>39</v>
      </c>
      <c r="C83" s="28">
        <v>337198710</v>
      </c>
      <c r="D83" s="28">
        <v>369243175</v>
      </c>
      <c r="E83" s="28">
        <v>22936430.530000001</v>
      </c>
      <c r="F83" s="23">
        <f t="shared" si="0"/>
        <v>6.2117412271736644E-2</v>
      </c>
    </row>
    <row r="84" spans="2:6" hidden="1" x14ac:dyDescent="0.25">
      <c r="B84" s="13"/>
      <c r="C84" s="28"/>
      <c r="D84" s="28"/>
      <c r="E84" s="28"/>
      <c r="F84" s="23" t="str">
        <f t="shared" si="0"/>
        <v>%</v>
      </c>
    </row>
    <row r="85" spans="2:6" hidden="1" x14ac:dyDescent="0.25">
      <c r="B85" s="13"/>
      <c r="C85" s="28"/>
      <c r="D85" s="28"/>
      <c r="E85" s="28"/>
      <c r="F85" s="23" t="str">
        <f t="shared" si="0"/>
        <v>%</v>
      </c>
    </row>
    <row r="86" spans="2:6" hidden="1" x14ac:dyDescent="0.25">
      <c r="B86" s="13"/>
      <c r="C86" s="28"/>
      <c r="D86" s="28"/>
      <c r="E86" s="28"/>
      <c r="F86" s="23" t="str">
        <f t="shared" si="0"/>
        <v>%</v>
      </c>
    </row>
    <row r="87" spans="2:6" hidden="1" x14ac:dyDescent="0.25">
      <c r="B87" s="13"/>
      <c r="C87" s="28"/>
      <c r="D87" s="28"/>
      <c r="E87" s="28"/>
      <c r="F87" s="23" t="str">
        <f t="shared" si="0"/>
        <v>%</v>
      </c>
    </row>
    <row r="88" spans="2:6" hidden="1" x14ac:dyDescent="0.25">
      <c r="B88" s="13"/>
      <c r="C88" s="28"/>
      <c r="D88" s="28"/>
      <c r="E88" s="28"/>
      <c r="F88" s="23" t="str">
        <f t="shared" si="0"/>
        <v>%</v>
      </c>
    </row>
    <row r="89" spans="2:6" x14ac:dyDescent="0.25">
      <c r="B89" s="47" t="s">
        <v>3</v>
      </c>
      <c r="C89" s="48">
        <f>+C74+C72+C61+C50+C35+C23+C9</f>
        <v>7296309348</v>
      </c>
      <c r="D89" s="48">
        <f>+D74+D72+D61+D50+D35+D23+D9</f>
        <v>7296309348</v>
      </c>
      <c r="E89" s="48">
        <f>+E74+E72+E61+E50+E35+E23+E9</f>
        <v>358939999.55999994</v>
      </c>
      <c r="F89" s="49">
        <f t="shared" si="0"/>
        <v>4.9194734274580806E-2</v>
      </c>
    </row>
    <row r="90" spans="2:6" x14ac:dyDescent="0.2">
      <c r="B90" s="37" t="s">
        <v>44</v>
      </c>
      <c r="C90" s="9"/>
      <c r="D90" s="9"/>
      <c r="E90" s="9"/>
    </row>
  </sheetData>
  <mergeCells count="1">
    <mergeCell ref="B5:F5"/>
  </mergeCells>
  <pageMargins left="0.7" right="0.7" top="0.75" bottom="0.75" header="0.3" footer="0.3"/>
  <pageSetup paperSize="9" scale="6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50"/>
  <sheetViews>
    <sheetView showGridLines="0" zoomScale="120" zoomScaleNormal="120" workbookViewId="0"/>
  </sheetViews>
  <sheetFormatPr baseColWidth="10" defaultRowHeight="15" x14ac:dyDescent="0.25"/>
  <cols>
    <col min="2" max="2" width="108" bestFit="1" customWidth="1"/>
    <col min="3" max="4" width="12.7109375" bestFit="1" customWidth="1"/>
    <col min="5" max="5" width="15.7109375" customWidth="1"/>
    <col min="6" max="6" width="12.28515625" customWidth="1"/>
  </cols>
  <sheetData>
    <row r="5" spans="2:6" ht="52.5" customHeight="1" x14ac:dyDescent="0.25">
      <c r="B5" s="71" t="s">
        <v>46</v>
      </c>
      <c r="C5" s="71"/>
      <c r="D5" s="71"/>
      <c r="E5" s="71"/>
      <c r="F5" s="71"/>
    </row>
    <row r="7" spans="2:6" x14ac:dyDescent="0.25">
      <c r="E7" s="63"/>
      <c r="F7" s="65" t="s">
        <v>22</v>
      </c>
    </row>
    <row r="8" spans="2:6" ht="38.25" x14ac:dyDescent="0.25">
      <c r="B8" s="50" t="s">
        <v>4</v>
      </c>
      <c r="C8" s="50" t="s">
        <v>1</v>
      </c>
      <c r="D8" s="50" t="s">
        <v>2</v>
      </c>
      <c r="E8" s="52" t="s">
        <v>43</v>
      </c>
      <c r="F8" s="52" t="s">
        <v>5</v>
      </c>
    </row>
    <row r="9" spans="2:6" x14ac:dyDescent="0.25">
      <c r="B9" s="44" t="s">
        <v>20</v>
      </c>
      <c r="C9" s="45">
        <f>SUM(C10:C13)</f>
        <v>213204</v>
      </c>
      <c r="D9" s="45">
        <f>SUM(D10:D13)</f>
        <v>213204</v>
      </c>
      <c r="E9" s="45">
        <f>SUM(E10:E13)</f>
        <v>0</v>
      </c>
      <c r="F9" s="46">
        <f>IF(D9=0,"%",E9/D9)</f>
        <v>0</v>
      </c>
    </row>
    <row r="10" spans="2:6" x14ac:dyDescent="0.25">
      <c r="B10" s="11" t="s">
        <v>35</v>
      </c>
      <c r="C10" s="27">
        <v>172906</v>
      </c>
      <c r="D10" s="27">
        <v>172906</v>
      </c>
      <c r="E10" s="27">
        <v>0</v>
      </c>
      <c r="F10" s="35">
        <f t="shared" ref="F10:F49" si="0">IF(D10=0,"%",E10/D10)</f>
        <v>0</v>
      </c>
    </row>
    <row r="11" spans="2:6" x14ac:dyDescent="0.25">
      <c r="B11" s="68" t="s">
        <v>38</v>
      </c>
      <c r="C11" s="69">
        <v>0</v>
      </c>
      <c r="D11" s="69">
        <v>0</v>
      </c>
      <c r="E11" s="69">
        <v>0</v>
      </c>
      <c r="F11" s="35" t="str">
        <f t="shared" si="0"/>
        <v>%</v>
      </c>
    </row>
    <row r="12" spans="2:6" x14ac:dyDescent="0.25">
      <c r="B12" s="68" t="s">
        <v>39</v>
      </c>
      <c r="C12" s="69">
        <v>40298</v>
      </c>
      <c r="D12" s="69">
        <v>40298</v>
      </c>
      <c r="E12" s="69">
        <v>0</v>
      </c>
      <c r="F12" s="35">
        <f t="shared" si="0"/>
        <v>0</v>
      </c>
    </row>
    <row r="13" spans="2:6" hidden="1" x14ac:dyDescent="0.25">
      <c r="B13" s="13"/>
      <c r="C13" s="28"/>
      <c r="D13" s="28"/>
      <c r="E13" s="28"/>
      <c r="F13" s="35" t="str">
        <f t="shared" si="0"/>
        <v>%</v>
      </c>
    </row>
    <row r="14" spans="2:6" x14ac:dyDescent="0.25">
      <c r="B14" s="44" t="s">
        <v>19</v>
      </c>
      <c r="C14" s="45">
        <f>SUM(C15:C15)</f>
        <v>3000</v>
      </c>
      <c r="D14" s="45">
        <f>SUM(D15:D15)</f>
        <v>3000</v>
      </c>
      <c r="E14" s="45">
        <f>SUM(E15:E15)</f>
        <v>0</v>
      </c>
      <c r="F14" s="46">
        <f t="shared" si="0"/>
        <v>0</v>
      </c>
    </row>
    <row r="15" spans="2:6" x14ac:dyDescent="0.25">
      <c r="B15" s="22" t="s">
        <v>38</v>
      </c>
      <c r="C15" s="27">
        <v>3000</v>
      </c>
      <c r="D15" s="27">
        <v>3000</v>
      </c>
      <c r="E15" s="27">
        <v>0</v>
      </c>
      <c r="F15" s="24">
        <f t="shared" si="0"/>
        <v>0</v>
      </c>
    </row>
    <row r="16" spans="2:6" x14ac:dyDescent="0.25">
      <c r="B16" s="44" t="s">
        <v>18</v>
      </c>
      <c r="C16" s="45">
        <f>+SUM(C17:C28)</f>
        <v>174065973</v>
      </c>
      <c r="D16" s="45">
        <f>+SUM(D17:D28)</f>
        <v>176502457</v>
      </c>
      <c r="E16" s="45">
        <f>+SUM(E17:E28)</f>
        <v>1496050.08</v>
      </c>
      <c r="F16" s="46">
        <f t="shared" si="0"/>
        <v>8.4760864263776232E-3</v>
      </c>
    </row>
    <row r="17" spans="2:6" x14ac:dyDescent="0.25">
      <c r="B17" s="11" t="s">
        <v>28</v>
      </c>
      <c r="C17" s="27">
        <v>22400</v>
      </c>
      <c r="D17" s="27">
        <v>22400</v>
      </c>
      <c r="E17" s="27">
        <v>0</v>
      </c>
      <c r="F17" s="24">
        <f t="shared" si="0"/>
        <v>0</v>
      </c>
    </row>
    <row r="18" spans="2:6" x14ac:dyDescent="0.25">
      <c r="B18" s="13" t="s">
        <v>29</v>
      </c>
      <c r="C18" s="28">
        <v>62751</v>
      </c>
      <c r="D18" s="28">
        <v>73127</v>
      </c>
      <c r="E18" s="28">
        <v>0</v>
      </c>
      <c r="F18" s="35">
        <f t="shared" si="0"/>
        <v>0</v>
      </c>
    </row>
    <row r="19" spans="2:6" x14ac:dyDescent="0.25">
      <c r="B19" s="13" t="s">
        <v>30</v>
      </c>
      <c r="C19" s="28">
        <v>19500</v>
      </c>
      <c r="D19" s="28">
        <v>72000</v>
      </c>
      <c r="E19" s="28">
        <v>0</v>
      </c>
      <c r="F19" s="35">
        <f t="shared" si="0"/>
        <v>0</v>
      </c>
    </row>
    <row r="20" spans="2:6" x14ac:dyDescent="0.25">
      <c r="B20" s="13" t="s">
        <v>31</v>
      </c>
      <c r="C20" s="28">
        <v>6000</v>
      </c>
      <c r="D20" s="28">
        <v>25546</v>
      </c>
      <c r="E20" s="28">
        <v>0</v>
      </c>
      <c r="F20" s="35">
        <f t="shared" si="0"/>
        <v>0</v>
      </c>
    </row>
    <row r="21" spans="2:6" x14ac:dyDescent="0.25">
      <c r="B21" s="13" t="s">
        <v>32</v>
      </c>
      <c r="C21" s="28">
        <v>15000</v>
      </c>
      <c r="D21" s="28">
        <v>15000</v>
      </c>
      <c r="E21" s="28">
        <v>0</v>
      </c>
      <c r="F21" s="35">
        <f t="shared" si="0"/>
        <v>0</v>
      </c>
    </row>
    <row r="22" spans="2:6" x14ac:dyDescent="0.25">
      <c r="B22" s="13" t="s">
        <v>33</v>
      </c>
      <c r="C22" s="28">
        <v>0</v>
      </c>
      <c r="D22" s="28">
        <v>10000</v>
      </c>
      <c r="E22" s="28">
        <v>0</v>
      </c>
      <c r="F22" s="35">
        <f t="shared" si="0"/>
        <v>0</v>
      </c>
    </row>
    <row r="23" spans="2:6" x14ac:dyDescent="0.25">
      <c r="B23" s="13" t="s">
        <v>34</v>
      </c>
      <c r="C23" s="28">
        <v>0</v>
      </c>
      <c r="D23" s="28">
        <v>0</v>
      </c>
      <c r="E23" s="28">
        <v>0</v>
      </c>
      <c r="F23" s="35" t="str">
        <f t="shared" si="0"/>
        <v>%</v>
      </c>
    </row>
    <row r="24" spans="2:6" x14ac:dyDescent="0.25">
      <c r="B24" s="13" t="s">
        <v>35</v>
      </c>
      <c r="C24" s="28">
        <v>35542</v>
      </c>
      <c r="D24" s="28">
        <v>35542</v>
      </c>
      <c r="E24" s="28">
        <v>0</v>
      </c>
      <c r="F24" s="35">
        <f t="shared" si="0"/>
        <v>0</v>
      </c>
    </row>
    <row r="25" spans="2:6" x14ac:dyDescent="0.25">
      <c r="B25" s="13" t="s">
        <v>36</v>
      </c>
      <c r="C25" s="28">
        <v>28000</v>
      </c>
      <c r="D25" s="28">
        <v>28000</v>
      </c>
      <c r="E25" s="28">
        <v>0</v>
      </c>
      <c r="F25" s="35">
        <f t="shared" si="0"/>
        <v>0</v>
      </c>
    </row>
    <row r="26" spans="2:6" x14ac:dyDescent="0.25">
      <c r="B26" s="13" t="s">
        <v>50</v>
      </c>
      <c r="C26" s="28">
        <v>7700</v>
      </c>
      <c r="D26" s="28">
        <v>7700</v>
      </c>
      <c r="E26" s="28">
        <v>0</v>
      </c>
      <c r="F26" s="35">
        <f t="shared" si="0"/>
        <v>0</v>
      </c>
    </row>
    <row r="27" spans="2:6" x14ac:dyDescent="0.25">
      <c r="B27" s="13" t="s">
        <v>38</v>
      </c>
      <c r="C27" s="28">
        <v>73492282</v>
      </c>
      <c r="D27" s="28">
        <v>76621822</v>
      </c>
      <c r="E27" s="28">
        <v>84376.77</v>
      </c>
      <c r="F27" s="35">
        <f t="shared" si="0"/>
        <v>1.1012106968690983E-3</v>
      </c>
    </row>
    <row r="28" spans="2:6" x14ac:dyDescent="0.25">
      <c r="B28" s="13" t="s">
        <v>39</v>
      </c>
      <c r="C28" s="28">
        <v>100376798</v>
      </c>
      <c r="D28" s="28">
        <v>99591320</v>
      </c>
      <c r="E28" s="28">
        <v>1411673.31</v>
      </c>
      <c r="F28" s="35">
        <f t="shared" si="0"/>
        <v>1.4174662109107502E-2</v>
      </c>
    </row>
    <row r="29" spans="2:6" hidden="1" x14ac:dyDescent="0.25">
      <c r="B29" s="44" t="s">
        <v>17</v>
      </c>
      <c r="C29" s="45">
        <f>+SUM(C30:C33)</f>
        <v>0</v>
      </c>
      <c r="D29" s="45">
        <f t="shared" ref="D29:E29" si="1">+SUM(D30:D33)</f>
        <v>0</v>
      </c>
      <c r="E29" s="45">
        <f t="shared" si="1"/>
        <v>0</v>
      </c>
      <c r="F29" s="46" t="str">
        <f t="shared" ref="F29:F33" si="2">IF(D29=0,"%",E29/D29)</f>
        <v>%</v>
      </c>
    </row>
    <row r="30" spans="2:6" hidden="1" x14ac:dyDescent="0.25">
      <c r="B30" s="13" t="s">
        <v>25</v>
      </c>
      <c r="C30" s="28"/>
      <c r="D30" s="28"/>
      <c r="E30" s="28"/>
      <c r="F30" s="35" t="str">
        <f t="shared" si="2"/>
        <v>%</v>
      </c>
    </row>
    <row r="31" spans="2:6" hidden="1" x14ac:dyDescent="0.25">
      <c r="B31" s="13" t="s">
        <v>26</v>
      </c>
      <c r="C31" s="28"/>
      <c r="D31" s="28"/>
      <c r="E31" s="28"/>
      <c r="F31" s="35" t="str">
        <f t="shared" si="2"/>
        <v>%</v>
      </c>
    </row>
    <row r="32" spans="2:6" hidden="1" x14ac:dyDescent="0.25">
      <c r="B32" s="13" t="s">
        <v>27</v>
      </c>
      <c r="C32" s="28"/>
      <c r="D32" s="28"/>
      <c r="E32" s="28"/>
      <c r="F32" s="35" t="str">
        <f t="shared" si="2"/>
        <v>%</v>
      </c>
    </row>
    <row r="33" spans="2:6" hidden="1" x14ac:dyDescent="0.25">
      <c r="B33" s="14"/>
      <c r="C33" s="29"/>
      <c r="D33" s="29"/>
      <c r="E33" s="29"/>
      <c r="F33" s="36" t="str">
        <f t="shared" si="2"/>
        <v>%</v>
      </c>
    </row>
    <row r="34" spans="2:6" x14ac:dyDescent="0.25">
      <c r="B34" s="44" t="s">
        <v>16</v>
      </c>
      <c r="C34" s="45">
        <f>+SUM(C35:C39)</f>
        <v>41545</v>
      </c>
      <c r="D34" s="45">
        <f>+SUM(D35:D39)</f>
        <v>66126</v>
      </c>
      <c r="E34" s="45">
        <f>+SUM(E35:E39)</f>
        <v>6173.76</v>
      </c>
      <c r="F34" s="46">
        <f t="shared" si="0"/>
        <v>9.3363578622629534E-2</v>
      </c>
    </row>
    <row r="35" spans="2:6" x14ac:dyDescent="0.25">
      <c r="B35" s="11" t="s">
        <v>38</v>
      </c>
      <c r="C35" s="27">
        <v>41545</v>
      </c>
      <c r="D35" s="27">
        <v>66126</v>
      </c>
      <c r="E35" s="27">
        <v>6173.76</v>
      </c>
      <c r="F35" s="35">
        <f t="shared" si="0"/>
        <v>9.3363578622629534E-2</v>
      </c>
    </row>
    <row r="36" spans="2:6" hidden="1" x14ac:dyDescent="0.25">
      <c r="B36" s="42"/>
      <c r="C36" s="43"/>
      <c r="D36" s="43"/>
      <c r="E36" s="43"/>
      <c r="F36" s="35" t="str">
        <f t="shared" si="0"/>
        <v>%</v>
      </c>
    </row>
    <row r="37" spans="2:6" hidden="1" x14ac:dyDescent="0.25">
      <c r="B37" s="42"/>
      <c r="C37" s="43"/>
      <c r="D37" s="43"/>
      <c r="E37" s="43"/>
      <c r="F37" s="35" t="str">
        <f t="shared" si="0"/>
        <v>%</v>
      </c>
    </row>
    <row r="38" spans="2:6" hidden="1" x14ac:dyDescent="0.25">
      <c r="B38" s="42"/>
      <c r="C38" s="43"/>
      <c r="D38" s="43"/>
      <c r="E38" s="43"/>
      <c r="F38" s="35" t="str">
        <f t="shared" si="0"/>
        <v>%</v>
      </c>
    </row>
    <row r="39" spans="2:6" hidden="1" x14ac:dyDescent="0.25">
      <c r="B39" s="42"/>
      <c r="C39" s="43"/>
      <c r="D39" s="43"/>
      <c r="E39" s="43"/>
      <c r="F39" s="35" t="str">
        <f t="shared" si="0"/>
        <v>%</v>
      </c>
    </row>
    <row r="40" spans="2:6" x14ac:dyDescent="0.25">
      <c r="B40" s="44" t="s">
        <v>15</v>
      </c>
      <c r="C40" s="45">
        <f>+SUM(C41:C48)</f>
        <v>2766523</v>
      </c>
      <c r="D40" s="45">
        <f t="shared" ref="D40:E40" si="3">+SUM(D41:D48)</f>
        <v>4305458</v>
      </c>
      <c r="E40" s="45">
        <f t="shared" si="3"/>
        <v>0</v>
      </c>
      <c r="F40" s="46">
        <f t="shared" si="0"/>
        <v>0</v>
      </c>
    </row>
    <row r="41" spans="2:6" x14ac:dyDescent="0.25">
      <c r="B41" s="13" t="s">
        <v>38</v>
      </c>
      <c r="C41" s="28">
        <v>0</v>
      </c>
      <c r="D41" s="28">
        <v>778877</v>
      </c>
      <c r="E41" s="28">
        <v>0</v>
      </c>
      <c r="F41" s="35">
        <f t="shared" si="0"/>
        <v>0</v>
      </c>
    </row>
    <row r="42" spans="2:6" x14ac:dyDescent="0.25">
      <c r="B42" s="13" t="s">
        <v>39</v>
      </c>
      <c r="C42" s="28">
        <v>2766523</v>
      </c>
      <c r="D42" s="28">
        <v>3526581</v>
      </c>
      <c r="E42" s="28">
        <v>0</v>
      </c>
      <c r="F42" s="35">
        <f t="shared" si="0"/>
        <v>0</v>
      </c>
    </row>
    <row r="43" spans="2:6" hidden="1" x14ac:dyDescent="0.25">
      <c r="B43" s="13"/>
      <c r="C43" s="28"/>
      <c r="D43" s="28"/>
      <c r="E43" s="28"/>
      <c r="F43" s="35" t="str">
        <f t="shared" si="0"/>
        <v>%</v>
      </c>
    </row>
    <row r="44" spans="2:6" hidden="1" x14ac:dyDescent="0.25">
      <c r="B44" s="13"/>
      <c r="C44" s="28"/>
      <c r="D44" s="28"/>
      <c r="E44" s="28"/>
      <c r="F44" s="35" t="str">
        <f t="shared" si="0"/>
        <v>%</v>
      </c>
    </row>
    <row r="45" spans="2:6" ht="15" hidden="1" customHeight="1" x14ac:dyDescent="0.25">
      <c r="B45" s="13"/>
      <c r="C45" s="28"/>
      <c r="D45" s="28"/>
      <c r="E45" s="28"/>
      <c r="F45" s="35" t="str">
        <f t="shared" si="0"/>
        <v>%</v>
      </c>
    </row>
    <row r="46" spans="2:6" hidden="1" x14ac:dyDescent="0.25">
      <c r="B46" s="13"/>
      <c r="C46" s="28"/>
      <c r="D46" s="28"/>
      <c r="E46" s="28"/>
      <c r="F46" s="35" t="str">
        <f t="shared" si="0"/>
        <v>%</v>
      </c>
    </row>
    <row r="47" spans="2:6" hidden="1" x14ac:dyDescent="0.25">
      <c r="B47" s="13"/>
      <c r="C47" s="28"/>
      <c r="D47" s="28"/>
      <c r="E47" s="28"/>
      <c r="F47" s="35" t="str">
        <f t="shared" si="0"/>
        <v>%</v>
      </c>
    </row>
    <row r="48" spans="2:6" hidden="1" x14ac:dyDescent="0.25">
      <c r="B48" s="13"/>
      <c r="C48" s="28"/>
      <c r="D48" s="28"/>
      <c r="E48" s="28"/>
      <c r="F48" s="35" t="str">
        <f t="shared" si="0"/>
        <v>%</v>
      </c>
    </row>
    <row r="49" spans="2:6" x14ac:dyDescent="0.25">
      <c r="B49" s="47" t="s">
        <v>3</v>
      </c>
      <c r="C49" s="48">
        <f>+C40+C34+C29+C16+C14+C9</f>
        <v>177090245</v>
      </c>
      <c r="D49" s="48">
        <f t="shared" ref="D49:E49" si="4">+D40+D34+D29+D16+D14+D9</f>
        <v>181090245</v>
      </c>
      <c r="E49" s="48">
        <f t="shared" si="4"/>
        <v>1502223.84</v>
      </c>
      <c r="F49" s="49">
        <f t="shared" si="0"/>
        <v>8.2954431918737543E-3</v>
      </c>
    </row>
    <row r="50" spans="2:6" x14ac:dyDescent="0.25">
      <c r="B50" s="37" t="s">
        <v>44</v>
      </c>
    </row>
  </sheetData>
  <mergeCells count="1">
    <mergeCell ref="B5:F5"/>
  </mergeCells>
  <pageMargins left="0.7" right="0.7" top="0.75" bottom="0.75" header="0.3" footer="0.3"/>
  <pageSetup paperSize="9" scale="7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"/>
  <sheetViews>
    <sheetView showGridLines="0" zoomScaleNormal="100" workbookViewId="0">
      <selection activeCell="B2" sqref="B2:F2"/>
    </sheetView>
  </sheetViews>
  <sheetFormatPr baseColWidth="10" defaultRowHeight="15" x14ac:dyDescent="0.25"/>
  <cols>
    <col min="2" max="2" width="68.140625" customWidth="1"/>
    <col min="5" max="5" width="12.42578125" customWidth="1"/>
  </cols>
  <sheetData>
    <row r="2" spans="2:6" ht="70.5" customHeight="1" x14ac:dyDescent="0.25">
      <c r="B2" s="71" t="s">
        <v>8</v>
      </c>
      <c r="C2" s="71"/>
      <c r="D2" s="71"/>
      <c r="E2" s="71"/>
      <c r="F2" s="71"/>
    </row>
    <row r="5" spans="2:6" ht="38.25" x14ac:dyDescent="0.25">
      <c r="B5" s="8" t="s">
        <v>4</v>
      </c>
      <c r="C5" s="8" t="s">
        <v>1</v>
      </c>
      <c r="D5" s="8" t="s">
        <v>2</v>
      </c>
      <c r="E5" s="10" t="s">
        <v>7</v>
      </c>
      <c r="F5" s="10" t="s">
        <v>5</v>
      </c>
    </row>
    <row r="6" spans="2:6" x14ac:dyDescent="0.25">
      <c r="B6" s="2" t="s">
        <v>0</v>
      </c>
      <c r="C6" s="3">
        <f>+SUM(C7:C8)</f>
        <v>0</v>
      </c>
      <c r="D6" s="3">
        <f t="shared" ref="D6:E6" si="0">+SUM(D7:D8)</f>
        <v>0</v>
      </c>
      <c r="E6" s="3">
        <f t="shared" si="0"/>
        <v>0</v>
      </c>
      <c r="F6" s="6" t="e">
        <f>E6/D6</f>
        <v>#DIV/0!</v>
      </c>
    </row>
    <row r="7" spans="2:6" x14ac:dyDescent="0.25">
      <c r="B7" s="22"/>
      <c r="C7" s="12"/>
      <c r="D7" s="12"/>
      <c r="E7" s="12"/>
      <c r="F7" s="19" t="e">
        <f>E7/D7</f>
        <v>#DIV/0!</v>
      </c>
    </row>
    <row r="8" spans="2:6" x14ac:dyDescent="0.25">
      <c r="B8" s="14"/>
      <c r="C8" s="15"/>
      <c r="D8" s="15"/>
      <c r="E8" s="15"/>
      <c r="F8" s="20" t="e">
        <f>E8/D8</f>
        <v>#DIV/0!</v>
      </c>
    </row>
    <row r="9" spans="2:6" x14ac:dyDescent="0.25">
      <c r="B9" s="4" t="s">
        <v>3</v>
      </c>
      <c r="C9" s="5">
        <f>+C6</f>
        <v>0</v>
      </c>
      <c r="D9" s="5">
        <f t="shared" ref="D9:E9" si="1">+D6</f>
        <v>0</v>
      </c>
      <c r="E9" s="5">
        <f t="shared" si="1"/>
        <v>0</v>
      </c>
      <c r="F9" s="7" t="e">
        <f>E9/D9</f>
        <v>#DIV/0!</v>
      </c>
    </row>
    <row r="10" spans="2:6" x14ac:dyDescent="0.25">
      <c r="B10" s="1" t="s">
        <v>6</v>
      </c>
    </row>
  </sheetData>
  <mergeCells count="1">
    <mergeCell ref="B2:F2"/>
  </mergeCells>
  <pageMargins left="0.7" right="0.7" top="0.75" bottom="0.75" header="0.3" footer="0.3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37"/>
  <sheetViews>
    <sheetView showGridLines="0" zoomScale="120" zoomScaleNormal="120" workbookViewId="0"/>
  </sheetViews>
  <sheetFormatPr baseColWidth="10" defaultRowHeight="15" x14ac:dyDescent="0.25"/>
  <cols>
    <col min="2" max="2" width="82.28515625" bestFit="1" customWidth="1"/>
    <col min="3" max="4" width="14.140625" bestFit="1" customWidth="1"/>
    <col min="5" max="5" width="15.7109375" customWidth="1"/>
    <col min="6" max="6" width="12.28515625" customWidth="1"/>
  </cols>
  <sheetData>
    <row r="5" spans="2:6" ht="75" customHeight="1" x14ac:dyDescent="0.25">
      <c r="B5" s="71" t="s">
        <v>47</v>
      </c>
      <c r="C5" s="71"/>
      <c r="D5" s="71"/>
      <c r="E5" s="71"/>
      <c r="F5" s="71"/>
    </row>
    <row r="7" spans="2:6" x14ac:dyDescent="0.25">
      <c r="E7" s="63"/>
      <c r="F7" s="65" t="s">
        <v>22</v>
      </c>
    </row>
    <row r="8" spans="2:6" ht="38.25" x14ac:dyDescent="0.25">
      <c r="B8" s="50" t="s">
        <v>4</v>
      </c>
      <c r="C8" s="50" t="s">
        <v>1</v>
      </c>
      <c r="D8" s="50" t="s">
        <v>2</v>
      </c>
      <c r="E8" s="52" t="s">
        <v>43</v>
      </c>
      <c r="F8" s="52" t="s">
        <v>5</v>
      </c>
    </row>
    <row r="9" spans="2:6" x14ac:dyDescent="0.25">
      <c r="B9" s="44" t="s">
        <v>20</v>
      </c>
      <c r="C9" s="45">
        <f>SUM(C10:C12)</f>
        <v>9199965</v>
      </c>
      <c r="D9" s="45">
        <f t="shared" ref="D9:E9" si="0">SUM(D10:D12)</f>
        <v>9199965</v>
      </c>
      <c r="E9" s="45">
        <f t="shared" si="0"/>
        <v>0</v>
      </c>
      <c r="F9" s="46" t="str">
        <f t="shared" ref="F9:F14" si="1">IF(E9=0,"%",E9/D9)</f>
        <v>%</v>
      </c>
    </row>
    <row r="10" spans="2:6" x14ac:dyDescent="0.25">
      <c r="B10" s="11" t="s">
        <v>39</v>
      </c>
      <c r="C10" s="27">
        <v>9199965</v>
      </c>
      <c r="D10" s="27">
        <v>9199965</v>
      </c>
      <c r="E10" s="27">
        <v>0</v>
      </c>
      <c r="F10" s="24" t="str">
        <f t="shared" si="1"/>
        <v>%</v>
      </c>
    </row>
    <row r="11" spans="2:6" hidden="1" x14ac:dyDescent="0.25">
      <c r="B11" s="68"/>
      <c r="C11" s="69"/>
      <c r="D11" s="69"/>
      <c r="E11" s="69"/>
      <c r="F11" s="24" t="str">
        <f t="shared" si="1"/>
        <v>%</v>
      </c>
    </row>
    <row r="12" spans="2:6" hidden="1" x14ac:dyDescent="0.25">
      <c r="B12" s="68"/>
      <c r="C12" s="69"/>
      <c r="D12" s="69"/>
      <c r="E12" s="69"/>
      <c r="F12" s="24" t="str">
        <f t="shared" si="1"/>
        <v>%</v>
      </c>
    </row>
    <row r="13" spans="2:6" s="1" customFormat="1" hidden="1" x14ac:dyDescent="0.25">
      <c r="B13" s="44" t="s">
        <v>19</v>
      </c>
      <c r="C13" s="45">
        <f>+C14</f>
        <v>0</v>
      </c>
      <c r="D13" s="45">
        <f t="shared" ref="D13:E13" si="2">+D14</f>
        <v>0</v>
      </c>
      <c r="E13" s="45">
        <f t="shared" si="2"/>
        <v>0</v>
      </c>
      <c r="F13" s="46" t="str">
        <f t="shared" si="1"/>
        <v>%</v>
      </c>
    </row>
    <row r="14" spans="2:6" s="1" customFormat="1" hidden="1" x14ac:dyDescent="0.25">
      <c r="B14" s="13"/>
      <c r="C14" s="28"/>
      <c r="D14" s="28"/>
      <c r="E14" s="28"/>
      <c r="F14" s="23" t="str">
        <f t="shared" si="1"/>
        <v>%</v>
      </c>
    </row>
    <row r="15" spans="2:6" x14ac:dyDescent="0.25">
      <c r="B15" s="44" t="s">
        <v>18</v>
      </c>
      <c r="C15" s="45">
        <f>SUM(C16:C27)</f>
        <v>677534338</v>
      </c>
      <c r="D15" s="45">
        <f>SUM(D16:D27)</f>
        <v>1543458334</v>
      </c>
      <c r="E15" s="45">
        <f>SUM(E16:E27)</f>
        <v>340314028.18999994</v>
      </c>
      <c r="F15" s="46">
        <f t="shared" ref="F15:F27" si="3">IF(E15=0,"%",E15/D15)</f>
        <v>0.2204879916052207</v>
      </c>
    </row>
    <row r="16" spans="2:6" x14ac:dyDescent="0.25">
      <c r="B16" s="11" t="s">
        <v>39</v>
      </c>
      <c r="C16" s="27">
        <v>677534338</v>
      </c>
      <c r="D16" s="27">
        <v>1543458334</v>
      </c>
      <c r="E16" s="27">
        <v>340314028.18999994</v>
      </c>
      <c r="F16" s="24">
        <f t="shared" si="3"/>
        <v>0.2204879916052207</v>
      </c>
    </row>
    <row r="17" spans="2:6" hidden="1" x14ac:dyDescent="0.25">
      <c r="B17" s="68"/>
      <c r="C17" s="69"/>
      <c r="D17" s="69"/>
      <c r="E17" s="69"/>
      <c r="F17" s="24" t="str">
        <f t="shared" si="3"/>
        <v>%</v>
      </c>
    </row>
    <row r="18" spans="2:6" hidden="1" x14ac:dyDescent="0.25">
      <c r="B18" s="68"/>
      <c r="C18" s="69"/>
      <c r="D18" s="69"/>
      <c r="E18" s="69"/>
      <c r="F18" s="24" t="str">
        <f t="shared" si="3"/>
        <v>%</v>
      </c>
    </row>
    <row r="19" spans="2:6" hidden="1" x14ac:dyDescent="0.25">
      <c r="B19" s="68"/>
      <c r="C19" s="69"/>
      <c r="D19" s="69"/>
      <c r="E19" s="69"/>
      <c r="F19" s="24" t="str">
        <f t="shared" si="3"/>
        <v>%</v>
      </c>
    </row>
    <row r="20" spans="2:6" hidden="1" x14ac:dyDescent="0.25">
      <c r="B20" s="68"/>
      <c r="C20" s="69"/>
      <c r="D20" s="69"/>
      <c r="E20" s="69"/>
      <c r="F20" s="24" t="str">
        <f t="shared" si="3"/>
        <v>%</v>
      </c>
    </row>
    <row r="21" spans="2:6" hidden="1" x14ac:dyDescent="0.25">
      <c r="B21" s="68"/>
      <c r="C21" s="69"/>
      <c r="D21" s="69"/>
      <c r="E21" s="69"/>
      <c r="F21" s="24" t="str">
        <f t="shared" si="3"/>
        <v>%</v>
      </c>
    </row>
    <row r="22" spans="2:6" hidden="1" x14ac:dyDescent="0.25">
      <c r="B22" s="68"/>
      <c r="C22" s="69"/>
      <c r="D22" s="69"/>
      <c r="E22" s="69"/>
      <c r="F22" s="24" t="str">
        <f t="shared" si="3"/>
        <v>%</v>
      </c>
    </row>
    <row r="23" spans="2:6" hidden="1" x14ac:dyDescent="0.25">
      <c r="B23" s="68"/>
      <c r="C23" s="69"/>
      <c r="D23" s="69"/>
      <c r="E23" s="69"/>
      <c r="F23" s="24" t="str">
        <f t="shared" si="3"/>
        <v>%</v>
      </c>
    </row>
    <row r="24" spans="2:6" hidden="1" x14ac:dyDescent="0.25">
      <c r="B24" s="68"/>
      <c r="C24" s="69"/>
      <c r="D24" s="69"/>
      <c r="E24" s="69"/>
      <c r="F24" s="24" t="str">
        <f t="shared" si="3"/>
        <v>%</v>
      </c>
    </row>
    <row r="25" spans="2:6" hidden="1" x14ac:dyDescent="0.25">
      <c r="B25" s="68"/>
      <c r="C25" s="69"/>
      <c r="D25" s="69"/>
      <c r="E25" s="69"/>
      <c r="F25" s="24" t="str">
        <f t="shared" si="3"/>
        <v>%</v>
      </c>
    </row>
    <row r="26" spans="2:6" hidden="1" x14ac:dyDescent="0.25">
      <c r="B26" s="68"/>
      <c r="C26" s="69"/>
      <c r="D26" s="69"/>
      <c r="E26" s="69"/>
      <c r="F26" s="24" t="str">
        <f t="shared" si="3"/>
        <v>%</v>
      </c>
    </row>
    <row r="27" spans="2:6" hidden="1" x14ac:dyDescent="0.25">
      <c r="B27" s="68"/>
      <c r="C27" s="69"/>
      <c r="D27" s="69"/>
      <c r="E27" s="69"/>
      <c r="F27" s="24" t="str">
        <f t="shared" si="3"/>
        <v>%</v>
      </c>
    </row>
    <row r="28" spans="2:6" hidden="1" x14ac:dyDescent="0.25">
      <c r="B28" s="44" t="s">
        <v>17</v>
      </c>
      <c r="C28" s="45">
        <f>++C29</f>
        <v>0</v>
      </c>
      <c r="D28" s="45">
        <f t="shared" ref="D28:E30" si="4">++D29</f>
        <v>0</v>
      </c>
      <c r="E28" s="45">
        <f t="shared" si="4"/>
        <v>0</v>
      </c>
      <c r="F28" s="46" t="str">
        <f t="shared" ref="F28:F29" si="5">IF(E28=0,"%",E28/D28)</f>
        <v>%</v>
      </c>
    </row>
    <row r="29" spans="2:6" hidden="1" x14ac:dyDescent="0.25">
      <c r="B29" s="11"/>
      <c r="C29" s="27">
        <v>0</v>
      </c>
      <c r="D29" s="27">
        <v>0</v>
      </c>
      <c r="E29" s="27">
        <v>0</v>
      </c>
      <c r="F29" s="24" t="str">
        <f t="shared" si="5"/>
        <v>%</v>
      </c>
    </row>
    <row r="30" spans="2:6" x14ac:dyDescent="0.25">
      <c r="B30" s="44" t="s">
        <v>16</v>
      </c>
      <c r="C30" s="45">
        <f>++C31</f>
        <v>0</v>
      </c>
      <c r="D30" s="45">
        <f t="shared" si="4"/>
        <v>71291266</v>
      </c>
      <c r="E30" s="45">
        <f t="shared" si="4"/>
        <v>0</v>
      </c>
      <c r="F30" s="46" t="str">
        <f t="shared" ref="F30:F31" si="6">IF(E30=0,"%",E30/D30)</f>
        <v>%</v>
      </c>
    </row>
    <row r="31" spans="2:6" x14ac:dyDescent="0.25">
      <c r="B31" s="11" t="s">
        <v>39</v>
      </c>
      <c r="C31" s="27">
        <v>0</v>
      </c>
      <c r="D31" s="27">
        <v>71291266</v>
      </c>
      <c r="E31" s="27">
        <v>0</v>
      </c>
      <c r="F31" s="24" t="str">
        <f t="shared" si="6"/>
        <v>%</v>
      </c>
    </row>
    <row r="32" spans="2:6" x14ac:dyDescent="0.25">
      <c r="B32" s="44" t="s">
        <v>15</v>
      </c>
      <c r="C32" s="45">
        <f>SUM(C33:C35)</f>
        <v>480474823</v>
      </c>
      <c r="D32" s="45">
        <f>SUM(D33:D35)</f>
        <v>796996496</v>
      </c>
      <c r="E32" s="45">
        <f>SUM(E33:E35)</f>
        <v>0</v>
      </c>
      <c r="F32" s="46" t="str">
        <f t="shared" ref="F32:F35" si="7">IF(E32=0,"%",E32/D32)</f>
        <v>%</v>
      </c>
    </row>
    <row r="33" spans="2:6" x14ac:dyDescent="0.25">
      <c r="B33" s="11" t="s">
        <v>39</v>
      </c>
      <c r="C33" s="27">
        <v>480474823</v>
      </c>
      <c r="D33" s="27">
        <v>796996496</v>
      </c>
      <c r="E33" s="27">
        <v>0</v>
      </c>
      <c r="F33" s="24" t="str">
        <f t="shared" si="7"/>
        <v>%</v>
      </c>
    </row>
    <row r="34" spans="2:6" hidden="1" x14ac:dyDescent="0.25">
      <c r="B34" s="70"/>
      <c r="C34" s="69"/>
      <c r="D34" s="69"/>
      <c r="E34" s="69"/>
      <c r="F34" s="24" t="str">
        <f t="shared" si="7"/>
        <v>%</v>
      </c>
    </row>
    <row r="35" spans="2:6" hidden="1" x14ac:dyDescent="0.25">
      <c r="B35" s="70"/>
      <c r="C35" s="69"/>
      <c r="D35" s="69"/>
      <c r="E35" s="69"/>
      <c r="F35" s="24" t="str">
        <f t="shared" si="7"/>
        <v>%</v>
      </c>
    </row>
    <row r="36" spans="2:6" x14ac:dyDescent="0.25">
      <c r="B36" s="47" t="s">
        <v>3</v>
      </c>
      <c r="C36" s="48">
        <f>+C9+C13+C15+C28+C30+C32</f>
        <v>1167209126</v>
      </c>
      <c r="D36" s="48">
        <f>+D9+D13+D15+D28+D30+D32</f>
        <v>2420946061</v>
      </c>
      <c r="E36" s="48">
        <f>+E9+E13+E15+E28+E30+E32</f>
        <v>340314028.18999994</v>
      </c>
      <c r="F36" s="49">
        <f t="shared" ref="F36" si="8">IF(D36=0,"%",E36/D36)</f>
        <v>0.14057067758437761</v>
      </c>
    </row>
    <row r="37" spans="2:6" x14ac:dyDescent="0.25">
      <c r="B37" s="37" t="s">
        <v>44</v>
      </c>
    </row>
  </sheetData>
  <mergeCells count="1">
    <mergeCell ref="B5:F5"/>
  </mergeCells>
  <pageMargins left="0.7" right="0.7" top="0.75" bottom="0.75" header="0.3" footer="0.3"/>
  <pageSetup paperSize="9" scale="7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43"/>
  <sheetViews>
    <sheetView showGridLines="0" zoomScale="120" zoomScaleNormal="120" workbookViewId="0"/>
  </sheetViews>
  <sheetFormatPr baseColWidth="10" defaultRowHeight="15" x14ac:dyDescent="0.25"/>
  <cols>
    <col min="2" max="2" width="110.5703125" bestFit="1" customWidth="1"/>
    <col min="3" max="4" width="14.140625" bestFit="1" customWidth="1"/>
    <col min="5" max="5" width="15.7109375" customWidth="1"/>
    <col min="6" max="6" width="12.28515625" customWidth="1"/>
  </cols>
  <sheetData>
    <row r="5" spans="2:6" ht="60" customHeight="1" x14ac:dyDescent="0.25">
      <c r="B5" s="71" t="s">
        <v>48</v>
      </c>
      <c r="C5" s="71"/>
      <c r="D5" s="71"/>
      <c r="E5" s="71"/>
      <c r="F5" s="71"/>
    </row>
    <row r="7" spans="2:6" x14ac:dyDescent="0.25">
      <c r="E7" s="63"/>
      <c r="F7" s="65" t="s">
        <v>22</v>
      </c>
    </row>
    <row r="8" spans="2:6" ht="38.25" x14ac:dyDescent="0.25">
      <c r="B8" s="50" t="s">
        <v>4</v>
      </c>
      <c r="C8" s="50" t="s">
        <v>1</v>
      </c>
      <c r="D8" s="50" t="s">
        <v>2</v>
      </c>
      <c r="E8" s="52" t="s">
        <v>43</v>
      </c>
      <c r="F8" s="52" t="s">
        <v>5</v>
      </c>
    </row>
    <row r="9" spans="2:6" hidden="1" x14ac:dyDescent="0.25">
      <c r="B9" s="44" t="s">
        <v>20</v>
      </c>
      <c r="C9" s="45">
        <f>+C10</f>
        <v>0</v>
      </c>
      <c r="D9" s="45">
        <f t="shared" ref="D9:E9" si="0">+D10</f>
        <v>0</v>
      </c>
      <c r="E9" s="45">
        <f t="shared" si="0"/>
        <v>0</v>
      </c>
      <c r="F9" s="46" t="str">
        <f t="shared" ref="F9:F42" si="1">IF(E9=0,"%",E9/D9)</f>
        <v>%</v>
      </c>
    </row>
    <row r="10" spans="2:6" hidden="1" x14ac:dyDescent="0.25">
      <c r="B10" s="26" t="s">
        <v>39</v>
      </c>
      <c r="C10" s="27"/>
      <c r="D10" s="27"/>
      <c r="E10" s="27"/>
      <c r="F10" s="24" t="str">
        <f t="shared" si="1"/>
        <v>%</v>
      </c>
    </row>
    <row r="11" spans="2:6" hidden="1" x14ac:dyDescent="0.25">
      <c r="B11" s="44" t="s">
        <v>18</v>
      </c>
      <c r="C11" s="45">
        <f>+SUM(C12:C24)</f>
        <v>0</v>
      </c>
      <c r="D11" s="45">
        <f>+SUM(D12:D24)</f>
        <v>0</v>
      </c>
      <c r="E11" s="45">
        <f>+SUM(E12:E24)</f>
        <v>0</v>
      </c>
      <c r="F11" s="46" t="str">
        <f t="shared" ref="F11:F12" si="2">IF(E11=0,"%",E11/D11)</f>
        <v>%</v>
      </c>
    </row>
    <row r="12" spans="2:6" hidden="1" x14ac:dyDescent="0.25">
      <c r="B12" s="26" t="s">
        <v>28</v>
      </c>
      <c r="C12" s="27"/>
      <c r="D12" s="27"/>
      <c r="E12" s="27"/>
      <c r="F12" s="24" t="str">
        <f t="shared" si="2"/>
        <v>%</v>
      </c>
    </row>
    <row r="13" spans="2:6" hidden="1" x14ac:dyDescent="0.25">
      <c r="B13" s="25" t="s">
        <v>29</v>
      </c>
      <c r="C13" s="28"/>
      <c r="D13" s="28"/>
      <c r="E13" s="28"/>
      <c r="F13" s="35" t="str">
        <f t="shared" si="1"/>
        <v>%</v>
      </c>
    </row>
    <row r="14" spans="2:6" hidden="1" x14ac:dyDescent="0.25">
      <c r="B14" s="25" t="s">
        <v>30</v>
      </c>
      <c r="C14" s="28"/>
      <c r="D14" s="28"/>
      <c r="E14" s="28"/>
      <c r="F14" s="35" t="str">
        <f t="shared" si="1"/>
        <v>%</v>
      </c>
    </row>
    <row r="15" spans="2:6" hidden="1" x14ac:dyDescent="0.25">
      <c r="B15" s="25" t="s">
        <v>31</v>
      </c>
      <c r="C15" s="28"/>
      <c r="D15" s="28"/>
      <c r="E15" s="28"/>
      <c r="F15" s="35" t="str">
        <f t="shared" si="1"/>
        <v>%</v>
      </c>
    </row>
    <row r="16" spans="2:6" hidden="1" x14ac:dyDescent="0.25">
      <c r="B16" s="25" t="s">
        <v>32</v>
      </c>
      <c r="C16" s="28"/>
      <c r="D16" s="28"/>
      <c r="E16" s="28"/>
      <c r="F16" s="35" t="str">
        <f t="shared" si="1"/>
        <v>%</v>
      </c>
    </row>
    <row r="17" spans="2:6" hidden="1" x14ac:dyDescent="0.25">
      <c r="B17" s="25" t="s">
        <v>33</v>
      </c>
      <c r="C17" s="28"/>
      <c r="D17" s="28"/>
      <c r="E17" s="28"/>
      <c r="F17" s="35" t="str">
        <f t="shared" si="1"/>
        <v>%</v>
      </c>
    </row>
    <row r="18" spans="2:6" hidden="1" x14ac:dyDescent="0.25">
      <c r="B18" s="25" t="s">
        <v>34</v>
      </c>
      <c r="C18" s="28"/>
      <c r="D18" s="28"/>
      <c r="E18" s="28"/>
      <c r="F18" s="35" t="str">
        <f t="shared" si="1"/>
        <v>%</v>
      </c>
    </row>
    <row r="19" spans="2:6" hidden="1" x14ac:dyDescent="0.25">
      <c r="B19" s="25" t="s">
        <v>35</v>
      </c>
      <c r="C19" s="28"/>
      <c r="D19" s="28"/>
      <c r="E19" s="28"/>
      <c r="F19" s="35" t="str">
        <f t="shared" si="1"/>
        <v>%</v>
      </c>
    </row>
    <row r="20" spans="2:6" hidden="1" x14ac:dyDescent="0.25">
      <c r="B20" s="25" t="s">
        <v>36</v>
      </c>
      <c r="C20" s="28"/>
      <c r="D20" s="28"/>
      <c r="E20" s="28"/>
      <c r="F20" s="35" t="str">
        <f t="shared" si="1"/>
        <v>%</v>
      </c>
    </row>
    <row r="21" spans="2:6" hidden="1" x14ac:dyDescent="0.25">
      <c r="B21" s="25" t="s">
        <v>37</v>
      </c>
      <c r="C21" s="28"/>
      <c r="D21" s="28"/>
      <c r="E21" s="28"/>
      <c r="F21" s="35" t="str">
        <f t="shared" si="1"/>
        <v>%</v>
      </c>
    </row>
    <row r="22" spans="2:6" hidden="1" x14ac:dyDescent="0.25">
      <c r="B22" s="25" t="s">
        <v>40</v>
      </c>
      <c r="C22" s="28"/>
      <c r="D22" s="28"/>
      <c r="E22" s="28"/>
      <c r="F22" s="35" t="str">
        <f t="shared" si="1"/>
        <v>%</v>
      </c>
    </row>
    <row r="23" spans="2:6" hidden="1" x14ac:dyDescent="0.25">
      <c r="B23" s="25" t="s">
        <v>38</v>
      </c>
      <c r="C23" s="28"/>
      <c r="D23" s="28"/>
      <c r="E23" s="28"/>
      <c r="F23" s="35" t="str">
        <f t="shared" si="1"/>
        <v>%</v>
      </c>
    </row>
    <row r="24" spans="2:6" hidden="1" x14ac:dyDescent="0.25">
      <c r="B24" s="25" t="s">
        <v>39</v>
      </c>
      <c r="C24" s="28"/>
      <c r="D24" s="28"/>
      <c r="E24" s="28"/>
      <c r="F24" s="35" t="str">
        <f t="shared" si="1"/>
        <v>%</v>
      </c>
    </row>
    <row r="25" spans="2:6" hidden="1" x14ac:dyDescent="0.25">
      <c r="B25" s="44" t="s">
        <v>17</v>
      </c>
      <c r="C25" s="45">
        <f>SUM(C26:C27)</f>
        <v>0</v>
      </c>
      <c r="D25" s="45">
        <f t="shared" ref="D25:E25" si="3">SUM(D26:D27)</f>
        <v>0</v>
      </c>
      <c r="E25" s="45">
        <f t="shared" si="3"/>
        <v>0</v>
      </c>
      <c r="F25" s="46" t="str">
        <f t="shared" ref="F25:F26" si="4">IF(E25=0,"%",E25/D25)</f>
        <v>%</v>
      </c>
    </row>
    <row r="26" spans="2:6" hidden="1" x14ac:dyDescent="0.25">
      <c r="B26" s="25" t="s">
        <v>24</v>
      </c>
      <c r="C26" s="28"/>
      <c r="D26" s="28">
        <v>0</v>
      </c>
      <c r="E26" s="28">
        <v>0</v>
      </c>
      <c r="F26" s="35" t="str">
        <f t="shared" si="4"/>
        <v>%</v>
      </c>
    </row>
    <row r="27" spans="2:6" hidden="1" x14ac:dyDescent="0.25">
      <c r="B27" s="66" t="s">
        <v>27</v>
      </c>
      <c r="C27" s="67"/>
      <c r="D27" s="67"/>
      <c r="E27" s="67"/>
      <c r="F27" s="35" t="str">
        <f t="shared" si="1"/>
        <v>%</v>
      </c>
    </row>
    <row r="28" spans="2:6" hidden="1" x14ac:dyDescent="0.25">
      <c r="B28" s="44" t="s">
        <v>16</v>
      </c>
      <c r="C28" s="45">
        <f>+C29</f>
        <v>0</v>
      </c>
      <c r="D28" s="45">
        <f t="shared" ref="D28:E28" si="5">+D29</f>
        <v>0</v>
      </c>
      <c r="E28" s="45">
        <f t="shared" si="5"/>
        <v>0</v>
      </c>
      <c r="F28" s="46" t="str">
        <f t="shared" si="1"/>
        <v>%</v>
      </c>
    </row>
    <row r="29" spans="2:6" hidden="1" x14ac:dyDescent="0.25">
      <c r="B29" s="25" t="s">
        <v>39</v>
      </c>
      <c r="C29" s="28"/>
      <c r="D29" s="28"/>
      <c r="E29" s="28"/>
      <c r="F29" s="35" t="str">
        <f t="shared" si="1"/>
        <v>%</v>
      </c>
    </row>
    <row r="30" spans="2:6" x14ac:dyDescent="0.25">
      <c r="B30" s="44" t="s">
        <v>15</v>
      </c>
      <c r="C30" s="45">
        <f>+SUM(C31:C41)</f>
        <v>0</v>
      </c>
      <c r="D30" s="45">
        <f>+SUM(D31:D41)</f>
        <v>24010106</v>
      </c>
      <c r="E30" s="45">
        <f>+SUM(E31:E41)</f>
        <v>0</v>
      </c>
      <c r="F30" s="46" t="str">
        <f t="shared" si="1"/>
        <v>%</v>
      </c>
    </row>
    <row r="31" spans="2:6" x14ac:dyDescent="0.25">
      <c r="B31" s="26" t="s">
        <v>39</v>
      </c>
      <c r="C31" s="27">
        <v>0</v>
      </c>
      <c r="D31" s="27">
        <v>24010106</v>
      </c>
      <c r="E31" s="27">
        <v>0</v>
      </c>
      <c r="F31" s="24" t="str">
        <f t="shared" si="1"/>
        <v>%</v>
      </c>
    </row>
    <row r="32" spans="2:6" hidden="1" x14ac:dyDescent="0.25">
      <c r="B32" s="25"/>
      <c r="C32" s="28"/>
      <c r="D32" s="28"/>
      <c r="E32" s="28"/>
      <c r="F32" s="35" t="str">
        <f>IF(E32=0,"%",E32/D32)</f>
        <v>%</v>
      </c>
    </row>
    <row r="33" spans="2:6" hidden="1" x14ac:dyDescent="0.25">
      <c r="B33" s="25"/>
      <c r="C33" s="28"/>
      <c r="D33" s="28"/>
      <c r="E33" s="28"/>
      <c r="F33" s="35" t="str">
        <f t="shared" ref="F33" si="6">IF(E33=0,"%",E33/D33)</f>
        <v>%</v>
      </c>
    </row>
    <row r="34" spans="2:6" hidden="1" x14ac:dyDescent="0.25">
      <c r="B34" s="25"/>
      <c r="C34" s="28"/>
      <c r="D34" s="28"/>
      <c r="E34" s="28"/>
      <c r="F34" s="35" t="str">
        <f t="shared" si="1"/>
        <v>%</v>
      </c>
    </row>
    <row r="35" spans="2:6" hidden="1" x14ac:dyDescent="0.25">
      <c r="B35" s="25"/>
      <c r="C35" s="28"/>
      <c r="D35" s="28"/>
      <c r="E35" s="28"/>
      <c r="F35" s="35" t="str">
        <f t="shared" si="1"/>
        <v>%</v>
      </c>
    </row>
    <row r="36" spans="2:6" hidden="1" x14ac:dyDescent="0.25">
      <c r="B36" s="25"/>
      <c r="C36" s="28"/>
      <c r="D36" s="28"/>
      <c r="E36" s="28"/>
      <c r="F36" s="35" t="str">
        <f t="shared" si="1"/>
        <v>%</v>
      </c>
    </row>
    <row r="37" spans="2:6" hidden="1" x14ac:dyDescent="0.25">
      <c r="B37" s="25"/>
      <c r="C37" s="28"/>
      <c r="D37" s="28"/>
      <c r="E37" s="28"/>
      <c r="F37" s="35" t="str">
        <f t="shared" si="1"/>
        <v>%</v>
      </c>
    </row>
    <row r="38" spans="2:6" hidden="1" x14ac:dyDescent="0.25">
      <c r="B38" s="25"/>
      <c r="C38" s="28"/>
      <c r="D38" s="28"/>
      <c r="E38" s="28"/>
      <c r="F38" s="35" t="str">
        <f t="shared" si="1"/>
        <v>%</v>
      </c>
    </row>
    <row r="39" spans="2:6" hidden="1" x14ac:dyDescent="0.25">
      <c r="B39" s="25"/>
      <c r="C39" s="28"/>
      <c r="D39" s="28"/>
      <c r="E39" s="28"/>
      <c r="F39" s="35" t="str">
        <f t="shared" si="1"/>
        <v>%</v>
      </c>
    </row>
    <row r="40" spans="2:6" hidden="1" x14ac:dyDescent="0.25">
      <c r="B40" s="25"/>
      <c r="C40" s="28"/>
      <c r="D40" s="28"/>
      <c r="E40" s="28"/>
      <c r="F40" s="35" t="str">
        <f t="shared" ref="F40" si="7">IF(E40=0,"%",E40/D40)</f>
        <v>%</v>
      </c>
    </row>
    <row r="41" spans="2:6" hidden="1" x14ac:dyDescent="0.25">
      <c r="B41" s="25"/>
      <c r="C41" s="28"/>
      <c r="D41" s="28"/>
      <c r="E41" s="28"/>
      <c r="F41" s="35" t="str">
        <f t="shared" si="1"/>
        <v>%</v>
      </c>
    </row>
    <row r="42" spans="2:6" x14ac:dyDescent="0.25">
      <c r="B42" s="47" t="s">
        <v>3</v>
      </c>
      <c r="C42" s="48">
        <f>+C30+C28+C25+C11</f>
        <v>0</v>
      </c>
      <c r="D42" s="48">
        <f t="shared" ref="D42:E42" si="8">+D30+D28+D25+D11</f>
        <v>24010106</v>
      </c>
      <c r="E42" s="48">
        <f t="shared" si="8"/>
        <v>0</v>
      </c>
      <c r="F42" s="49" t="str">
        <f t="shared" si="1"/>
        <v>%</v>
      </c>
    </row>
    <row r="43" spans="2:6" x14ac:dyDescent="0.25">
      <c r="B43" s="37" t="s">
        <v>44</v>
      </c>
    </row>
  </sheetData>
  <mergeCells count="1">
    <mergeCell ref="B5:F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16"/>
  <sheetViews>
    <sheetView showGridLines="0" zoomScale="120" zoomScaleNormal="120" workbookViewId="0">
      <selection activeCell="B8" sqref="B8"/>
    </sheetView>
  </sheetViews>
  <sheetFormatPr baseColWidth="10" defaultRowHeight="15" x14ac:dyDescent="0.25"/>
  <cols>
    <col min="1" max="1" width="2.42578125" customWidth="1"/>
    <col min="2" max="2" width="85.28515625" bestFit="1" customWidth="1"/>
    <col min="5" max="5" width="15.7109375" customWidth="1"/>
    <col min="6" max="6" width="12.28515625" customWidth="1"/>
  </cols>
  <sheetData>
    <row r="5" spans="2:6" ht="60" customHeight="1" x14ac:dyDescent="0.25">
      <c r="B5" s="72" t="s">
        <v>49</v>
      </c>
      <c r="C5" s="72"/>
      <c r="D5" s="72"/>
      <c r="E5" s="72"/>
      <c r="F5" s="72"/>
    </row>
    <row r="8" spans="2:6" ht="38.25" x14ac:dyDescent="0.25">
      <c r="B8" s="50" t="s">
        <v>4</v>
      </c>
      <c r="C8" s="50" t="s">
        <v>1</v>
      </c>
      <c r="D8" s="50" t="s">
        <v>2</v>
      </c>
      <c r="E8" s="52" t="s">
        <v>43</v>
      </c>
      <c r="F8" s="52" t="s">
        <v>5</v>
      </c>
    </row>
    <row r="9" spans="2:6" x14ac:dyDescent="0.25">
      <c r="B9" s="44" t="s">
        <v>21</v>
      </c>
      <c r="C9" s="45">
        <f>SUM(C10:C11)</f>
        <v>0</v>
      </c>
      <c r="D9" s="45">
        <f t="shared" ref="D9:E9" si="0">SUM(D10:D11)</f>
        <v>0</v>
      </c>
      <c r="E9" s="45">
        <f t="shared" si="0"/>
        <v>0</v>
      </c>
      <c r="F9" s="46" t="str">
        <f t="shared" ref="F9:F15" si="1">IF(E9=0,"%",E9/D9)</f>
        <v>%</v>
      </c>
    </row>
    <row r="10" spans="2:6" x14ac:dyDescent="0.25">
      <c r="B10" s="25" t="s">
        <v>28</v>
      </c>
      <c r="C10" s="28"/>
      <c r="D10" s="28"/>
      <c r="E10" s="28"/>
      <c r="F10" s="35" t="str">
        <f t="shared" si="1"/>
        <v>%</v>
      </c>
    </row>
    <row r="11" spans="2:6" x14ac:dyDescent="0.25">
      <c r="B11" s="54" t="s">
        <v>29</v>
      </c>
      <c r="C11" s="29"/>
      <c r="D11" s="29"/>
      <c r="E11" s="29"/>
      <c r="F11" s="36" t="str">
        <f t="shared" si="1"/>
        <v>%</v>
      </c>
    </row>
    <row r="12" spans="2:6" x14ac:dyDescent="0.25">
      <c r="B12" s="44" t="s">
        <v>15</v>
      </c>
      <c r="C12" s="45">
        <f>SUM(C13:C14)</f>
        <v>0</v>
      </c>
      <c r="D12" s="45">
        <f t="shared" ref="D12:E12" si="2">SUM(D13:D14)</f>
        <v>0</v>
      </c>
      <c r="E12" s="45">
        <f t="shared" si="2"/>
        <v>0</v>
      </c>
      <c r="F12" s="55" t="str">
        <f t="shared" si="1"/>
        <v>%</v>
      </c>
    </row>
    <row r="13" spans="2:6" x14ac:dyDescent="0.25">
      <c r="B13" s="25" t="s">
        <v>28</v>
      </c>
      <c r="C13" s="28"/>
      <c r="D13" s="28"/>
      <c r="E13" s="28"/>
      <c r="F13" s="35" t="str">
        <f t="shared" si="1"/>
        <v>%</v>
      </c>
    </row>
    <row r="14" spans="2:6" x14ac:dyDescent="0.25">
      <c r="B14" s="54" t="s">
        <v>29</v>
      </c>
      <c r="C14" s="29"/>
      <c r="D14" s="29"/>
      <c r="E14" s="29"/>
      <c r="F14" s="36" t="str">
        <f t="shared" si="1"/>
        <v>%</v>
      </c>
    </row>
    <row r="15" spans="2:6" x14ac:dyDescent="0.25">
      <c r="B15" s="47" t="s">
        <v>3</v>
      </c>
      <c r="C15" s="48">
        <f>+C12+C9</f>
        <v>0</v>
      </c>
      <c r="D15" s="48">
        <f t="shared" ref="D15:E15" si="3">+D12+D9</f>
        <v>0</v>
      </c>
      <c r="E15" s="48">
        <f t="shared" si="3"/>
        <v>0</v>
      </c>
      <c r="F15" s="49" t="str">
        <f t="shared" si="1"/>
        <v>%</v>
      </c>
    </row>
    <row r="16" spans="2:6" x14ac:dyDescent="0.25">
      <c r="B16" s="37" t="s">
        <v>44</v>
      </c>
    </row>
  </sheetData>
  <mergeCells count="1">
    <mergeCell ref="B5:F5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TODA FUENTE</vt:lpstr>
      <vt:lpstr>RO</vt:lpstr>
      <vt:lpstr>RDR</vt:lpstr>
      <vt:lpstr>ROOC</vt:lpstr>
      <vt:lpstr>ROCC</vt:lpstr>
      <vt:lpstr>DYT</vt:lpstr>
      <vt:lpstr>RD</vt:lpstr>
      <vt:lpstr>RDR!Área_de_impresión</vt:lpstr>
      <vt:lpstr>RO!Área_de_impresión</vt:lpstr>
      <vt:lpstr>ROCC!Área_de_impresión</vt:lpstr>
      <vt:lpstr>ROOC!Área_de_impresión</vt:lpstr>
      <vt:lpstr>'TODA FUENTE'!Área_de_impresión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VICENTE GALLO</dc:creator>
  <cp:lastModifiedBy>DAMIAN VICENTE GALLO</cp:lastModifiedBy>
  <cp:lastPrinted>2014-05-15T18:05:16Z</cp:lastPrinted>
  <dcterms:created xsi:type="dcterms:W3CDTF">2013-07-12T22:51:31Z</dcterms:created>
  <dcterms:modified xsi:type="dcterms:W3CDTF">2022-02-09T21:51:12Z</dcterms:modified>
</cp:coreProperties>
</file>