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ño 2022\5.- Informacion Portal MINSA - Transparencia\PpR - Pliego MINSA 2022\2. Febrero - 2022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RO!$B$5:$F$90</definedName>
    <definedName name="_xlnm.Print_Area" localSheetId="4">ROCC!$B$5:$F$37</definedName>
    <definedName name="_xlnm.Print_Area" localSheetId="3">ROOC!$B$2:$F$10</definedName>
    <definedName name="_xlnm.Print_Area" localSheetId="0">'TODA FUENTE'!$B$5:$F$87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7" l="1"/>
  <c r="F20" i="5"/>
  <c r="C26" i="5"/>
  <c r="D26" i="5"/>
  <c r="E26" i="5"/>
  <c r="F39" i="1"/>
  <c r="C48" i="1"/>
  <c r="D48" i="1"/>
  <c r="E48" i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E9" i="8"/>
  <c r="D9" i="8"/>
  <c r="C9" i="8"/>
  <c r="F44" i="2"/>
  <c r="C50" i="2"/>
  <c r="D50" i="2"/>
  <c r="E50" i="2"/>
  <c r="F15" i="2"/>
  <c r="F20" i="1"/>
  <c r="C23" i="1"/>
  <c r="D23" i="1"/>
  <c r="E23" i="1"/>
  <c r="F40" i="5" l="1"/>
  <c r="E15" i="8"/>
  <c r="D15" i="8"/>
  <c r="C15" i="8"/>
  <c r="E32" i="8"/>
  <c r="D32" i="8"/>
  <c r="C32" i="8"/>
  <c r="F35" i="8"/>
  <c r="F34" i="8"/>
  <c r="C28" i="8"/>
  <c r="D28" i="8"/>
  <c r="E28" i="8"/>
  <c r="F28" i="8" s="1"/>
  <c r="F29" i="8"/>
  <c r="F34" i="2"/>
  <c r="F33" i="2"/>
  <c r="F32" i="2"/>
  <c r="F31" i="2"/>
  <c r="F30" i="2"/>
  <c r="F29" i="2"/>
  <c r="F29" i="1"/>
  <c r="F28" i="1"/>
  <c r="F27" i="1"/>
  <c r="F26" i="1"/>
  <c r="F48" i="3"/>
  <c r="F47" i="3"/>
  <c r="F46" i="3"/>
  <c r="F45" i="3"/>
  <c r="F44" i="3"/>
  <c r="F43" i="3"/>
  <c r="F42" i="3"/>
  <c r="F41" i="3"/>
  <c r="F39" i="3"/>
  <c r="F38" i="3"/>
  <c r="F37" i="3"/>
  <c r="F36" i="3"/>
  <c r="E40" i="3"/>
  <c r="D40" i="3"/>
  <c r="F41" i="5"/>
  <c r="F31" i="3"/>
  <c r="F53" i="1"/>
  <c r="F40" i="3" l="1"/>
  <c r="F28" i="2"/>
  <c r="F26" i="2"/>
  <c r="F25" i="2"/>
  <c r="F25" i="1"/>
  <c r="F16" i="5" l="1"/>
  <c r="E30" i="8"/>
  <c r="D30" i="8"/>
  <c r="D36" i="8" s="1"/>
  <c r="C30" i="8"/>
  <c r="C36" i="8" s="1"/>
  <c r="F13" i="8" l="1"/>
  <c r="E36" i="8"/>
  <c r="F30" i="8"/>
  <c r="F35" i="5"/>
  <c r="F28" i="5"/>
  <c r="F18" i="5"/>
  <c r="F35" i="3"/>
  <c r="F79" i="1"/>
  <c r="F45" i="1"/>
  <c r="F43" i="1"/>
  <c r="F30" i="1"/>
  <c r="F27" i="5" l="1"/>
  <c r="C32" i="1"/>
  <c r="D32" i="1"/>
  <c r="E32" i="1"/>
  <c r="F26" i="5" l="1"/>
  <c r="F33" i="8"/>
  <c r="F16" i="8"/>
  <c r="F81" i="2"/>
  <c r="F80" i="2"/>
  <c r="F79" i="2"/>
  <c r="F78" i="2"/>
  <c r="F81" i="1"/>
  <c r="F80" i="1"/>
  <c r="F32" i="8" l="1"/>
  <c r="F15" i="8"/>
  <c r="C74" i="2"/>
  <c r="F36" i="8" l="1"/>
  <c r="F78" i="1"/>
  <c r="F17" i="5" l="1"/>
  <c r="F11" i="3" l="1"/>
  <c r="F55" i="2"/>
  <c r="F54" i="2"/>
  <c r="F53" i="2"/>
  <c r="F52" i="2"/>
  <c r="F39" i="2"/>
  <c r="F55" i="1"/>
  <c r="F54" i="1"/>
  <c r="F52" i="1"/>
  <c r="F51" i="1"/>
  <c r="F40" i="1"/>
  <c r="F15" i="7" l="1"/>
  <c r="F14" i="7"/>
  <c r="E13" i="7"/>
  <c r="D13" i="7"/>
  <c r="C13" i="7"/>
  <c r="E29" i="5"/>
  <c r="D29" i="5"/>
  <c r="C29" i="5"/>
  <c r="C34" i="3"/>
  <c r="D34" i="3"/>
  <c r="E34" i="3"/>
  <c r="F73" i="2"/>
  <c r="E72" i="2"/>
  <c r="F72" i="2" s="1"/>
  <c r="D72" i="2"/>
  <c r="C72" i="2"/>
  <c r="E69" i="1"/>
  <c r="F69" i="1" s="1"/>
  <c r="D69" i="1"/>
  <c r="C69" i="1"/>
  <c r="F70" i="1"/>
  <c r="F13" i="7" l="1"/>
  <c r="F32" i="3"/>
  <c r="F31" i="1"/>
  <c r="F24" i="1"/>
  <c r="F36" i="5" l="1"/>
  <c r="F33" i="5"/>
  <c r="F30" i="5"/>
  <c r="F29" i="5"/>
  <c r="C35" i="2"/>
  <c r="D35" i="2"/>
  <c r="E35" i="2"/>
  <c r="E11" i="5" l="1"/>
  <c r="D11" i="5"/>
  <c r="C11" i="5"/>
  <c r="E9" i="5"/>
  <c r="D9" i="5"/>
  <c r="C9" i="5"/>
  <c r="E61" i="2"/>
  <c r="D61" i="2"/>
  <c r="C61" i="2"/>
  <c r="E59" i="1"/>
  <c r="D59" i="1"/>
  <c r="C59" i="1"/>
  <c r="F66" i="1"/>
  <c r="F65" i="1"/>
  <c r="F64" i="1"/>
  <c r="C71" i="1"/>
  <c r="D71" i="1"/>
  <c r="E71" i="1"/>
  <c r="F15" i="5" l="1"/>
  <c r="F14" i="5"/>
  <c r="F13" i="5"/>
  <c r="F12" i="5"/>
  <c r="F11" i="5"/>
  <c r="F33" i="3" l="1"/>
  <c r="E29" i="3"/>
  <c r="D29" i="3"/>
  <c r="C29" i="3"/>
  <c r="E9" i="7" l="1"/>
  <c r="E16" i="7" s="1"/>
  <c r="D9" i="7"/>
  <c r="D16" i="7" s="1"/>
  <c r="C9" i="7"/>
  <c r="C16" i="7" s="1"/>
  <c r="F30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4" i="5" l="1"/>
  <c r="F65" i="2"/>
  <c r="F56" i="2"/>
  <c r="F51" i="2"/>
  <c r="F63" i="1"/>
  <c r="F50" i="1"/>
  <c r="F85" i="2" l="1"/>
  <c r="F77" i="1"/>
  <c r="F58" i="1"/>
  <c r="F57" i="1"/>
  <c r="F56" i="1"/>
  <c r="F29" i="3" l="1"/>
  <c r="F34" i="3"/>
  <c r="F70" i="2"/>
  <c r="F69" i="2"/>
  <c r="D74" i="2"/>
  <c r="E74" i="2"/>
  <c r="F12" i="7"/>
  <c r="F10" i="7"/>
  <c r="F71" i="2" l="1"/>
  <c r="F68" i="1"/>
  <c r="F67" i="2" l="1"/>
  <c r="F66" i="2"/>
  <c r="F64" i="2"/>
  <c r="F62" i="1"/>
  <c r="F27" i="2" l="1"/>
  <c r="F24" i="2"/>
  <c r="F60" i="2" l="1"/>
  <c r="F59" i="2"/>
  <c r="F58" i="2"/>
  <c r="F57" i="2"/>
  <c r="F49" i="1"/>
  <c r="F42" i="5" l="1"/>
  <c r="C31" i="5" l="1"/>
  <c r="C43" i="5" s="1"/>
  <c r="D31" i="5"/>
  <c r="D43" i="5" s="1"/>
  <c r="E31" i="5"/>
  <c r="E43" i="5" s="1"/>
  <c r="F39" i="5" l="1"/>
  <c r="F25" i="5" l="1"/>
  <c r="F10" i="8" l="1"/>
  <c r="F38" i="5" l="1"/>
  <c r="F37" i="5"/>
  <c r="F32" i="5"/>
  <c r="F24" i="5"/>
  <c r="F23" i="5"/>
  <c r="F22" i="5"/>
  <c r="F21" i="5"/>
  <c r="F19" i="5"/>
  <c r="F10" i="5"/>
  <c r="F88" i="2"/>
  <c r="F87" i="2"/>
  <c r="F86" i="2"/>
  <c r="F84" i="2"/>
  <c r="F83" i="2"/>
  <c r="F82" i="2"/>
  <c r="F77" i="2"/>
  <c r="F76" i="2"/>
  <c r="F75" i="2"/>
  <c r="F68" i="2"/>
  <c r="F63" i="2"/>
  <c r="F62" i="2"/>
  <c r="F49" i="2"/>
  <c r="F48" i="2"/>
  <c r="F47" i="2"/>
  <c r="F46" i="2"/>
  <c r="F45" i="2"/>
  <c r="F43" i="2"/>
  <c r="F42" i="2"/>
  <c r="F41" i="2"/>
  <c r="F40" i="2"/>
  <c r="F38" i="2"/>
  <c r="F37" i="2"/>
  <c r="F36" i="2"/>
  <c r="F22" i="2"/>
  <c r="F21" i="2"/>
  <c r="F20" i="2"/>
  <c r="F19" i="2"/>
  <c r="F18" i="2"/>
  <c r="F17" i="2"/>
  <c r="F16" i="2"/>
  <c r="F14" i="2"/>
  <c r="F13" i="2"/>
  <c r="F12" i="2"/>
  <c r="F11" i="2"/>
  <c r="F10" i="2"/>
  <c r="F85" i="1"/>
  <c r="F84" i="1"/>
  <c r="F83" i="1"/>
  <c r="F82" i="1"/>
  <c r="F76" i="1"/>
  <c r="F75" i="1"/>
  <c r="F74" i="1"/>
  <c r="F73" i="1"/>
  <c r="F72" i="1"/>
  <c r="F67" i="1"/>
  <c r="F61" i="1"/>
  <c r="F60" i="1"/>
  <c r="F47" i="1"/>
  <c r="F46" i="1"/>
  <c r="F44" i="1"/>
  <c r="F42" i="1"/>
  <c r="F41" i="1"/>
  <c r="F38" i="1"/>
  <c r="F37" i="1"/>
  <c r="F36" i="1"/>
  <c r="F35" i="1"/>
  <c r="F34" i="1"/>
  <c r="F33" i="1"/>
  <c r="F22" i="1"/>
  <c r="F21" i="1"/>
  <c r="F19" i="1"/>
  <c r="F18" i="1"/>
  <c r="F17" i="1"/>
  <c r="F16" i="1"/>
  <c r="F15" i="1"/>
  <c r="F14" i="1"/>
  <c r="F13" i="1"/>
  <c r="F12" i="1"/>
  <c r="F11" i="1"/>
  <c r="F10" i="1"/>
  <c r="F71" i="1" l="1"/>
  <c r="F74" i="2"/>
  <c r="E9" i="3"/>
  <c r="D9" i="3"/>
  <c r="C9" i="3"/>
  <c r="F9" i="3" l="1"/>
  <c r="F9" i="5"/>
  <c r="F48" i="1"/>
  <c r="F23" i="1"/>
  <c r="F9" i="8"/>
  <c r="F31" i="5"/>
  <c r="F43" i="5"/>
  <c r="F50" i="2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0" i="3"/>
  <c r="E16" i="3"/>
  <c r="D16" i="3"/>
  <c r="C16" i="3"/>
  <c r="E23" i="2"/>
  <c r="D23" i="2"/>
  <c r="C23" i="2"/>
  <c r="E9" i="2"/>
  <c r="D9" i="2"/>
  <c r="C9" i="2"/>
  <c r="E9" i="1"/>
  <c r="E86" i="1" s="1"/>
  <c r="D9" i="1"/>
  <c r="D86" i="1" s="1"/>
  <c r="C9" i="1"/>
  <c r="C86" i="1" s="1"/>
  <c r="E49" i="3" l="1"/>
  <c r="D49" i="3"/>
  <c r="D89" i="2"/>
  <c r="E89" i="2"/>
  <c r="C89" i="2"/>
  <c r="F86" i="1"/>
  <c r="C49" i="3"/>
  <c r="F16" i="3"/>
  <c r="F35" i="2"/>
  <c r="F23" i="2"/>
  <c r="F32" i="1"/>
  <c r="F61" i="2"/>
  <c r="F59" i="1"/>
  <c r="F9" i="2"/>
  <c r="F9" i="1"/>
  <c r="F9" i="4"/>
  <c r="F8" i="4"/>
  <c r="F7" i="4"/>
  <c r="F6" i="4"/>
  <c r="F49" i="3" l="1"/>
  <c r="F89" i="2"/>
</calcChain>
</file>

<file path=xl/sharedStrings.xml><?xml version="1.0" encoding="utf-8"?>
<sst xmlns="http://schemas.openxmlformats.org/spreadsheetml/2006/main" count="268" uniqueCount="49">
  <si>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</si>
  <si>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</si>
  <si>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</si>
  <si>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</si>
  <si>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</si>
  <si>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</si>
  <si>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</si>
  <si>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</si>
  <si>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</si>
  <si>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</si>
  <si>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</si>
  <si>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</si>
  <si>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</si>
  <si>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</si>
  <si>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</si>
  <si>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</si>
  <si>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</si>
  <si>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</si>
  <si>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</si>
  <si>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</si>
  <si>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</si>
  <si>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</si>
  <si>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</si>
  <si>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</si>
  <si>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</si>
  <si>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9002: ASIGNACIONES PRESUPUESTARIAS QUE NO RESULTAN EN PRODUCTOS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</si>
  <si>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</si>
  <si>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</si>
  <si>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</si>
  <si>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</si>
  <si>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</si>
  <si>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</si>
  <si>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</si>
  <si>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</si>
  <si>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</si>
  <si>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</si>
  <si>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</si>
  <si>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</si>
  <si>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</si>
  <si>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</si>
  <si>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</si>
  <si>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EJECUCION DE LOS PROGRAMAS PRESUPUESTALES AL MES DE FEBRERO
DEL AÑO FISCAL 2022 DEL PLIEGO 011 MINSA - TODA FUENTE</t>
  </si>
  <si>
    <t>Fuente: SIAF, Consulta Amigable y Base de Datos al 28 de Febrero del 2022</t>
  </si>
  <si>
    <t>DEVENGADO
AL 28.02.22</t>
  </si>
  <si>
    <t>EJECUCION DE LOS PROGRAMAS PRESUPUESTALES AL MES DE FEBRERO
DEL AÑO FISCAL 2022 DEL PLIEGO 011 MINSA - RECURSOS ORDINARIOS</t>
  </si>
  <si>
    <t>EJECUCION DE LOS PROGRAMAS PRESUPUESTALES AL MES DE FEBRERO
DEL AÑO FISCAL 2022 DEL PLIEGO 011 MINSA - RECURSOS DIRECTAMENTE RECAUDADOS</t>
  </si>
  <si>
    <t>EJECUCION DE LOS PROGRAMAS PRESUPUESTALES AL MES DE FEBRERO
DEL AÑO FISCAL 2022 DEL PLIEGO 011 MINSA - ROOC</t>
  </si>
  <si>
    <t>EJECUCION DE LOS PROGRAMAS PRESUPUESTALES AL MES DE FEBRERO
DEL AÑO FISCAL 2022 DEL PLIEGO 011 MINSA - DONACIONES Y TRANSFERENCIAS</t>
  </si>
  <si>
    <t>EJECUCION DE LOS PROGRAMAS PRESUPUESTALES AL MES DE FEBRERO
DEL AÑO FISCAL 2022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</si>
</sst>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3" fontId="4" fillId="0" borderId="9" xfId="3" applyNumberFormat="1" applyBorder="1" applyAlignment="1">
      <alignment horizontal="left" vertical="center" indent="3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2" fillId="0" borderId="10" xfId="3" applyNumberFormat="1" applyFont="1" applyBorder="1" applyAlignment="1">
      <alignment horizontal="left" vertical="center" indent="4"/>
    </xf>
    <xf numFmtId="164" fontId="4" fillId="0" borderId="10" xfId="3" applyNumberFormat="1" applyBorder="1" applyAlignment="1">
      <alignment vertical="center"/>
    </xf>
    <xf numFmtId="165" fontId="0" fillId="0" borderId="10" xfId="1" applyNumberFormat="1" applyFont="1" applyBorder="1" applyAlignment="1">
      <alignment horizontal="right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=""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=""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=""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=""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=""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71" t="s">
        <v>41</v>
      </c>
      <c r="C5" s="71"/>
      <c r="D5" s="71"/>
      <c r="E5" s="71"/>
      <c r="F5" s="71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43</v>
      </c>
      <c r="F8" s="53" t="s">
        <v>5</v>
      </c>
    </row>
    <row r="9" spans="2:6" x14ac:dyDescent="0.25">
      <c r="B9" s="44" t="s">
        <v>14</v>
      </c>
      <c r="C9" s="45">
        <f>SUM(C10:C22)</f>
        <v>2957363612</v>
      </c>
      <c r="D9" s="45">
        <f>SUM(D10:D22)</f>
        <v>2958425143</v>
      </c>
      <c r="E9" s="45">
        <f>SUM(E10:E22)</f>
        <v>428487458.84999985</v>
      </c>
      <c r="F9" s="57">
        <f t="shared" ref="F9:F86" si="0">IF(E9=0,"%",E9/D9)</f>
        <v>0.14483633627298437</v>
      </c>
    </row>
    <row r="10" spans="2:6" x14ac:dyDescent="0.25">
      <c r="B10" s="16" t="s">
        <v>26</v>
      </c>
      <c r="C10" s="30">
        <v>36181137</v>
      </c>
      <c r="D10" s="30">
        <v>36761281</v>
      </c>
      <c r="E10" s="30">
        <v>8184708.6899999985</v>
      </c>
      <c r="F10" s="58">
        <f t="shared" si="0"/>
        <v>0.22264481724671126</v>
      </c>
    </row>
    <row r="11" spans="2:6" x14ac:dyDescent="0.25">
      <c r="B11" s="17" t="s">
        <v>27</v>
      </c>
      <c r="C11" s="31">
        <v>269058152</v>
      </c>
      <c r="D11" s="31">
        <v>273907184</v>
      </c>
      <c r="E11" s="31">
        <v>45114814.630000018</v>
      </c>
      <c r="F11" s="59">
        <f t="shared" si="0"/>
        <v>0.1647084022082459</v>
      </c>
    </row>
    <row r="12" spans="2:6" x14ac:dyDescent="0.25">
      <c r="B12" s="17" t="s">
        <v>28</v>
      </c>
      <c r="C12" s="31">
        <v>62847283</v>
      </c>
      <c r="D12" s="31">
        <v>63595619</v>
      </c>
      <c r="E12" s="31">
        <v>10096576.969999999</v>
      </c>
      <c r="F12" s="59">
        <f t="shared" si="0"/>
        <v>0.15876214633589775</v>
      </c>
    </row>
    <row r="13" spans="2:6" x14ac:dyDescent="0.25">
      <c r="B13" s="17" t="s">
        <v>29</v>
      </c>
      <c r="C13" s="31">
        <v>26952843</v>
      </c>
      <c r="D13" s="31">
        <v>28027513</v>
      </c>
      <c r="E13" s="31">
        <v>3521550.3400000003</v>
      </c>
      <c r="F13" s="59">
        <f t="shared" si="0"/>
        <v>0.12564619415215328</v>
      </c>
    </row>
    <row r="14" spans="2:6" x14ac:dyDescent="0.25">
      <c r="B14" s="17" t="s">
        <v>30</v>
      </c>
      <c r="C14" s="31">
        <v>118097961</v>
      </c>
      <c r="D14" s="31">
        <v>121324354</v>
      </c>
      <c r="E14" s="31">
        <v>17555297.029999994</v>
      </c>
      <c r="F14" s="59">
        <f t="shared" si="0"/>
        <v>0.14469722237301172</v>
      </c>
    </row>
    <row r="15" spans="2:6" x14ac:dyDescent="0.25">
      <c r="B15" s="17" t="s">
        <v>31</v>
      </c>
      <c r="C15" s="31">
        <v>53414095</v>
      </c>
      <c r="D15" s="31">
        <v>55198869</v>
      </c>
      <c r="E15" s="31">
        <v>8581643.8300000019</v>
      </c>
      <c r="F15" s="59">
        <f t="shared" si="0"/>
        <v>0.15546774753663886</v>
      </c>
    </row>
    <row r="16" spans="2:6" x14ac:dyDescent="0.25">
      <c r="B16" s="17" t="s">
        <v>32</v>
      </c>
      <c r="C16" s="31">
        <v>6689450</v>
      </c>
      <c r="D16" s="31">
        <v>6743443</v>
      </c>
      <c r="E16" s="31">
        <v>1113468.93</v>
      </c>
      <c r="F16" s="59">
        <f t="shared" si="0"/>
        <v>0.16511875758421921</v>
      </c>
    </row>
    <row r="17" spans="2:6" x14ac:dyDescent="0.25">
      <c r="B17" s="17" t="s">
        <v>33</v>
      </c>
      <c r="C17" s="31">
        <v>222580148</v>
      </c>
      <c r="D17" s="31">
        <v>232428524</v>
      </c>
      <c r="E17" s="31">
        <v>38264208.300000034</v>
      </c>
      <c r="F17" s="59">
        <f t="shared" si="0"/>
        <v>0.16462785049566478</v>
      </c>
    </row>
    <row r="18" spans="2:6" x14ac:dyDescent="0.25">
      <c r="B18" s="17" t="s">
        <v>34</v>
      </c>
      <c r="C18" s="31">
        <v>30771269</v>
      </c>
      <c r="D18" s="31">
        <v>31461690</v>
      </c>
      <c r="E18" s="31">
        <v>4992940.07</v>
      </c>
      <c r="F18" s="59">
        <f t="shared" si="0"/>
        <v>0.15869904223199707</v>
      </c>
    </row>
    <row r="19" spans="2:6" x14ac:dyDescent="0.25">
      <c r="B19" s="17" t="s">
        <v>35</v>
      </c>
      <c r="C19" s="31">
        <v>39672426</v>
      </c>
      <c r="D19" s="31">
        <v>41578934</v>
      </c>
      <c r="E19" s="31">
        <v>6738400.7000000002</v>
      </c>
      <c r="F19" s="59">
        <f t="shared" si="0"/>
        <v>0.16206285375185425</v>
      </c>
    </row>
    <row r="20" spans="2:6" x14ac:dyDescent="0.25">
      <c r="B20" s="17" t="s">
        <v>40</v>
      </c>
      <c r="C20" s="31">
        <v>111286962</v>
      </c>
      <c r="D20" s="31">
        <v>115123908</v>
      </c>
      <c r="E20" s="31">
        <v>19454773.319999993</v>
      </c>
      <c r="F20" s="59">
        <f t="shared" si="0"/>
        <v>0.16898986194943966</v>
      </c>
    </row>
    <row r="21" spans="2:6" x14ac:dyDescent="0.25">
      <c r="B21" s="17" t="s">
        <v>36</v>
      </c>
      <c r="C21" s="31">
        <v>1214157399</v>
      </c>
      <c r="D21" s="31">
        <v>1197024802</v>
      </c>
      <c r="E21" s="31">
        <v>144648390.5099999</v>
      </c>
      <c r="F21" s="59">
        <f t="shared" si="0"/>
        <v>0.12083992768430532</v>
      </c>
    </row>
    <row r="22" spans="2:6" x14ac:dyDescent="0.25">
      <c r="B22" s="17" t="s">
        <v>37</v>
      </c>
      <c r="C22" s="31">
        <v>765654487</v>
      </c>
      <c r="D22" s="31">
        <v>755249022</v>
      </c>
      <c r="E22" s="31">
        <v>120220685.5299999</v>
      </c>
      <c r="F22" s="59">
        <f t="shared" si="0"/>
        <v>0.15918019358918137</v>
      </c>
    </row>
    <row r="23" spans="2:6" x14ac:dyDescent="0.25">
      <c r="B23" s="44" t="s">
        <v>13</v>
      </c>
      <c r="C23" s="45">
        <f>SUM(C24:C31)</f>
        <v>148175601</v>
      </c>
      <c r="D23" s="45">
        <f>SUM(D24:D31)</f>
        <v>150836902</v>
      </c>
      <c r="E23" s="45">
        <f>SUM(E24:E31)</f>
        <v>28635721.699999996</v>
      </c>
      <c r="F23" s="57">
        <f t="shared" si="0"/>
        <v>0.18984559693489325</v>
      </c>
    </row>
    <row r="24" spans="2:6" x14ac:dyDescent="0.25">
      <c r="B24" s="17" t="s">
        <v>36</v>
      </c>
      <c r="C24" s="31">
        <v>3434431</v>
      </c>
      <c r="D24" s="31">
        <v>3434761</v>
      </c>
      <c r="E24" s="31">
        <v>49480.32</v>
      </c>
      <c r="F24" s="59">
        <f t="shared" si="0"/>
        <v>1.4405753413410714E-2</v>
      </c>
    </row>
    <row r="25" spans="2:6" x14ac:dyDescent="0.25">
      <c r="B25" s="17" t="s">
        <v>37</v>
      </c>
      <c r="C25" s="31">
        <v>144741170</v>
      </c>
      <c r="D25" s="31">
        <v>147402141</v>
      </c>
      <c r="E25" s="31">
        <v>28586241.379999995</v>
      </c>
      <c r="F25" s="59">
        <f t="shared" si="0"/>
        <v>0.19393369177724493</v>
      </c>
    </row>
    <row r="26" spans="2:6" hidden="1" x14ac:dyDescent="0.25">
      <c r="B26" s="17"/>
      <c r="C26" s="31"/>
      <c r="D26" s="31"/>
      <c r="E26" s="31"/>
      <c r="F26" s="59" t="str">
        <f t="shared" si="0"/>
        <v>%</v>
      </c>
    </row>
    <row r="27" spans="2:6" hidden="1" x14ac:dyDescent="0.25">
      <c r="B27" s="17"/>
      <c r="C27" s="31"/>
      <c r="D27" s="31"/>
      <c r="E27" s="31"/>
      <c r="F27" s="59" t="str">
        <f t="shared" si="0"/>
        <v>%</v>
      </c>
    </row>
    <row r="28" spans="2:6" hidden="1" x14ac:dyDescent="0.25">
      <c r="B28" s="17"/>
      <c r="C28" s="31"/>
      <c r="D28" s="31"/>
      <c r="E28" s="31"/>
      <c r="F28" s="59" t="str">
        <f t="shared" si="0"/>
        <v>%</v>
      </c>
    </row>
    <row r="29" spans="2:6" hidden="1" x14ac:dyDescent="0.25">
      <c r="B29" s="17"/>
      <c r="C29" s="31"/>
      <c r="D29" s="31"/>
      <c r="E29" s="31"/>
      <c r="F29" s="59" t="str">
        <f t="shared" si="0"/>
        <v>%</v>
      </c>
    </row>
    <row r="30" spans="2:6" hidden="1" x14ac:dyDescent="0.25">
      <c r="B30" s="17"/>
      <c r="C30" s="31"/>
      <c r="D30" s="31"/>
      <c r="E30" s="31"/>
      <c r="F30" s="59" t="str">
        <f t="shared" si="0"/>
        <v>%</v>
      </c>
    </row>
    <row r="31" spans="2:6" hidden="1" x14ac:dyDescent="0.25">
      <c r="B31" s="17"/>
      <c r="C31" s="31"/>
      <c r="D31" s="31"/>
      <c r="E31" s="31"/>
      <c r="F31" s="59" t="str">
        <f t="shared" si="0"/>
        <v>%</v>
      </c>
    </row>
    <row r="32" spans="2:6" x14ac:dyDescent="0.25">
      <c r="B32" s="44" t="s">
        <v>12</v>
      </c>
      <c r="C32" s="45">
        <f>SUM(C33:C47)</f>
        <v>3023786662</v>
      </c>
      <c r="D32" s="45">
        <f t="shared" ref="D32:E32" si="1">SUM(D33:D47)</f>
        <v>4467681680</v>
      </c>
      <c r="E32" s="45">
        <f t="shared" si="1"/>
        <v>947902636.20999885</v>
      </c>
      <c r="F32" s="57">
        <f t="shared" si="0"/>
        <v>0.21216879448985249</v>
      </c>
    </row>
    <row r="33" spans="2:6" x14ac:dyDescent="0.25">
      <c r="B33" s="16" t="s">
        <v>26</v>
      </c>
      <c r="C33" s="30">
        <v>26284982</v>
      </c>
      <c r="D33" s="30">
        <v>31933674</v>
      </c>
      <c r="E33" s="30">
        <v>1599183.55</v>
      </c>
      <c r="F33" s="58">
        <f t="shared" si="0"/>
        <v>5.0078282567799746E-2</v>
      </c>
    </row>
    <row r="34" spans="2:6" x14ac:dyDescent="0.25">
      <c r="B34" s="17" t="s">
        <v>27</v>
      </c>
      <c r="C34" s="31">
        <v>73359511</v>
      </c>
      <c r="D34" s="31">
        <v>179755049</v>
      </c>
      <c r="E34" s="31">
        <v>8587648.0999999959</v>
      </c>
      <c r="F34" s="59">
        <f t="shared" si="0"/>
        <v>4.777416905824991E-2</v>
      </c>
    </row>
    <row r="35" spans="2:6" x14ac:dyDescent="0.25">
      <c r="B35" s="17" t="s">
        <v>28</v>
      </c>
      <c r="C35" s="31">
        <v>59430522</v>
      </c>
      <c r="D35" s="31">
        <v>91816019</v>
      </c>
      <c r="E35" s="31">
        <v>5432021.8299999982</v>
      </c>
      <c r="F35" s="59">
        <f t="shared" si="0"/>
        <v>5.9162027379993445E-2</v>
      </c>
    </row>
    <row r="36" spans="2:6" x14ac:dyDescent="0.25">
      <c r="B36" s="17" t="s">
        <v>29</v>
      </c>
      <c r="C36" s="31">
        <v>31244585</v>
      </c>
      <c r="D36" s="31">
        <v>33768851</v>
      </c>
      <c r="E36" s="31">
        <v>717392.13999999978</v>
      </c>
      <c r="F36" s="59">
        <f t="shared" si="0"/>
        <v>2.1244197500234752E-2</v>
      </c>
    </row>
    <row r="37" spans="2:6" x14ac:dyDescent="0.25">
      <c r="B37" s="17" t="s">
        <v>30</v>
      </c>
      <c r="C37" s="31">
        <v>31262391</v>
      </c>
      <c r="D37" s="31">
        <v>58886891</v>
      </c>
      <c r="E37" s="31">
        <v>3559248.7599999988</v>
      </c>
      <c r="F37" s="59">
        <f t="shared" si="0"/>
        <v>6.0442123867602365E-2</v>
      </c>
    </row>
    <row r="38" spans="2:6" x14ac:dyDescent="0.25">
      <c r="B38" s="17" t="s">
        <v>31</v>
      </c>
      <c r="C38" s="31">
        <v>35875895</v>
      </c>
      <c r="D38" s="31">
        <v>58846922</v>
      </c>
      <c r="E38" s="31">
        <v>6134149.8399999961</v>
      </c>
      <c r="F38" s="59">
        <f t="shared" si="0"/>
        <v>0.10423909410249182</v>
      </c>
    </row>
    <row r="39" spans="2:6" x14ac:dyDescent="0.25">
      <c r="B39" s="17" t="s">
        <v>32</v>
      </c>
      <c r="C39" s="31">
        <v>31855561</v>
      </c>
      <c r="D39" s="31">
        <v>31274780</v>
      </c>
      <c r="E39" s="31">
        <v>1495384.3599999992</v>
      </c>
      <c r="F39" s="59">
        <f t="shared" si="0"/>
        <v>4.7814384625567287E-2</v>
      </c>
    </row>
    <row r="40" spans="2:6" x14ac:dyDescent="0.25">
      <c r="B40" s="17" t="s">
        <v>33</v>
      </c>
      <c r="C40" s="31">
        <v>44065036</v>
      </c>
      <c r="D40" s="31">
        <v>57412958</v>
      </c>
      <c r="E40" s="31">
        <v>6680144.1899999985</v>
      </c>
      <c r="F40" s="59">
        <f t="shared" si="0"/>
        <v>0.11635255215381864</v>
      </c>
    </row>
    <row r="41" spans="2:6" x14ac:dyDescent="0.25">
      <c r="B41" s="17" t="s">
        <v>34</v>
      </c>
      <c r="C41" s="31">
        <v>13396393</v>
      </c>
      <c r="D41" s="31">
        <v>16498533</v>
      </c>
      <c r="E41" s="31">
        <v>2196983.87</v>
      </c>
      <c r="F41" s="59">
        <f t="shared" si="0"/>
        <v>0.13316237692163299</v>
      </c>
    </row>
    <row r="42" spans="2:6" x14ac:dyDescent="0.25">
      <c r="B42" s="17" t="s">
        <v>35</v>
      </c>
      <c r="C42" s="31">
        <v>67552750</v>
      </c>
      <c r="D42" s="31">
        <v>78917761</v>
      </c>
      <c r="E42" s="31">
        <v>4815685.8600000013</v>
      </c>
      <c r="F42" s="59">
        <f t="shared" si="0"/>
        <v>6.1021572317542072E-2</v>
      </c>
    </row>
    <row r="43" spans="2:6" x14ac:dyDescent="0.25">
      <c r="B43" s="17" t="s">
        <v>38</v>
      </c>
      <c r="C43" s="31">
        <v>0</v>
      </c>
      <c r="D43" s="31">
        <v>159</v>
      </c>
      <c r="E43" s="31">
        <v>0</v>
      </c>
      <c r="F43" s="59" t="str">
        <f t="shared" si="0"/>
        <v>%</v>
      </c>
    </row>
    <row r="44" spans="2:6" x14ac:dyDescent="0.25">
      <c r="B44" s="17" t="s">
        <v>40</v>
      </c>
      <c r="C44" s="31">
        <v>107246938</v>
      </c>
      <c r="D44" s="31">
        <v>139299283</v>
      </c>
      <c r="E44" s="31">
        <v>4067769.6399999997</v>
      </c>
      <c r="F44" s="59">
        <f t="shared" si="0"/>
        <v>2.9201655259058296E-2</v>
      </c>
    </row>
    <row r="45" spans="2:6" x14ac:dyDescent="0.25">
      <c r="B45" s="17" t="s">
        <v>39</v>
      </c>
      <c r="C45" s="31">
        <v>809881</v>
      </c>
      <c r="D45" s="31">
        <v>809881</v>
      </c>
      <c r="E45" s="31">
        <v>65336.6</v>
      </c>
      <c r="F45" s="59">
        <f t="shared" si="0"/>
        <v>8.0674321289177051E-2</v>
      </c>
    </row>
    <row r="46" spans="2:6" x14ac:dyDescent="0.25">
      <c r="B46" s="17" t="s">
        <v>36</v>
      </c>
      <c r="C46" s="31">
        <v>699032796</v>
      </c>
      <c r="D46" s="31">
        <v>701487787</v>
      </c>
      <c r="E46" s="31">
        <v>96654692.679999903</v>
      </c>
      <c r="F46" s="59">
        <f t="shared" si="0"/>
        <v>0.13778528218339445</v>
      </c>
    </row>
    <row r="47" spans="2:6" x14ac:dyDescent="0.25">
      <c r="B47" s="18" t="s">
        <v>37</v>
      </c>
      <c r="C47" s="32">
        <v>1802369421</v>
      </c>
      <c r="D47" s="32">
        <v>2986973132</v>
      </c>
      <c r="E47" s="32">
        <v>805896994.78999889</v>
      </c>
      <c r="F47" s="60">
        <f t="shared" si="0"/>
        <v>0.26980389818585049</v>
      </c>
    </row>
    <row r="48" spans="2:6" x14ac:dyDescent="0.25">
      <c r="B48" s="44" t="s">
        <v>11</v>
      </c>
      <c r="C48" s="45">
        <f>SUM(C49:C58)</f>
        <v>1325440155</v>
      </c>
      <c r="D48" s="45">
        <f>SUM(D49:D58)</f>
        <v>1204522430</v>
      </c>
      <c r="E48" s="45">
        <f>SUM(E49:E58)</f>
        <v>0</v>
      </c>
      <c r="F48" s="57" t="str">
        <f t="shared" si="0"/>
        <v>%</v>
      </c>
    </row>
    <row r="49" spans="2:6" x14ac:dyDescent="0.25">
      <c r="B49" s="17" t="s">
        <v>27</v>
      </c>
      <c r="C49" s="31">
        <v>19875268</v>
      </c>
      <c r="D49" s="31">
        <v>5185422</v>
      </c>
      <c r="E49" s="31">
        <v>0</v>
      </c>
      <c r="F49" s="59" t="str">
        <f t="shared" si="0"/>
        <v>%</v>
      </c>
    </row>
    <row r="50" spans="2:6" x14ac:dyDescent="0.25">
      <c r="B50" s="17" t="s">
        <v>28</v>
      </c>
      <c r="C50" s="31">
        <v>0</v>
      </c>
      <c r="D50" s="31">
        <v>1223215</v>
      </c>
      <c r="E50" s="31">
        <v>0</v>
      </c>
      <c r="F50" s="59" t="str">
        <f t="shared" ref="F50:F55" si="2">IF(E50=0,"%",E50/D50)</f>
        <v>%</v>
      </c>
    </row>
    <row r="51" spans="2:6" x14ac:dyDescent="0.25">
      <c r="B51" s="17" t="s">
        <v>29</v>
      </c>
      <c r="C51" s="31">
        <v>12000000</v>
      </c>
      <c r="D51" s="31">
        <v>5895491</v>
      </c>
      <c r="E51" s="31">
        <v>0</v>
      </c>
      <c r="F51" s="59" t="str">
        <f t="shared" si="2"/>
        <v>%</v>
      </c>
    </row>
    <row r="52" spans="2:6" x14ac:dyDescent="0.25">
      <c r="B52" s="17" t="s">
        <v>31</v>
      </c>
      <c r="C52" s="31">
        <v>20000000</v>
      </c>
      <c r="D52" s="31">
        <v>11372000</v>
      </c>
      <c r="E52" s="31">
        <v>0</v>
      </c>
      <c r="F52" s="59" t="str">
        <f t="shared" si="2"/>
        <v>%</v>
      </c>
    </row>
    <row r="53" spans="2:6" x14ac:dyDescent="0.25">
      <c r="B53" s="17" t="s">
        <v>35</v>
      </c>
      <c r="C53" s="31">
        <v>60785355</v>
      </c>
      <c r="D53" s="31">
        <v>60785355</v>
      </c>
      <c r="E53" s="31">
        <v>0</v>
      </c>
      <c r="F53" s="59" t="str">
        <f>IF(E53=0,"%",E53/D53)</f>
        <v>%</v>
      </c>
    </row>
    <row r="54" spans="2:6" x14ac:dyDescent="0.25">
      <c r="B54" s="17" t="s">
        <v>40</v>
      </c>
      <c r="C54" s="31">
        <v>262912696</v>
      </c>
      <c r="D54" s="31">
        <v>239757392</v>
      </c>
      <c r="E54" s="31">
        <v>0</v>
      </c>
      <c r="F54" s="59" t="str">
        <f t="shared" si="2"/>
        <v>%</v>
      </c>
    </row>
    <row r="55" spans="2:6" x14ac:dyDescent="0.25">
      <c r="B55" s="17" t="s">
        <v>36</v>
      </c>
      <c r="C55" s="31">
        <v>665178436</v>
      </c>
      <c r="D55" s="31">
        <v>637331046</v>
      </c>
      <c r="E55" s="31">
        <v>0</v>
      </c>
      <c r="F55" s="59" t="str">
        <f t="shared" si="2"/>
        <v>%</v>
      </c>
    </row>
    <row r="56" spans="2:6" x14ac:dyDescent="0.25">
      <c r="B56" s="17" t="s">
        <v>37</v>
      </c>
      <c r="C56" s="31">
        <v>284688400</v>
      </c>
      <c r="D56" s="31">
        <v>242972509</v>
      </c>
      <c r="E56" s="31">
        <v>0</v>
      </c>
      <c r="F56" s="59" t="str">
        <f t="shared" si="0"/>
        <v>%</v>
      </c>
    </row>
    <row r="57" spans="2:6" hidden="1" x14ac:dyDescent="0.25">
      <c r="B57" s="17"/>
      <c r="C57" s="31"/>
      <c r="D57" s="31"/>
      <c r="E57" s="31"/>
      <c r="F57" s="59" t="str">
        <f t="shared" si="0"/>
        <v>%</v>
      </c>
    </row>
    <row r="58" spans="2:6" hidden="1" x14ac:dyDescent="0.25">
      <c r="B58" s="17"/>
      <c r="C58" s="31"/>
      <c r="D58" s="31"/>
      <c r="E58" s="31"/>
      <c r="F58" s="59" t="str">
        <f t="shared" si="0"/>
        <v>%</v>
      </c>
    </row>
    <row r="59" spans="2:6" x14ac:dyDescent="0.25">
      <c r="B59" s="44" t="s">
        <v>10</v>
      </c>
      <c r="C59" s="45">
        <f>+SUM(C60:C68)</f>
        <v>108841412</v>
      </c>
      <c r="D59" s="45">
        <f>+SUM(D60:D68)</f>
        <v>209587948</v>
      </c>
      <c r="E59" s="45">
        <f>+SUM(E60:E68)</f>
        <v>57116616.180000007</v>
      </c>
      <c r="F59" s="57">
        <f t="shared" si="0"/>
        <v>0.27251860961012897</v>
      </c>
    </row>
    <row r="60" spans="2:6" x14ac:dyDescent="0.25">
      <c r="B60" s="16" t="s">
        <v>26</v>
      </c>
      <c r="C60" s="30">
        <v>37000</v>
      </c>
      <c r="D60" s="30">
        <v>37000</v>
      </c>
      <c r="E60" s="30">
        <v>0</v>
      </c>
      <c r="F60" s="58" t="str">
        <f t="shared" si="0"/>
        <v>%</v>
      </c>
    </row>
    <row r="61" spans="2:6" x14ac:dyDescent="0.25">
      <c r="B61" s="17" t="s">
        <v>27</v>
      </c>
      <c r="C61" s="31">
        <v>124732</v>
      </c>
      <c r="D61" s="31">
        <v>282166</v>
      </c>
      <c r="E61" s="31">
        <v>0</v>
      </c>
      <c r="F61" s="59" t="str">
        <f t="shared" si="0"/>
        <v>%</v>
      </c>
    </row>
    <row r="62" spans="2:6" x14ac:dyDescent="0.25">
      <c r="B62" s="17" t="s">
        <v>28</v>
      </c>
      <c r="C62" s="31">
        <v>5500000</v>
      </c>
      <c r="D62" s="31">
        <v>2063237</v>
      </c>
      <c r="E62" s="31">
        <v>1950845</v>
      </c>
      <c r="F62" s="59">
        <f t="shared" si="0"/>
        <v>0.94552637433314735</v>
      </c>
    </row>
    <row r="63" spans="2:6" x14ac:dyDescent="0.25">
      <c r="B63" s="17" t="s">
        <v>29</v>
      </c>
      <c r="C63" s="31">
        <v>128000</v>
      </c>
      <c r="D63" s="31">
        <v>786614</v>
      </c>
      <c r="E63" s="31">
        <v>441535</v>
      </c>
      <c r="F63" s="59">
        <f t="shared" ref="F63" si="3">IF(E63=0,"%",E63/D63)</f>
        <v>0.56131088437276733</v>
      </c>
    </row>
    <row r="64" spans="2:6" x14ac:dyDescent="0.25">
      <c r="B64" s="17" t="s">
        <v>31</v>
      </c>
      <c r="C64" s="31">
        <v>1372000</v>
      </c>
      <c r="D64" s="31">
        <v>862000</v>
      </c>
      <c r="E64" s="31">
        <v>71722</v>
      </c>
      <c r="F64" s="59">
        <f t="shared" si="0"/>
        <v>8.3204176334106733E-2</v>
      </c>
    </row>
    <row r="65" spans="2:6" x14ac:dyDescent="0.25">
      <c r="B65" s="17" t="s">
        <v>40</v>
      </c>
      <c r="C65" s="31">
        <v>44055701</v>
      </c>
      <c r="D65" s="31">
        <v>44060320</v>
      </c>
      <c r="E65" s="31">
        <v>5172687</v>
      </c>
      <c r="F65" s="59">
        <f t="shared" si="0"/>
        <v>0.1174001232855322</v>
      </c>
    </row>
    <row r="66" spans="2:6" x14ac:dyDescent="0.25">
      <c r="B66" s="17" t="s">
        <v>36</v>
      </c>
      <c r="C66" s="31">
        <v>2728879</v>
      </c>
      <c r="D66" s="31">
        <v>3443287</v>
      </c>
      <c r="E66" s="31">
        <v>1438423.4800000002</v>
      </c>
      <c r="F66" s="59">
        <f t="shared" si="0"/>
        <v>0.41774719330686061</v>
      </c>
    </row>
    <row r="67" spans="2:6" x14ac:dyDescent="0.25">
      <c r="B67" s="17" t="s">
        <v>37</v>
      </c>
      <c r="C67" s="31">
        <v>54895100</v>
      </c>
      <c r="D67" s="31">
        <v>158053324</v>
      </c>
      <c r="E67" s="31">
        <v>48041403.700000003</v>
      </c>
      <c r="F67" s="59">
        <f t="shared" si="0"/>
        <v>0.30395693354731346</v>
      </c>
    </row>
    <row r="68" spans="2:6" hidden="1" x14ac:dyDescent="0.25">
      <c r="B68" s="17"/>
      <c r="C68" s="31"/>
      <c r="D68" s="31"/>
      <c r="E68" s="31"/>
      <c r="F68" s="59" t="str">
        <f t="shared" si="0"/>
        <v>%</v>
      </c>
    </row>
    <row r="69" spans="2:6" hidden="1" x14ac:dyDescent="0.25">
      <c r="B69" s="44" t="s">
        <v>23</v>
      </c>
      <c r="C69" s="45">
        <f>+C70</f>
        <v>0</v>
      </c>
      <c r="D69" s="45">
        <f t="shared" ref="D69:E69" si="4">+D70</f>
        <v>0</v>
      </c>
      <c r="E69" s="45">
        <f t="shared" si="4"/>
        <v>0</v>
      </c>
      <c r="F69" s="57" t="str">
        <f t="shared" ref="F69:F70" si="5">IF(E69=0,"%",E69/D69)</f>
        <v>%</v>
      </c>
    </row>
    <row r="70" spans="2:6" hidden="1" x14ac:dyDescent="0.25">
      <c r="B70" s="17"/>
      <c r="C70" s="30"/>
      <c r="D70" s="30"/>
      <c r="E70" s="30"/>
      <c r="F70" s="58" t="str">
        <f t="shared" si="5"/>
        <v>%</v>
      </c>
    </row>
    <row r="71" spans="2:6" x14ac:dyDescent="0.25">
      <c r="B71" s="44" t="s">
        <v>9</v>
      </c>
      <c r="C71" s="45">
        <f>SUM(C72:C85)</f>
        <v>1077001277</v>
      </c>
      <c r="D71" s="45">
        <f>SUM(D72:D85)</f>
        <v>1516257254</v>
      </c>
      <c r="E71" s="45">
        <f>SUM(E72:E85)</f>
        <v>47800138.07</v>
      </c>
      <c r="F71" s="57">
        <f t="shared" si="0"/>
        <v>3.1525084509175245E-2</v>
      </c>
    </row>
    <row r="72" spans="2:6" x14ac:dyDescent="0.25">
      <c r="B72" s="16" t="s">
        <v>26</v>
      </c>
      <c r="C72" s="30">
        <v>15044270</v>
      </c>
      <c r="D72" s="30">
        <v>15850920</v>
      </c>
      <c r="E72" s="30">
        <v>0</v>
      </c>
      <c r="F72" s="58" t="str">
        <f t="shared" si="0"/>
        <v>%</v>
      </c>
    </row>
    <row r="73" spans="2:6" x14ac:dyDescent="0.25">
      <c r="B73" s="17" t="s">
        <v>27</v>
      </c>
      <c r="C73" s="31">
        <v>236193378</v>
      </c>
      <c r="D73" s="31">
        <v>223279170</v>
      </c>
      <c r="E73" s="31">
        <v>3115366.49</v>
      </c>
      <c r="F73" s="59">
        <f t="shared" si="0"/>
        <v>1.3952786057024488E-2</v>
      </c>
    </row>
    <row r="74" spans="2:6" x14ac:dyDescent="0.25">
      <c r="B74" s="17" t="s">
        <v>28</v>
      </c>
      <c r="C74" s="31">
        <v>0</v>
      </c>
      <c r="D74" s="31">
        <v>123248</v>
      </c>
      <c r="E74" s="31">
        <v>0</v>
      </c>
      <c r="F74" s="59" t="str">
        <f t="shared" si="0"/>
        <v>%</v>
      </c>
    </row>
    <row r="75" spans="2:6" x14ac:dyDescent="0.25">
      <c r="B75" s="17" t="s">
        <v>29</v>
      </c>
      <c r="C75" s="31">
        <v>4823573</v>
      </c>
      <c r="D75" s="31">
        <v>4823573</v>
      </c>
      <c r="E75" s="31">
        <v>0</v>
      </c>
      <c r="F75" s="59" t="str">
        <f t="shared" si="0"/>
        <v>%</v>
      </c>
    </row>
    <row r="76" spans="2:6" x14ac:dyDescent="0.25">
      <c r="B76" s="17" t="s">
        <v>30</v>
      </c>
      <c r="C76" s="31">
        <v>0</v>
      </c>
      <c r="D76" s="31">
        <v>2431064</v>
      </c>
      <c r="E76" s="31">
        <v>0</v>
      </c>
      <c r="F76" s="59" t="str">
        <f t="shared" si="0"/>
        <v>%</v>
      </c>
    </row>
    <row r="77" spans="2:6" x14ac:dyDescent="0.25">
      <c r="B77" s="17" t="s">
        <v>31</v>
      </c>
      <c r="C77" s="31">
        <v>0</v>
      </c>
      <c r="D77" s="31">
        <v>425134</v>
      </c>
      <c r="E77" s="31">
        <v>0</v>
      </c>
      <c r="F77" s="59" t="str">
        <f t="shared" si="0"/>
        <v>%</v>
      </c>
    </row>
    <row r="78" spans="2:6" x14ac:dyDescent="0.25">
      <c r="B78" s="17" t="s">
        <v>32</v>
      </c>
      <c r="C78" s="31">
        <v>0</v>
      </c>
      <c r="D78" s="31">
        <v>1128681</v>
      </c>
      <c r="E78" s="31">
        <v>8094</v>
      </c>
      <c r="F78" s="59">
        <f t="shared" si="0"/>
        <v>7.1712024921124747E-3</v>
      </c>
    </row>
    <row r="79" spans="2:6" x14ac:dyDescent="0.25">
      <c r="B79" s="17" t="s">
        <v>33</v>
      </c>
      <c r="C79" s="31">
        <v>0</v>
      </c>
      <c r="D79" s="31">
        <v>1559412</v>
      </c>
      <c r="E79" s="31">
        <v>0</v>
      </c>
      <c r="F79" s="59" t="str">
        <f t="shared" si="0"/>
        <v>%</v>
      </c>
    </row>
    <row r="80" spans="2:6" x14ac:dyDescent="0.25">
      <c r="B80" s="17" t="s">
        <v>34</v>
      </c>
      <c r="C80" s="31">
        <v>0</v>
      </c>
      <c r="D80" s="31">
        <v>43400</v>
      </c>
      <c r="E80" s="31">
        <v>0</v>
      </c>
      <c r="F80" s="59" t="str">
        <f t="shared" si="0"/>
        <v>%</v>
      </c>
    </row>
    <row r="81" spans="2:6" x14ac:dyDescent="0.25">
      <c r="B81" s="17" t="s">
        <v>35</v>
      </c>
      <c r="C81" s="31">
        <v>500000</v>
      </c>
      <c r="D81" s="31">
        <v>500000</v>
      </c>
      <c r="E81" s="31">
        <v>0</v>
      </c>
      <c r="F81" s="59" t="str">
        <f t="shared" si="0"/>
        <v>%</v>
      </c>
    </row>
    <row r="82" spans="2:6" x14ac:dyDescent="0.25">
      <c r="B82" s="17" t="s">
        <v>40</v>
      </c>
      <c r="C82" s="31">
        <v>0</v>
      </c>
      <c r="D82" s="31">
        <v>1907847</v>
      </c>
      <c r="E82" s="31">
        <v>0</v>
      </c>
      <c r="F82" s="59" t="str">
        <f t="shared" si="0"/>
        <v>%</v>
      </c>
    </row>
    <row r="83" spans="2:6" x14ac:dyDescent="0.25">
      <c r="B83" s="17" t="s">
        <v>36</v>
      </c>
      <c r="C83" s="31">
        <v>0</v>
      </c>
      <c r="D83" s="31">
        <v>5989022</v>
      </c>
      <c r="E83" s="31">
        <v>108823</v>
      </c>
      <c r="F83" s="59">
        <f t="shared" si="0"/>
        <v>1.8170412464672863E-2</v>
      </c>
    </row>
    <row r="84" spans="2:6" x14ac:dyDescent="0.25">
      <c r="B84" s="17" t="s">
        <v>37</v>
      </c>
      <c r="C84" s="31">
        <v>820440056</v>
      </c>
      <c r="D84" s="31">
        <v>1258195783</v>
      </c>
      <c r="E84" s="31">
        <v>44567854.579999998</v>
      </c>
      <c r="F84" s="59">
        <f t="shared" si="0"/>
        <v>3.5422034616690488E-2</v>
      </c>
    </row>
    <row r="85" spans="2:6" hidden="1" x14ac:dyDescent="0.25">
      <c r="B85" s="17"/>
      <c r="C85" s="31"/>
      <c r="D85" s="31"/>
      <c r="E85" s="31"/>
      <c r="F85" s="59" t="str">
        <f t="shared" si="0"/>
        <v>%</v>
      </c>
    </row>
    <row r="86" spans="2:6" x14ac:dyDescent="0.25">
      <c r="B86" s="47" t="s">
        <v>3</v>
      </c>
      <c r="C86" s="48">
        <f>+C71+C69+C59+C48+C32+C23+C9</f>
        <v>8640608719</v>
      </c>
      <c r="D86" s="48">
        <f>+D71+D69+D59+D48+D32+D23+D9</f>
        <v>10507311357</v>
      </c>
      <c r="E86" s="48">
        <f>+E71+E69+E59+E48+E32+E23+E9</f>
        <v>1509942571.0099988</v>
      </c>
      <c r="F86" s="61">
        <f t="shared" si="0"/>
        <v>0.14370399046032559</v>
      </c>
    </row>
    <row r="87" spans="2:6" x14ac:dyDescent="0.2">
      <c r="B87" s="37" t="s">
        <v>42</v>
      </c>
      <c r="C87" s="21"/>
      <c r="D87" s="21"/>
      <c r="E87" s="21"/>
    </row>
    <row r="88" spans="2:6" x14ac:dyDescent="0.25">
      <c r="C88" s="21"/>
      <c r="D88" s="21"/>
      <c r="E88" s="21"/>
      <c r="F88" s="62"/>
    </row>
    <row r="89" spans="2:6" x14ac:dyDescent="0.25">
      <c r="C89" s="21"/>
      <c r="D89" s="21"/>
      <c r="E89" s="21"/>
    </row>
    <row r="90" spans="2:6" x14ac:dyDescent="0.25">
      <c r="D90" s="21"/>
      <c r="E90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90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71" t="s">
        <v>44</v>
      </c>
      <c r="C5" s="71"/>
      <c r="D5" s="71"/>
      <c r="E5" s="71"/>
      <c r="F5" s="71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SUM(C10:C22)</f>
        <v>2947950443</v>
      </c>
      <c r="D9" s="45">
        <f>SUM(D10:D22)</f>
        <v>2948686477</v>
      </c>
      <c r="E9" s="45">
        <f>SUM(E10:E22)</f>
        <v>424027003.6499998</v>
      </c>
      <c r="F9" s="46">
        <f t="shared" ref="F9:F89" si="0">IF(E9=0,"%",E9/D9)</f>
        <v>0.14380199690860515</v>
      </c>
    </row>
    <row r="10" spans="2:6" x14ac:dyDescent="0.25">
      <c r="B10" s="11" t="s">
        <v>26</v>
      </c>
      <c r="C10" s="27">
        <v>36181137</v>
      </c>
      <c r="D10" s="27">
        <v>36761281</v>
      </c>
      <c r="E10" s="27">
        <v>8184708.6899999985</v>
      </c>
      <c r="F10" s="33">
        <f t="shared" si="0"/>
        <v>0.22264481724671126</v>
      </c>
    </row>
    <row r="11" spans="2:6" x14ac:dyDescent="0.25">
      <c r="B11" s="13" t="s">
        <v>27</v>
      </c>
      <c r="C11" s="28">
        <v>269058152</v>
      </c>
      <c r="D11" s="28">
        <v>273907184</v>
      </c>
      <c r="E11" s="28">
        <v>45114814.62999998</v>
      </c>
      <c r="F11" s="23">
        <f t="shared" si="0"/>
        <v>0.16470840220824576</v>
      </c>
    </row>
    <row r="12" spans="2:6" x14ac:dyDescent="0.25">
      <c r="B12" s="13" t="s">
        <v>28</v>
      </c>
      <c r="C12" s="28">
        <v>62847283</v>
      </c>
      <c r="D12" s="28">
        <v>63595619</v>
      </c>
      <c r="E12" s="28">
        <v>10096576.970000001</v>
      </c>
      <c r="F12" s="23">
        <f t="shared" si="0"/>
        <v>0.15876214633589777</v>
      </c>
    </row>
    <row r="13" spans="2:6" x14ac:dyDescent="0.25">
      <c r="B13" s="13" t="s">
        <v>29</v>
      </c>
      <c r="C13" s="28">
        <v>26952843</v>
      </c>
      <c r="D13" s="28">
        <v>28027513</v>
      </c>
      <c r="E13" s="28">
        <v>3521550.3400000008</v>
      </c>
      <c r="F13" s="23">
        <f t="shared" si="0"/>
        <v>0.12564619415215331</v>
      </c>
    </row>
    <row r="14" spans="2:6" x14ac:dyDescent="0.25">
      <c r="B14" s="13" t="s">
        <v>30</v>
      </c>
      <c r="C14" s="28">
        <v>118097961</v>
      </c>
      <c r="D14" s="28">
        <v>121324354</v>
      </c>
      <c r="E14" s="28">
        <v>17555297.030000001</v>
      </c>
      <c r="F14" s="23">
        <f t="shared" si="0"/>
        <v>0.14469722237301177</v>
      </c>
    </row>
    <row r="15" spans="2:6" x14ac:dyDescent="0.25">
      <c r="B15" s="13" t="s">
        <v>31</v>
      </c>
      <c r="C15" s="28">
        <v>53414095</v>
      </c>
      <c r="D15" s="28">
        <v>55198869</v>
      </c>
      <c r="E15" s="28">
        <v>8581643.8300000001</v>
      </c>
      <c r="F15" s="23">
        <f t="shared" si="0"/>
        <v>0.15546774753663883</v>
      </c>
    </row>
    <row r="16" spans="2:6" x14ac:dyDescent="0.25">
      <c r="B16" s="13" t="s">
        <v>32</v>
      </c>
      <c r="C16" s="28">
        <v>6689450</v>
      </c>
      <c r="D16" s="28">
        <v>6743443</v>
      </c>
      <c r="E16" s="28">
        <v>1113468.9300000002</v>
      </c>
      <c r="F16" s="23">
        <f t="shared" si="0"/>
        <v>0.16511875758421923</v>
      </c>
    </row>
    <row r="17" spans="2:6" x14ac:dyDescent="0.25">
      <c r="B17" s="13" t="s">
        <v>33</v>
      </c>
      <c r="C17" s="28">
        <v>222407242</v>
      </c>
      <c r="D17" s="28">
        <v>232255618</v>
      </c>
      <c r="E17" s="28">
        <v>38264208.300000027</v>
      </c>
      <c r="F17" s="23">
        <f t="shared" si="0"/>
        <v>0.1647504100417499</v>
      </c>
    </row>
    <row r="18" spans="2:6" x14ac:dyDescent="0.25">
      <c r="B18" s="13" t="s">
        <v>34</v>
      </c>
      <c r="C18" s="28">
        <v>30771269</v>
      </c>
      <c r="D18" s="28">
        <v>31461690</v>
      </c>
      <c r="E18" s="28">
        <v>4992940.0700000012</v>
      </c>
      <c r="F18" s="23">
        <f t="shared" si="0"/>
        <v>0.1586990422319971</v>
      </c>
    </row>
    <row r="19" spans="2:6" x14ac:dyDescent="0.25">
      <c r="B19" s="13" t="s">
        <v>35</v>
      </c>
      <c r="C19" s="28">
        <v>39672426</v>
      </c>
      <c r="D19" s="28">
        <v>41578934</v>
      </c>
      <c r="E19" s="28">
        <v>6738400.6999999983</v>
      </c>
      <c r="F19" s="23">
        <f t="shared" si="0"/>
        <v>0.1620628537518542</v>
      </c>
    </row>
    <row r="20" spans="2:6" x14ac:dyDescent="0.25">
      <c r="B20" s="13" t="s">
        <v>40</v>
      </c>
      <c r="C20" s="28">
        <v>111286962</v>
      </c>
      <c r="D20" s="28">
        <v>115123908</v>
      </c>
      <c r="E20" s="28">
        <v>19454773.320000008</v>
      </c>
      <c r="F20" s="23">
        <f t="shared" si="0"/>
        <v>0.1689898619494398</v>
      </c>
    </row>
    <row r="21" spans="2:6" x14ac:dyDescent="0.25">
      <c r="B21" s="13" t="s">
        <v>36</v>
      </c>
      <c r="C21" s="28">
        <v>1214157399</v>
      </c>
      <c r="D21" s="28">
        <v>1196750122</v>
      </c>
      <c r="E21" s="28">
        <v>144640760.50999993</v>
      </c>
      <c r="F21" s="23">
        <f t="shared" si="0"/>
        <v>0.12086128745763347</v>
      </c>
    </row>
    <row r="22" spans="2:6" x14ac:dyDescent="0.25">
      <c r="B22" s="13" t="s">
        <v>37</v>
      </c>
      <c r="C22" s="28">
        <v>756414224</v>
      </c>
      <c r="D22" s="28">
        <v>745957942</v>
      </c>
      <c r="E22" s="28">
        <v>115767860.32999985</v>
      </c>
      <c r="F22" s="23">
        <f t="shared" si="0"/>
        <v>0.15519354887436784</v>
      </c>
    </row>
    <row r="23" spans="2:6" x14ac:dyDescent="0.25">
      <c r="B23" s="44" t="s">
        <v>19</v>
      </c>
      <c r="C23" s="45">
        <f>SUM(C24:C34)</f>
        <v>148172601</v>
      </c>
      <c r="D23" s="45">
        <f>SUM(D24:D34)</f>
        <v>150833902</v>
      </c>
      <c r="E23" s="45">
        <f>SUM(E24:E34)</f>
        <v>28635721.700000003</v>
      </c>
      <c r="F23" s="46">
        <f t="shared" si="0"/>
        <v>0.18984937285518214</v>
      </c>
    </row>
    <row r="24" spans="2:6" x14ac:dyDescent="0.25">
      <c r="B24" s="13" t="s">
        <v>36</v>
      </c>
      <c r="C24" s="28">
        <v>3431431</v>
      </c>
      <c r="D24" s="28">
        <v>3431761</v>
      </c>
      <c r="E24" s="28">
        <v>49480.32</v>
      </c>
      <c r="F24" s="23">
        <f t="shared" si="0"/>
        <v>1.4418346732187936E-2</v>
      </c>
    </row>
    <row r="25" spans="2:6" x14ac:dyDescent="0.25">
      <c r="B25" s="13" t="s">
        <v>37</v>
      </c>
      <c r="C25" s="28">
        <v>144741170</v>
      </c>
      <c r="D25" s="28">
        <v>147402141</v>
      </c>
      <c r="E25" s="28">
        <v>28586241.380000003</v>
      </c>
      <c r="F25" s="23">
        <f t="shared" si="0"/>
        <v>0.19393369177724495</v>
      </c>
    </row>
    <row r="26" spans="2:6" hidden="1" x14ac:dyDescent="0.25">
      <c r="B26" s="13"/>
      <c r="C26" s="28"/>
      <c r="D26" s="28"/>
      <c r="E26" s="28"/>
      <c r="F26" s="23" t="str">
        <f t="shared" si="0"/>
        <v>%</v>
      </c>
    </row>
    <row r="27" spans="2:6" hidden="1" x14ac:dyDescent="0.25">
      <c r="B27" s="13"/>
      <c r="C27" s="28"/>
      <c r="D27" s="28"/>
      <c r="E27" s="28"/>
      <c r="F27" s="23" t="str">
        <f t="shared" si="0"/>
        <v>%</v>
      </c>
    </row>
    <row r="28" spans="2:6" hidden="1" x14ac:dyDescent="0.25">
      <c r="B28" s="13"/>
      <c r="C28" s="28"/>
      <c r="D28" s="28"/>
      <c r="E28" s="28"/>
      <c r="F28" s="23" t="str">
        <f t="shared" si="0"/>
        <v>%</v>
      </c>
    </row>
    <row r="29" spans="2:6" hidden="1" x14ac:dyDescent="0.25">
      <c r="B29" s="13"/>
      <c r="C29" s="28"/>
      <c r="D29" s="28"/>
      <c r="E29" s="28"/>
      <c r="F29" s="23" t="str">
        <f t="shared" si="0"/>
        <v>%</v>
      </c>
    </row>
    <row r="30" spans="2:6" hidden="1" x14ac:dyDescent="0.25">
      <c r="B30" s="13"/>
      <c r="C30" s="28"/>
      <c r="D30" s="28"/>
      <c r="E30" s="28"/>
      <c r="F30" s="23" t="str">
        <f t="shared" si="0"/>
        <v>%</v>
      </c>
    </row>
    <row r="31" spans="2:6" hidden="1" x14ac:dyDescent="0.25">
      <c r="B31" s="13"/>
      <c r="C31" s="28"/>
      <c r="D31" s="28"/>
      <c r="E31" s="28"/>
      <c r="F31" s="23" t="str">
        <f t="shared" si="0"/>
        <v>%</v>
      </c>
    </row>
    <row r="32" spans="2:6" hidden="1" x14ac:dyDescent="0.25">
      <c r="B32" s="13"/>
      <c r="C32" s="28"/>
      <c r="D32" s="28"/>
      <c r="E32" s="28"/>
      <c r="F32" s="23" t="str">
        <f t="shared" si="0"/>
        <v>%</v>
      </c>
    </row>
    <row r="33" spans="2:6" hidden="1" x14ac:dyDescent="0.25">
      <c r="B33" s="13"/>
      <c r="C33" s="28"/>
      <c r="D33" s="28"/>
      <c r="E33" s="28"/>
      <c r="F33" s="23" t="str">
        <f t="shared" si="0"/>
        <v>%</v>
      </c>
    </row>
    <row r="34" spans="2:6" hidden="1" x14ac:dyDescent="0.25">
      <c r="B34" s="13"/>
      <c r="C34" s="28"/>
      <c r="D34" s="28"/>
      <c r="E34" s="28"/>
      <c r="F34" s="23" t="str">
        <f t="shared" si="0"/>
        <v>%</v>
      </c>
    </row>
    <row r="35" spans="2:6" x14ac:dyDescent="0.25">
      <c r="B35" s="44" t="s">
        <v>18</v>
      </c>
      <c r="C35" s="45">
        <f>SUM(C36:C49)</f>
        <v>2172186351</v>
      </c>
      <c r="D35" s="45">
        <f t="shared" ref="D35:E35" si="1">SUM(D36:D49)</f>
        <v>2331483605</v>
      </c>
      <c r="E35" s="45">
        <f t="shared" si="1"/>
        <v>218418573.7399998</v>
      </c>
      <c r="F35" s="46">
        <f t="shared" si="0"/>
        <v>9.3682225888952711E-2</v>
      </c>
    </row>
    <row r="36" spans="2:6" x14ac:dyDescent="0.25">
      <c r="B36" s="38" t="s">
        <v>26</v>
      </c>
      <c r="C36" s="12">
        <v>26262582</v>
      </c>
      <c r="D36" s="12">
        <v>20157812</v>
      </c>
      <c r="E36" s="12">
        <v>1591197.5499999998</v>
      </c>
      <c r="F36" s="33">
        <f t="shared" si="0"/>
        <v>7.8937017073083121E-2</v>
      </c>
    </row>
    <row r="37" spans="2:6" x14ac:dyDescent="0.25">
      <c r="B37" s="39" t="s">
        <v>27</v>
      </c>
      <c r="C37" s="40">
        <v>73296760</v>
      </c>
      <c r="D37" s="40">
        <v>89316800</v>
      </c>
      <c r="E37" s="40">
        <v>8587648.099999994</v>
      </c>
      <c r="F37" s="23">
        <f t="shared" si="0"/>
        <v>9.6148183768339154E-2</v>
      </c>
    </row>
    <row r="38" spans="2:6" x14ac:dyDescent="0.25">
      <c r="B38" s="39" t="s">
        <v>28</v>
      </c>
      <c r="C38" s="40">
        <v>59411022</v>
      </c>
      <c r="D38" s="40">
        <v>87395419</v>
      </c>
      <c r="E38" s="40">
        <v>5432021.8299999991</v>
      </c>
      <c r="F38" s="23">
        <f t="shared" si="0"/>
        <v>6.2154537299031649E-2</v>
      </c>
    </row>
    <row r="39" spans="2:6" x14ac:dyDescent="0.25">
      <c r="B39" s="39" t="s">
        <v>29</v>
      </c>
      <c r="C39" s="40">
        <v>31238585</v>
      </c>
      <c r="D39" s="40">
        <v>33448425</v>
      </c>
      <c r="E39" s="40">
        <v>717392.14</v>
      </c>
      <c r="F39" s="23">
        <f t="shared" si="0"/>
        <v>2.144771061716658E-2</v>
      </c>
    </row>
    <row r="40" spans="2:6" x14ac:dyDescent="0.25">
      <c r="B40" s="39" t="s">
        <v>30</v>
      </c>
      <c r="C40" s="40">
        <v>31247391</v>
      </c>
      <c r="D40" s="40">
        <v>32193093</v>
      </c>
      <c r="E40" s="40">
        <v>3559248.7599999974</v>
      </c>
      <c r="F40" s="23">
        <f t="shared" si="0"/>
        <v>0.11055939110914249</v>
      </c>
    </row>
    <row r="41" spans="2:6" x14ac:dyDescent="0.25">
      <c r="B41" s="39" t="s">
        <v>31</v>
      </c>
      <c r="C41" s="40">
        <v>35875895</v>
      </c>
      <c r="D41" s="40">
        <v>46307837</v>
      </c>
      <c r="E41" s="40">
        <v>6093330.8699999973</v>
      </c>
      <c r="F41" s="23">
        <f t="shared" si="0"/>
        <v>0.1315831458506688</v>
      </c>
    </row>
    <row r="42" spans="2:6" x14ac:dyDescent="0.25">
      <c r="B42" s="39" t="s">
        <v>32</v>
      </c>
      <c r="C42" s="40">
        <v>31855561</v>
      </c>
      <c r="D42" s="40">
        <v>31274780</v>
      </c>
      <c r="E42" s="40">
        <v>1495384.3599999992</v>
      </c>
      <c r="F42" s="23">
        <f t="shared" si="0"/>
        <v>4.7814384625567287E-2</v>
      </c>
    </row>
    <row r="43" spans="2:6" x14ac:dyDescent="0.25">
      <c r="B43" s="39" t="s">
        <v>33</v>
      </c>
      <c r="C43" s="40">
        <v>44029494</v>
      </c>
      <c r="D43" s="40">
        <v>48565085</v>
      </c>
      <c r="E43" s="40">
        <v>6675144.2199999988</v>
      </c>
      <c r="F43" s="23">
        <f t="shared" si="0"/>
        <v>0.13744739085703234</v>
      </c>
    </row>
    <row r="44" spans="2:6" x14ac:dyDescent="0.25">
      <c r="B44" s="39" t="s">
        <v>34</v>
      </c>
      <c r="C44" s="40">
        <v>13368393</v>
      </c>
      <c r="D44" s="40">
        <v>15696478</v>
      </c>
      <c r="E44" s="40">
        <v>2196983.87</v>
      </c>
      <c r="F44" s="23">
        <f t="shared" si="0"/>
        <v>0.13996667723804029</v>
      </c>
    </row>
    <row r="45" spans="2:6" x14ac:dyDescent="0.25">
      <c r="B45" s="39" t="s">
        <v>35</v>
      </c>
      <c r="C45" s="40">
        <v>67552750</v>
      </c>
      <c r="D45" s="40">
        <v>71517476</v>
      </c>
      <c r="E45" s="40">
        <v>4815685.8599999994</v>
      </c>
      <c r="F45" s="23">
        <f t="shared" si="0"/>
        <v>6.7335791604278647E-2</v>
      </c>
    </row>
    <row r="46" spans="2:6" x14ac:dyDescent="0.25">
      <c r="B46" s="39" t="s">
        <v>40</v>
      </c>
      <c r="C46" s="40">
        <v>107239238</v>
      </c>
      <c r="D46" s="40">
        <v>114011901</v>
      </c>
      <c r="E46" s="40">
        <v>4067769.6399999997</v>
      </c>
      <c r="F46" s="23">
        <f t="shared" si="0"/>
        <v>3.5678465180577941E-2</v>
      </c>
    </row>
    <row r="47" spans="2:6" x14ac:dyDescent="0.25">
      <c r="B47" s="39" t="s">
        <v>39</v>
      </c>
      <c r="C47" s="40">
        <v>809881</v>
      </c>
      <c r="D47" s="40">
        <v>809881</v>
      </c>
      <c r="E47" s="40">
        <v>65336.6</v>
      </c>
      <c r="F47" s="23">
        <f t="shared" si="0"/>
        <v>8.0674321289177051E-2</v>
      </c>
    </row>
    <row r="48" spans="2:6" x14ac:dyDescent="0.25">
      <c r="B48" s="39" t="s">
        <v>36</v>
      </c>
      <c r="C48" s="40">
        <v>625540514</v>
      </c>
      <c r="D48" s="40">
        <v>594595752</v>
      </c>
      <c r="E48" s="40">
        <v>95662565.749999896</v>
      </c>
      <c r="F48" s="23">
        <f t="shared" si="0"/>
        <v>0.16088672922439562</v>
      </c>
    </row>
    <row r="49" spans="2:6" x14ac:dyDescent="0.25">
      <c r="B49" s="41" t="s">
        <v>37</v>
      </c>
      <c r="C49" s="15">
        <v>1024458285</v>
      </c>
      <c r="D49" s="15">
        <v>1146192866</v>
      </c>
      <c r="E49" s="15">
        <v>77458864.189999908</v>
      </c>
      <c r="F49" s="34">
        <f t="shared" si="0"/>
        <v>6.7579258681234808E-2</v>
      </c>
    </row>
    <row r="50" spans="2:6" x14ac:dyDescent="0.25">
      <c r="B50" s="44" t="s">
        <v>17</v>
      </c>
      <c r="C50" s="45">
        <f>SUM(C51:C60)</f>
        <v>1325440155</v>
      </c>
      <c r="D50" s="45">
        <f>SUM(D51:D60)</f>
        <v>1202941506</v>
      </c>
      <c r="E50" s="45">
        <f>SUM(E51:E60)</f>
        <v>0</v>
      </c>
      <c r="F50" s="46" t="str">
        <f t="shared" si="0"/>
        <v>%</v>
      </c>
    </row>
    <row r="51" spans="2:6" x14ac:dyDescent="0.25">
      <c r="B51" s="13" t="s">
        <v>27</v>
      </c>
      <c r="C51" s="28">
        <v>19875268</v>
      </c>
      <c r="D51" s="28">
        <v>5185422</v>
      </c>
      <c r="E51" s="28">
        <v>0</v>
      </c>
      <c r="F51" s="23" t="str">
        <f t="shared" si="0"/>
        <v>%</v>
      </c>
    </row>
    <row r="52" spans="2:6" x14ac:dyDescent="0.25">
      <c r="B52" s="13" t="s">
        <v>28</v>
      </c>
      <c r="C52" s="28">
        <v>0</v>
      </c>
      <c r="D52" s="28">
        <v>1223215</v>
      </c>
      <c r="E52" s="28">
        <v>0</v>
      </c>
      <c r="F52" s="23" t="str">
        <f t="shared" si="0"/>
        <v>%</v>
      </c>
    </row>
    <row r="53" spans="2:6" x14ac:dyDescent="0.25">
      <c r="B53" s="13" t="s">
        <v>29</v>
      </c>
      <c r="C53" s="28">
        <v>12000000</v>
      </c>
      <c r="D53" s="28">
        <v>5895491</v>
      </c>
      <c r="E53" s="28">
        <v>0</v>
      </c>
      <c r="F53" s="23" t="str">
        <f t="shared" si="0"/>
        <v>%</v>
      </c>
    </row>
    <row r="54" spans="2:6" x14ac:dyDescent="0.25">
      <c r="B54" s="13" t="s">
        <v>31</v>
      </c>
      <c r="C54" s="28">
        <v>20000000</v>
      </c>
      <c r="D54" s="28">
        <v>11372000</v>
      </c>
      <c r="E54" s="28">
        <v>0</v>
      </c>
      <c r="F54" s="23" t="str">
        <f t="shared" si="0"/>
        <v>%</v>
      </c>
    </row>
    <row r="55" spans="2:6" x14ac:dyDescent="0.25">
      <c r="B55" s="13" t="s">
        <v>35</v>
      </c>
      <c r="C55" s="28">
        <v>60785355</v>
      </c>
      <c r="D55" s="28">
        <v>60785355</v>
      </c>
      <c r="E55" s="28">
        <v>0</v>
      </c>
      <c r="F55" s="23" t="str">
        <f t="shared" si="0"/>
        <v>%</v>
      </c>
    </row>
    <row r="56" spans="2:6" x14ac:dyDescent="0.25">
      <c r="B56" s="13" t="s">
        <v>40</v>
      </c>
      <c r="C56" s="28">
        <v>262912696</v>
      </c>
      <c r="D56" s="28">
        <v>239757392</v>
      </c>
      <c r="E56" s="28">
        <v>0</v>
      </c>
      <c r="F56" s="23" t="str">
        <f t="shared" si="0"/>
        <v>%</v>
      </c>
    </row>
    <row r="57" spans="2:6" x14ac:dyDescent="0.25">
      <c r="B57" s="13" t="s">
        <v>36</v>
      </c>
      <c r="C57" s="28">
        <v>665178436</v>
      </c>
      <c r="D57" s="28">
        <v>635750122</v>
      </c>
      <c r="E57" s="28">
        <v>0</v>
      </c>
      <c r="F57" s="23" t="str">
        <f t="shared" si="0"/>
        <v>%</v>
      </c>
    </row>
    <row r="58" spans="2:6" x14ac:dyDescent="0.25">
      <c r="B58" s="13" t="s">
        <v>37</v>
      </c>
      <c r="C58" s="28">
        <v>284688400</v>
      </c>
      <c r="D58" s="28">
        <v>242972509</v>
      </c>
      <c r="E58" s="28">
        <v>0</v>
      </c>
      <c r="F58" s="23" t="str">
        <f t="shared" si="0"/>
        <v>%</v>
      </c>
    </row>
    <row r="59" spans="2:6" hidden="1" x14ac:dyDescent="0.25">
      <c r="B59" s="13"/>
      <c r="C59" s="28"/>
      <c r="D59" s="28"/>
      <c r="E59" s="28"/>
      <c r="F59" s="23" t="str">
        <f t="shared" si="0"/>
        <v>%</v>
      </c>
    </row>
    <row r="60" spans="2:6" hidden="1" x14ac:dyDescent="0.25">
      <c r="B60" s="13"/>
      <c r="C60" s="28"/>
      <c r="D60" s="28"/>
      <c r="E60" s="28"/>
      <c r="F60" s="23" t="str">
        <f t="shared" si="0"/>
        <v>%</v>
      </c>
    </row>
    <row r="61" spans="2:6" x14ac:dyDescent="0.25">
      <c r="B61" s="44" t="s">
        <v>16</v>
      </c>
      <c r="C61" s="45">
        <f>+SUM(C62:C71)</f>
        <v>108799867</v>
      </c>
      <c r="D61" s="45">
        <f t="shared" ref="D61:E61" si="2">+SUM(D62:D71)</f>
        <v>138112761</v>
      </c>
      <c r="E61" s="45">
        <f t="shared" si="2"/>
        <v>44476011.420000002</v>
      </c>
      <c r="F61" s="46">
        <f t="shared" si="0"/>
        <v>0.32202680692191799</v>
      </c>
    </row>
    <row r="62" spans="2:6" x14ac:dyDescent="0.25">
      <c r="B62" s="11" t="s">
        <v>26</v>
      </c>
      <c r="C62" s="27">
        <v>37000</v>
      </c>
      <c r="D62" s="27">
        <v>37000</v>
      </c>
      <c r="E62" s="27">
        <v>0</v>
      </c>
      <c r="F62" s="33" t="str">
        <f t="shared" si="0"/>
        <v>%</v>
      </c>
    </row>
    <row r="63" spans="2:6" x14ac:dyDescent="0.25">
      <c r="B63" s="13" t="s">
        <v>27</v>
      </c>
      <c r="C63" s="28">
        <v>124732</v>
      </c>
      <c r="D63" s="28">
        <v>282166</v>
      </c>
      <c r="E63" s="28">
        <v>0</v>
      </c>
      <c r="F63" s="23" t="str">
        <f t="shared" si="0"/>
        <v>%</v>
      </c>
    </row>
    <row r="64" spans="2:6" x14ac:dyDescent="0.25">
      <c r="B64" s="13" t="s">
        <v>28</v>
      </c>
      <c r="C64" s="28">
        <v>5500000</v>
      </c>
      <c r="D64" s="28">
        <v>2063237</v>
      </c>
      <c r="E64" s="28">
        <v>1950845</v>
      </c>
      <c r="F64" s="23">
        <f t="shared" si="0"/>
        <v>0.94552637433314735</v>
      </c>
    </row>
    <row r="65" spans="2:6" x14ac:dyDescent="0.25">
      <c r="B65" s="13" t="s">
        <v>29</v>
      </c>
      <c r="C65" s="28">
        <v>128000</v>
      </c>
      <c r="D65" s="28">
        <v>786614</v>
      </c>
      <c r="E65" s="28">
        <v>441535</v>
      </c>
      <c r="F65" s="23">
        <f t="shared" ref="F65" si="3">IF(E65=0,"%",E65/D65)</f>
        <v>0.56131088437276733</v>
      </c>
    </row>
    <row r="66" spans="2:6" x14ac:dyDescent="0.25">
      <c r="B66" s="13" t="s">
        <v>31</v>
      </c>
      <c r="C66" s="28">
        <v>1372000</v>
      </c>
      <c r="D66" s="28">
        <v>862000</v>
      </c>
      <c r="E66" s="28">
        <v>71722</v>
      </c>
      <c r="F66" s="23">
        <f t="shared" si="0"/>
        <v>8.3204176334106733E-2</v>
      </c>
    </row>
    <row r="67" spans="2:6" x14ac:dyDescent="0.25">
      <c r="B67" s="13" t="s">
        <v>40</v>
      </c>
      <c r="C67" s="28">
        <v>44055701</v>
      </c>
      <c r="D67" s="28">
        <v>44060320</v>
      </c>
      <c r="E67" s="28">
        <v>5172687</v>
      </c>
      <c r="F67" s="23">
        <f t="shared" si="0"/>
        <v>0.1174001232855322</v>
      </c>
    </row>
    <row r="68" spans="2:6" x14ac:dyDescent="0.25">
      <c r="B68" s="13" t="s">
        <v>36</v>
      </c>
      <c r="C68" s="28">
        <v>2687334</v>
      </c>
      <c r="D68" s="28">
        <v>3373191</v>
      </c>
      <c r="E68" s="28">
        <v>1422668.7200000004</v>
      </c>
      <c r="F68" s="23">
        <f t="shared" si="0"/>
        <v>0.42175753463115501</v>
      </c>
    </row>
    <row r="69" spans="2:6" x14ac:dyDescent="0.25">
      <c r="B69" s="13" t="s">
        <v>37</v>
      </c>
      <c r="C69" s="28">
        <v>54895100</v>
      </c>
      <c r="D69" s="28">
        <v>86648233</v>
      </c>
      <c r="E69" s="28">
        <v>35416553.700000003</v>
      </c>
      <c r="F69" s="23">
        <f t="shared" ref="F69:F70" si="4">IF(E69=0,"%",E69/D69)</f>
        <v>0.40873948000763044</v>
      </c>
    </row>
    <row r="70" spans="2:6" hidden="1" x14ac:dyDescent="0.25">
      <c r="B70" s="13"/>
      <c r="C70" s="28"/>
      <c r="D70" s="28"/>
      <c r="E70" s="28"/>
      <c r="F70" s="23" t="str">
        <f t="shared" si="4"/>
        <v>%</v>
      </c>
    </row>
    <row r="71" spans="2:6" ht="16.5" hidden="1" customHeight="1" x14ac:dyDescent="0.25">
      <c r="B71" s="13"/>
      <c r="C71" s="28"/>
      <c r="D71" s="28"/>
      <c r="E71" s="28"/>
      <c r="F71" s="23" t="str">
        <f t="shared" si="0"/>
        <v>%</v>
      </c>
    </row>
    <row r="72" spans="2:6" hidden="1" x14ac:dyDescent="0.25">
      <c r="B72" s="44" t="s">
        <v>23</v>
      </c>
      <c r="C72" s="45">
        <f>+C73</f>
        <v>0</v>
      </c>
      <c r="D72" s="45">
        <f t="shared" ref="D72:E72" si="5">+D73</f>
        <v>0</v>
      </c>
      <c r="E72" s="45">
        <f t="shared" si="5"/>
        <v>0</v>
      </c>
      <c r="F72" s="57" t="str">
        <f t="shared" si="0"/>
        <v>%</v>
      </c>
    </row>
    <row r="73" spans="2:6" hidden="1" x14ac:dyDescent="0.25">
      <c r="B73" s="17"/>
      <c r="C73" s="30"/>
      <c r="D73" s="30"/>
      <c r="E73" s="30"/>
      <c r="F73" s="58" t="str">
        <f t="shared" si="0"/>
        <v>%</v>
      </c>
    </row>
    <row r="74" spans="2:6" x14ac:dyDescent="0.25">
      <c r="B74" s="44" t="s">
        <v>15</v>
      </c>
      <c r="C74" s="45">
        <f>+SUM(C75:C88)</f>
        <v>593759931</v>
      </c>
      <c r="D74" s="45">
        <f>+SUM(D75:D88)</f>
        <v>655499548</v>
      </c>
      <c r="E74" s="45">
        <f>+SUM(E75:E88)</f>
        <v>35734708.32</v>
      </c>
      <c r="F74" s="46">
        <f t="shared" si="0"/>
        <v>5.4515229536054539E-2</v>
      </c>
    </row>
    <row r="75" spans="2:6" x14ac:dyDescent="0.25">
      <c r="B75" s="11" t="s">
        <v>26</v>
      </c>
      <c r="C75" s="27">
        <v>15044270</v>
      </c>
      <c r="D75" s="27">
        <v>15088770</v>
      </c>
      <c r="E75" s="27">
        <v>0</v>
      </c>
      <c r="F75" s="33" t="str">
        <f t="shared" si="0"/>
        <v>%</v>
      </c>
    </row>
    <row r="76" spans="2:6" x14ac:dyDescent="0.25">
      <c r="B76" s="13" t="s">
        <v>27</v>
      </c>
      <c r="C76" s="28">
        <v>236193378</v>
      </c>
      <c r="D76" s="28">
        <v>222194070</v>
      </c>
      <c r="E76" s="28">
        <v>3115366.49</v>
      </c>
      <c r="F76" s="23">
        <f t="shared" si="0"/>
        <v>1.402092544594012E-2</v>
      </c>
    </row>
    <row r="77" spans="2:6" x14ac:dyDescent="0.25">
      <c r="B77" s="13" t="s">
        <v>28</v>
      </c>
      <c r="C77" s="28">
        <v>0</v>
      </c>
      <c r="D77" s="28">
        <v>123248</v>
      </c>
      <c r="E77" s="28">
        <v>0</v>
      </c>
      <c r="F77" s="23" t="str">
        <f t="shared" si="0"/>
        <v>%</v>
      </c>
    </row>
    <row r="78" spans="2:6" x14ac:dyDescent="0.25">
      <c r="B78" s="13" t="s">
        <v>29</v>
      </c>
      <c r="C78" s="28">
        <v>4823573</v>
      </c>
      <c r="D78" s="28">
        <v>4823573</v>
      </c>
      <c r="E78" s="28">
        <v>0</v>
      </c>
      <c r="F78" s="23" t="str">
        <f t="shared" si="0"/>
        <v>%</v>
      </c>
    </row>
    <row r="79" spans="2:6" x14ac:dyDescent="0.25">
      <c r="B79" s="13" t="s">
        <v>30</v>
      </c>
      <c r="C79" s="28">
        <v>0</v>
      </c>
      <c r="D79" s="28">
        <v>53200</v>
      </c>
      <c r="E79" s="28">
        <v>0</v>
      </c>
      <c r="F79" s="23" t="str">
        <f t="shared" si="0"/>
        <v>%</v>
      </c>
    </row>
    <row r="80" spans="2:6" x14ac:dyDescent="0.25">
      <c r="B80" s="13" t="s">
        <v>31</v>
      </c>
      <c r="C80" s="28">
        <v>0</v>
      </c>
      <c r="D80" s="28">
        <v>72000</v>
      </c>
      <c r="E80" s="28">
        <v>0</v>
      </c>
      <c r="F80" s="23" t="str">
        <f t="shared" si="0"/>
        <v>%</v>
      </c>
    </row>
    <row r="81" spans="2:6" x14ac:dyDescent="0.25">
      <c r="B81" s="13" t="s">
        <v>32</v>
      </c>
      <c r="C81" s="28">
        <v>0</v>
      </c>
      <c r="D81" s="28">
        <v>1128681</v>
      </c>
      <c r="E81" s="28">
        <v>8094</v>
      </c>
      <c r="F81" s="23">
        <f t="shared" si="0"/>
        <v>7.1712024921124747E-3</v>
      </c>
    </row>
    <row r="82" spans="2:6" x14ac:dyDescent="0.25">
      <c r="B82" s="13" t="s">
        <v>33</v>
      </c>
      <c r="C82" s="28">
        <v>0</v>
      </c>
      <c r="D82" s="28">
        <v>386809</v>
      </c>
      <c r="E82" s="28">
        <v>0</v>
      </c>
      <c r="F82" s="23" t="str">
        <f t="shared" si="0"/>
        <v>%</v>
      </c>
    </row>
    <row r="83" spans="2:6" x14ac:dyDescent="0.25">
      <c r="B83" s="13" t="s">
        <v>34</v>
      </c>
      <c r="C83" s="28">
        <v>0</v>
      </c>
      <c r="D83" s="28">
        <v>43400</v>
      </c>
      <c r="E83" s="28">
        <v>0</v>
      </c>
      <c r="F83" s="23" t="str">
        <f t="shared" si="0"/>
        <v>%</v>
      </c>
    </row>
    <row r="84" spans="2:6" x14ac:dyDescent="0.25">
      <c r="B84" s="13" t="s">
        <v>35</v>
      </c>
      <c r="C84" s="28">
        <v>500000</v>
      </c>
      <c r="D84" s="28">
        <v>500000</v>
      </c>
      <c r="E84" s="28">
        <v>0</v>
      </c>
      <c r="F84" s="23" t="str">
        <f t="shared" si="0"/>
        <v>%</v>
      </c>
    </row>
    <row r="85" spans="2:6" x14ac:dyDescent="0.25">
      <c r="B85" s="13" t="s">
        <v>40</v>
      </c>
      <c r="C85" s="28">
        <v>0</v>
      </c>
      <c r="D85" s="28">
        <v>48200</v>
      </c>
      <c r="E85" s="28">
        <v>0</v>
      </c>
      <c r="F85" s="23" t="str">
        <f t="shared" si="0"/>
        <v>%</v>
      </c>
    </row>
    <row r="86" spans="2:6" x14ac:dyDescent="0.25">
      <c r="B86" s="13" t="s">
        <v>36</v>
      </c>
      <c r="C86" s="28">
        <v>0</v>
      </c>
      <c r="D86" s="28">
        <v>3527000</v>
      </c>
      <c r="E86" s="28">
        <v>108823</v>
      </c>
      <c r="F86" s="23">
        <f t="shared" si="0"/>
        <v>3.0854267082506378E-2</v>
      </c>
    </row>
    <row r="87" spans="2:6" x14ac:dyDescent="0.25">
      <c r="B87" s="13" t="s">
        <v>37</v>
      </c>
      <c r="C87" s="28">
        <v>337198710</v>
      </c>
      <c r="D87" s="28">
        <v>407510597</v>
      </c>
      <c r="E87" s="28">
        <v>32502424.829999998</v>
      </c>
      <c r="F87" s="23">
        <f t="shared" si="0"/>
        <v>7.9758477618190618E-2</v>
      </c>
    </row>
    <row r="88" spans="2:6" hidden="1" x14ac:dyDescent="0.25">
      <c r="B88" s="13"/>
      <c r="C88" s="28"/>
      <c r="D88" s="28"/>
      <c r="E88" s="28"/>
      <c r="F88" s="23" t="str">
        <f t="shared" si="0"/>
        <v>%</v>
      </c>
    </row>
    <row r="89" spans="2:6" x14ac:dyDescent="0.25">
      <c r="B89" s="47" t="s">
        <v>3</v>
      </c>
      <c r="C89" s="48">
        <f>+C74+C72+C61+C50+C35+C23+C9</f>
        <v>7296309348</v>
      </c>
      <c r="D89" s="48">
        <f>+D74+D72+D61+D50+D35+D23+D9</f>
        <v>7427557799</v>
      </c>
      <c r="E89" s="48">
        <f>+E74+E72+E61+E50+E35+E23+E9</f>
        <v>751292018.82999957</v>
      </c>
      <c r="F89" s="49">
        <f t="shared" si="0"/>
        <v>0.10114926590421805</v>
      </c>
    </row>
    <row r="90" spans="2:6" x14ac:dyDescent="0.2">
      <c r="B90" s="37" t="s">
        <v>42</v>
      </c>
      <c r="C90" s="9"/>
      <c r="D90" s="9"/>
      <c r="E90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71" t="s">
        <v>45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SUM(C10:C13)</f>
        <v>213204</v>
      </c>
      <c r="D9" s="45">
        <f>SUM(D10:D13)</f>
        <v>487884</v>
      </c>
      <c r="E9" s="45">
        <f>SUM(E10:E13)</f>
        <v>7630</v>
      </c>
      <c r="F9" s="46">
        <f>IF(D9=0,"%",E9/D9)</f>
        <v>1.5638963360142984E-2</v>
      </c>
    </row>
    <row r="10" spans="2:6" x14ac:dyDescent="0.25">
      <c r="B10" s="11" t="s">
        <v>33</v>
      </c>
      <c r="C10" s="27">
        <v>172906</v>
      </c>
      <c r="D10" s="27">
        <v>172906</v>
      </c>
      <c r="E10" s="27">
        <v>0</v>
      </c>
      <c r="F10" s="35">
        <f t="shared" ref="F10:F49" si="0">IF(D10=0,"%",E10/D10)</f>
        <v>0</v>
      </c>
    </row>
    <row r="11" spans="2:6" x14ac:dyDescent="0.25">
      <c r="B11" s="68" t="s">
        <v>36</v>
      </c>
      <c r="C11" s="69">
        <v>0</v>
      </c>
      <c r="D11" s="69">
        <v>274680</v>
      </c>
      <c r="E11" s="69">
        <v>7630</v>
      </c>
      <c r="F11" s="35">
        <f t="shared" si="0"/>
        <v>2.7777777777777776E-2</v>
      </c>
    </row>
    <row r="12" spans="2:6" x14ac:dyDescent="0.25">
      <c r="B12" s="68" t="s">
        <v>37</v>
      </c>
      <c r="C12" s="69">
        <v>40298</v>
      </c>
      <c r="D12" s="69">
        <v>40298</v>
      </c>
      <c r="E12" s="69">
        <v>0</v>
      </c>
      <c r="F12" s="35">
        <f t="shared" si="0"/>
        <v>0</v>
      </c>
    </row>
    <row r="13" spans="2:6" hidden="1" x14ac:dyDescent="0.25">
      <c r="B13" s="13"/>
      <c r="C13" s="28"/>
      <c r="D13" s="28"/>
      <c r="E13" s="28"/>
      <c r="F13" s="35" t="str">
        <f t="shared" si="0"/>
        <v>%</v>
      </c>
    </row>
    <row r="14" spans="2:6" x14ac:dyDescent="0.25">
      <c r="B14" s="44" t="s">
        <v>19</v>
      </c>
      <c r="C14" s="45">
        <f>SUM(C15:C15)</f>
        <v>3000</v>
      </c>
      <c r="D14" s="45">
        <f>SUM(D15:D15)</f>
        <v>3000</v>
      </c>
      <c r="E14" s="45">
        <f>SUM(E15:E15)</f>
        <v>0</v>
      </c>
      <c r="F14" s="46">
        <f t="shared" si="0"/>
        <v>0</v>
      </c>
    </row>
    <row r="15" spans="2:6" x14ac:dyDescent="0.25">
      <c r="B15" s="22" t="s">
        <v>36</v>
      </c>
      <c r="C15" s="27">
        <v>3000</v>
      </c>
      <c r="D15" s="27">
        <v>3000</v>
      </c>
      <c r="E15" s="27">
        <v>0</v>
      </c>
      <c r="F15" s="24">
        <f t="shared" si="0"/>
        <v>0</v>
      </c>
    </row>
    <row r="16" spans="2:6" x14ac:dyDescent="0.25">
      <c r="B16" s="44" t="s">
        <v>18</v>
      </c>
      <c r="C16" s="45">
        <f>+SUM(C17:C28)</f>
        <v>174065973</v>
      </c>
      <c r="D16" s="45">
        <f>+SUM(D17:D28)</f>
        <v>233368847</v>
      </c>
      <c r="E16" s="45">
        <f>+SUM(E17:E28)</f>
        <v>5901186.6700000027</v>
      </c>
      <c r="F16" s="46">
        <f t="shared" si="0"/>
        <v>2.5286951304173015E-2</v>
      </c>
    </row>
    <row r="17" spans="2:6" x14ac:dyDescent="0.25">
      <c r="B17" s="11" t="s">
        <v>26</v>
      </c>
      <c r="C17" s="27">
        <v>22400</v>
      </c>
      <c r="D17" s="27">
        <v>22400</v>
      </c>
      <c r="E17" s="27">
        <v>7986</v>
      </c>
      <c r="F17" s="24">
        <f t="shared" si="0"/>
        <v>0.35651785714285716</v>
      </c>
    </row>
    <row r="18" spans="2:6" x14ac:dyDescent="0.25">
      <c r="B18" s="13" t="s">
        <v>27</v>
      </c>
      <c r="C18" s="28">
        <v>62751</v>
      </c>
      <c r="D18" s="28">
        <v>73127</v>
      </c>
      <c r="E18" s="28">
        <v>0</v>
      </c>
      <c r="F18" s="35">
        <f t="shared" si="0"/>
        <v>0</v>
      </c>
    </row>
    <row r="19" spans="2:6" x14ac:dyDescent="0.25">
      <c r="B19" s="13" t="s">
        <v>28</v>
      </c>
      <c r="C19" s="28">
        <v>19500</v>
      </c>
      <c r="D19" s="28">
        <v>74300</v>
      </c>
      <c r="E19" s="28">
        <v>0</v>
      </c>
      <c r="F19" s="35">
        <f t="shared" si="0"/>
        <v>0</v>
      </c>
    </row>
    <row r="20" spans="2:6" x14ac:dyDescent="0.25">
      <c r="B20" s="13" t="s">
        <v>29</v>
      </c>
      <c r="C20" s="28">
        <v>6000</v>
      </c>
      <c r="D20" s="28">
        <v>25546</v>
      </c>
      <c r="E20" s="28">
        <v>0</v>
      </c>
      <c r="F20" s="35">
        <f t="shared" si="0"/>
        <v>0</v>
      </c>
    </row>
    <row r="21" spans="2:6" x14ac:dyDescent="0.25">
      <c r="B21" s="13" t="s">
        <v>30</v>
      </c>
      <c r="C21" s="28">
        <v>15000</v>
      </c>
      <c r="D21" s="28">
        <v>15000</v>
      </c>
      <c r="E21" s="28">
        <v>0</v>
      </c>
      <c r="F21" s="35">
        <f t="shared" si="0"/>
        <v>0</v>
      </c>
    </row>
    <row r="22" spans="2:6" x14ac:dyDescent="0.25">
      <c r="B22" s="13" t="s">
        <v>31</v>
      </c>
      <c r="C22" s="28">
        <v>0</v>
      </c>
      <c r="D22" s="28">
        <v>90894</v>
      </c>
      <c r="E22" s="28">
        <v>40818.97</v>
      </c>
      <c r="F22" s="35">
        <f t="shared" si="0"/>
        <v>0.44908321781415717</v>
      </c>
    </row>
    <row r="23" spans="2:6" x14ac:dyDescent="0.25">
      <c r="B23" s="13" t="s">
        <v>32</v>
      </c>
      <c r="C23" s="28">
        <v>0</v>
      </c>
      <c r="D23" s="28">
        <v>0</v>
      </c>
      <c r="E23" s="28">
        <v>0</v>
      </c>
      <c r="F23" s="35" t="str">
        <f t="shared" si="0"/>
        <v>%</v>
      </c>
    </row>
    <row r="24" spans="2:6" x14ac:dyDescent="0.25">
      <c r="B24" s="13" t="s">
        <v>33</v>
      </c>
      <c r="C24" s="28">
        <v>35542</v>
      </c>
      <c r="D24" s="28">
        <v>40721</v>
      </c>
      <c r="E24" s="28">
        <v>4999.97</v>
      </c>
      <c r="F24" s="35">
        <f t="shared" si="0"/>
        <v>0.1227860317772157</v>
      </c>
    </row>
    <row r="25" spans="2:6" x14ac:dyDescent="0.25">
      <c r="B25" s="13" t="s">
        <v>34</v>
      </c>
      <c r="C25" s="28">
        <v>28000</v>
      </c>
      <c r="D25" s="28">
        <v>28000</v>
      </c>
      <c r="E25" s="28">
        <v>0</v>
      </c>
      <c r="F25" s="35">
        <f t="shared" si="0"/>
        <v>0</v>
      </c>
    </row>
    <row r="26" spans="2:6" x14ac:dyDescent="0.25">
      <c r="B26" s="13" t="s">
        <v>40</v>
      </c>
      <c r="C26" s="28">
        <v>7700</v>
      </c>
      <c r="D26" s="28">
        <v>7700</v>
      </c>
      <c r="E26" s="28">
        <v>0</v>
      </c>
      <c r="F26" s="35">
        <f t="shared" si="0"/>
        <v>0</v>
      </c>
    </row>
    <row r="27" spans="2:6" x14ac:dyDescent="0.25">
      <c r="B27" s="13" t="s">
        <v>36</v>
      </c>
      <c r="C27" s="28">
        <v>73492282</v>
      </c>
      <c r="D27" s="28">
        <v>106877216</v>
      </c>
      <c r="E27" s="28">
        <v>992126.93000000028</v>
      </c>
      <c r="F27" s="35">
        <f t="shared" si="0"/>
        <v>9.282866518529078E-3</v>
      </c>
    </row>
    <row r="28" spans="2:6" x14ac:dyDescent="0.25">
      <c r="B28" s="13" t="s">
        <v>37</v>
      </c>
      <c r="C28" s="28">
        <v>100376798</v>
      </c>
      <c r="D28" s="28">
        <v>126113943</v>
      </c>
      <c r="E28" s="28">
        <v>4855254.8000000026</v>
      </c>
      <c r="F28" s="35">
        <f t="shared" si="0"/>
        <v>3.8498953283856982E-2</v>
      </c>
    </row>
    <row r="29" spans="2:6" x14ac:dyDescent="0.25">
      <c r="B29" s="44" t="s">
        <v>17</v>
      </c>
      <c r="C29" s="45">
        <f>+SUM(C30:C33)</f>
        <v>0</v>
      </c>
      <c r="D29" s="45">
        <f t="shared" ref="D29:E29" si="1">+SUM(D30:D33)</f>
        <v>1580924</v>
      </c>
      <c r="E29" s="45">
        <f t="shared" si="1"/>
        <v>0</v>
      </c>
      <c r="F29" s="46">
        <f t="shared" ref="F29:F33" si="2">IF(D29=0,"%",E29/D29)</f>
        <v>0</v>
      </c>
    </row>
    <row r="30" spans="2:6" x14ac:dyDescent="0.25">
      <c r="B30" s="13" t="s">
        <v>36</v>
      </c>
      <c r="C30" s="28">
        <v>0</v>
      </c>
      <c r="D30" s="28">
        <v>1580924</v>
      </c>
      <c r="E30" s="28">
        <v>0</v>
      </c>
      <c r="F30" s="35">
        <f t="shared" si="2"/>
        <v>0</v>
      </c>
    </row>
    <row r="31" spans="2:6" hidden="1" x14ac:dyDescent="0.25">
      <c r="B31" s="13"/>
      <c r="C31" s="28"/>
      <c r="D31" s="28"/>
      <c r="E31" s="28"/>
      <c r="F31" s="35" t="str">
        <f t="shared" si="2"/>
        <v>%</v>
      </c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41545</v>
      </c>
      <c r="D34" s="45">
        <f>+SUM(D35:D39)</f>
        <v>135096</v>
      </c>
      <c r="E34" s="45">
        <f>+SUM(E35:E39)</f>
        <v>15754.76</v>
      </c>
      <c r="F34" s="46">
        <f t="shared" si="0"/>
        <v>0.11661899686149109</v>
      </c>
    </row>
    <row r="35" spans="2:6" x14ac:dyDescent="0.25">
      <c r="B35" s="11" t="s">
        <v>36</v>
      </c>
      <c r="C35" s="27">
        <v>41545</v>
      </c>
      <c r="D35" s="27">
        <v>70096</v>
      </c>
      <c r="E35" s="27">
        <v>15754.76</v>
      </c>
      <c r="F35" s="35">
        <f t="shared" si="0"/>
        <v>0.2247597580461082</v>
      </c>
    </row>
    <row r="36" spans="2:6" x14ac:dyDescent="0.25">
      <c r="B36" s="42" t="s">
        <v>37</v>
      </c>
      <c r="C36" s="43">
        <v>0</v>
      </c>
      <c r="D36" s="43">
        <v>65000</v>
      </c>
      <c r="E36" s="43">
        <v>0</v>
      </c>
      <c r="F36" s="35">
        <f t="shared" si="0"/>
        <v>0</v>
      </c>
    </row>
    <row r="37" spans="2:6" hidden="1" x14ac:dyDescent="0.25">
      <c r="B37" s="42"/>
      <c r="C37" s="43"/>
      <c r="D37" s="43"/>
      <c r="E37" s="43"/>
      <c r="F37" s="35" t="str">
        <f t="shared" si="0"/>
        <v>%</v>
      </c>
    </row>
    <row r="38" spans="2:6" hidden="1" x14ac:dyDescent="0.25">
      <c r="B38" s="42"/>
      <c r="C38" s="43"/>
      <c r="D38" s="43"/>
      <c r="E38" s="43"/>
      <c r="F38" s="35" t="str">
        <f t="shared" si="0"/>
        <v>%</v>
      </c>
    </row>
    <row r="39" spans="2:6" hidden="1" x14ac:dyDescent="0.25">
      <c r="B39" s="42"/>
      <c r="C39" s="43"/>
      <c r="D39" s="43"/>
      <c r="E39" s="43"/>
      <c r="F39" s="35" t="str">
        <f t="shared" si="0"/>
        <v>%</v>
      </c>
    </row>
    <row r="40" spans="2:6" x14ac:dyDescent="0.25">
      <c r="B40" s="44" t="s">
        <v>15</v>
      </c>
      <c r="C40" s="45">
        <f>+SUM(C41:C48)</f>
        <v>2766523</v>
      </c>
      <c r="D40" s="45">
        <f t="shared" ref="D40:E40" si="3">+SUM(D41:D48)</f>
        <v>7543080</v>
      </c>
      <c r="E40" s="45">
        <f t="shared" si="3"/>
        <v>0</v>
      </c>
      <c r="F40" s="46">
        <f t="shared" si="0"/>
        <v>0</v>
      </c>
    </row>
    <row r="41" spans="2:6" x14ac:dyDescent="0.25">
      <c r="B41" s="13" t="s">
        <v>27</v>
      </c>
      <c r="C41" s="28">
        <v>0</v>
      </c>
      <c r="D41" s="28">
        <v>35100</v>
      </c>
      <c r="E41" s="28">
        <v>0</v>
      </c>
      <c r="F41" s="35">
        <f t="shared" si="0"/>
        <v>0</v>
      </c>
    </row>
    <row r="42" spans="2:6" x14ac:dyDescent="0.25">
      <c r="B42" s="13" t="s">
        <v>36</v>
      </c>
      <c r="C42" s="28">
        <v>0</v>
      </c>
      <c r="D42" s="28">
        <v>2462022</v>
      </c>
      <c r="E42" s="28">
        <v>0</v>
      </c>
      <c r="F42" s="35">
        <f t="shared" si="0"/>
        <v>0</v>
      </c>
    </row>
    <row r="43" spans="2:6" x14ac:dyDescent="0.25">
      <c r="B43" s="13" t="s">
        <v>37</v>
      </c>
      <c r="C43" s="28">
        <v>2766523</v>
      </c>
      <c r="D43" s="28">
        <v>5045958</v>
      </c>
      <c r="E43" s="28">
        <v>0</v>
      </c>
      <c r="F43" s="35">
        <f t="shared" si="0"/>
        <v>0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t="15" hidden="1" customHeight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177090245</v>
      </c>
      <c r="D49" s="48">
        <f t="shared" ref="D49:E49" si="4">+D40+D34+D29+D16+D14+D9</f>
        <v>243118831</v>
      </c>
      <c r="E49" s="48">
        <f t="shared" si="4"/>
        <v>5924571.4300000025</v>
      </c>
      <c r="F49" s="49">
        <f t="shared" si="0"/>
        <v>2.4369035527322037E-2</v>
      </c>
    </row>
    <row r="50" spans="2:6" x14ac:dyDescent="0.25">
      <c r="B50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71" t="s">
        <v>8</v>
      </c>
      <c r="C2" s="71"/>
      <c r="D2" s="71"/>
      <c r="E2" s="71"/>
      <c r="F2" s="71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71" t="s">
        <v>46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SUM(C10:C12)</f>
        <v>9199965</v>
      </c>
      <c r="D9" s="45">
        <f t="shared" ref="D9:E9" si="0">SUM(D10:D12)</f>
        <v>9199965</v>
      </c>
      <c r="E9" s="45">
        <f t="shared" si="0"/>
        <v>4452825.2</v>
      </c>
      <c r="F9" s="46">
        <f t="shared" ref="F9:F14" si="1">IF(E9=0,"%",E9/D9)</f>
        <v>0.48400458045220829</v>
      </c>
    </row>
    <row r="10" spans="2:6" x14ac:dyDescent="0.25">
      <c r="B10" s="11" t="s">
        <v>37</v>
      </c>
      <c r="C10" s="27">
        <v>9199965</v>
      </c>
      <c r="D10" s="27">
        <v>9199965</v>
      </c>
      <c r="E10" s="27">
        <v>4452825.2</v>
      </c>
      <c r="F10" s="24">
        <f t="shared" si="1"/>
        <v>0.48400458045220829</v>
      </c>
    </row>
    <row r="11" spans="2:6" hidden="1" x14ac:dyDescent="0.25">
      <c r="B11" s="68"/>
      <c r="C11" s="69"/>
      <c r="D11" s="69"/>
      <c r="E11" s="69"/>
      <c r="F11" s="24" t="str">
        <f t="shared" si="1"/>
        <v>%</v>
      </c>
    </row>
    <row r="12" spans="2:6" hidden="1" x14ac:dyDescent="0.25">
      <c r="B12" s="68"/>
      <c r="C12" s="69"/>
      <c r="D12" s="69"/>
      <c r="E12" s="69"/>
      <c r="F12" s="24" t="str">
        <f t="shared" si="1"/>
        <v>%</v>
      </c>
    </row>
    <row r="13" spans="2:6" s="1" customFormat="1" hidden="1" x14ac:dyDescent="0.25">
      <c r="B13" s="44" t="s">
        <v>19</v>
      </c>
      <c r="C13" s="45">
        <f>+C14</f>
        <v>0</v>
      </c>
      <c r="D13" s="45">
        <f t="shared" ref="D13:E13" si="2">+D14</f>
        <v>0</v>
      </c>
      <c r="E13" s="45">
        <f t="shared" si="2"/>
        <v>0</v>
      </c>
      <c r="F13" s="46" t="str">
        <f t="shared" si="1"/>
        <v>%</v>
      </c>
    </row>
    <row r="14" spans="2:6" s="1" customFormat="1" hidden="1" x14ac:dyDescent="0.25">
      <c r="B14" s="13"/>
      <c r="C14" s="28"/>
      <c r="D14" s="28"/>
      <c r="E14" s="28"/>
      <c r="F14" s="23" t="str">
        <f t="shared" si="1"/>
        <v>%</v>
      </c>
    </row>
    <row r="15" spans="2:6" x14ac:dyDescent="0.25">
      <c r="B15" s="44" t="s">
        <v>18</v>
      </c>
      <c r="C15" s="45">
        <f>SUM(C16:C27)</f>
        <v>677534338</v>
      </c>
      <c r="D15" s="45">
        <f>SUM(D16:D27)</f>
        <v>1479174310</v>
      </c>
      <c r="E15" s="45">
        <f>SUM(E16:E27)</f>
        <v>723575835.80000031</v>
      </c>
      <c r="F15" s="46">
        <f t="shared" ref="F15:F27" si="3">IF(E15=0,"%",E15/D15)</f>
        <v>0.48917550210833521</v>
      </c>
    </row>
    <row r="16" spans="2:6" x14ac:dyDescent="0.25">
      <c r="B16" s="11" t="s">
        <v>37</v>
      </c>
      <c r="C16" s="27">
        <v>677534338</v>
      </c>
      <c r="D16" s="27">
        <v>1479174310</v>
      </c>
      <c r="E16" s="27">
        <v>723575835.80000031</v>
      </c>
      <c r="F16" s="24">
        <f t="shared" si="3"/>
        <v>0.48917550210833521</v>
      </c>
    </row>
    <row r="17" spans="2:6" hidden="1" x14ac:dyDescent="0.25">
      <c r="B17" s="68"/>
      <c r="C17" s="69"/>
      <c r="D17" s="69"/>
      <c r="E17" s="69"/>
      <c r="F17" s="24" t="str">
        <f t="shared" si="3"/>
        <v>%</v>
      </c>
    </row>
    <row r="18" spans="2:6" hidden="1" x14ac:dyDescent="0.25">
      <c r="B18" s="68"/>
      <c r="C18" s="69"/>
      <c r="D18" s="69"/>
      <c r="E18" s="69"/>
      <c r="F18" s="24" t="str">
        <f t="shared" si="3"/>
        <v>%</v>
      </c>
    </row>
    <row r="19" spans="2:6" hidden="1" x14ac:dyDescent="0.25">
      <c r="B19" s="68"/>
      <c r="C19" s="69"/>
      <c r="D19" s="69"/>
      <c r="E19" s="69"/>
      <c r="F19" s="24" t="str">
        <f t="shared" si="3"/>
        <v>%</v>
      </c>
    </row>
    <row r="20" spans="2:6" hidden="1" x14ac:dyDescent="0.25">
      <c r="B20" s="68"/>
      <c r="C20" s="69"/>
      <c r="D20" s="69"/>
      <c r="E20" s="69"/>
      <c r="F20" s="24" t="str">
        <f t="shared" si="3"/>
        <v>%</v>
      </c>
    </row>
    <row r="21" spans="2:6" hidden="1" x14ac:dyDescent="0.25">
      <c r="B21" s="68"/>
      <c r="C21" s="69"/>
      <c r="D21" s="69"/>
      <c r="E21" s="69"/>
      <c r="F21" s="24" t="str">
        <f t="shared" si="3"/>
        <v>%</v>
      </c>
    </row>
    <row r="22" spans="2:6" hidden="1" x14ac:dyDescent="0.25">
      <c r="B22" s="68"/>
      <c r="C22" s="69"/>
      <c r="D22" s="69"/>
      <c r="E22" s="69"/>
      <c r="F22" s="24" t="str">
        <f t="shared" si="3"/>
        <v>%</v>
      </c>
    </row>
    <row r="23" spans="2:6" hidden="1" x14ac:dyDescent="0.25">
      <c r="B23" s="68"/>
      <c r="C23" s="69"/>
      <c r="D23" s="69"/>
      <c r="E23" s="69"/>
      <c r="F23" s="24" t="str">
        <f t="shared" si="3"/>
        <v>%</v>
      </c>
    </row>
    <row r="24" spans="2:6" hidden="1" x14ac:dyDescent="0.25">
      <c r="B24" s="68"/>
      <c r="C24" s="69"/>
      <c r="D24" s="69"/>
      <c r="E24" s="69"/>
      <c r="F24" s="24" t="str">
        <f t="shared" si="3"/>
        <v>%</v>
      </c>
    </row>
    <row r="25" spans="2:6" hidden="1" x14ac:dyDescent="0.25">
      <c r="B25" s="68"/>
      <c r="C25" s="69"/>
      <c r="D25" s="69"/>
      <c r="E25" s="69"/>
      <c r="F25" s="24" t="str">
        <f t="shared" si="3"/>
        <v>%</v>
      </c>
    </row>
    <row r="26" spans="2:6" hidden="1" x14ac:dyDescent="0.25">
      <c r="B26" s="68"/>
      <c r="C26" s="69"/>
      <c r="D26" s="69"/>
      <c r="E26" s="69"/>
      <c r="F26" s="24" t="str">
        <f t="shared" si="3"/>
        <v>%</v>
      </c>
    </row>
    <row r="27" spans="2:6" hidden="1" x14ac:dyDescent="0.25">
      <c r="B27" s="68"/>
      <c r="C27" s="69"/>
      <c r="D27" s="69"/>
      <c r="E27" s="69"/>
      <c r="F27" s="24" t="str">
        <f t="shared" si="3"/>
        <v>%</v>
      </c>
    </row>
    <row r="28" spans="2:6" hidden="1" x14ac:dyDescent="0.25">
      <c r="B28" s="44" t="s">
        <v>17</v>
      </c>
      <c r="C28" s="45">
        <f>++C29</f>
        <v>0</v>
      </c>
      <c r="D28" s="45">
        <f t="shared" ref="D28:E30" si="4">++D29</f>
        <v>0</v>
      </c>
      <c r="E28" s="45">
        <f t="shared" si="4"/>
        <v>0</v>
      </c>
      <c r="F28" s="46" t="str">
        <f t="shared" ref="F28:F29" si="5">IF(E28=0,"%",E28/D28)</f>
        <v>%</v>
      </c>
    </row>
    <row r="29" spans="2:6" hidden="1" x14ac:dyDescent="0.25">
      <c r="B29" s="11"/>
      <c r="C29" s="27">
        <v>0</v>
      </c>
      <c r="D29" s="27">
        <v>0</v>
      </c>
      <c r="E29" s="27">
        <v>0</v>
      </c>
      <c r="F29" s="24" t="str">
        <f t="shared" si="5"/>
        <v>%</v>
      </c>
    </row>
    <row r="30" spans="2:6" x14ac:dyDescent="0.25">
      <c r="B30" s="44" t="s">
        <v>16</v>
      </c>
      <c r="C30" s="45">
        <f>++C31</f>
        <v>0</v>
      </c>
      <c r="D30" s="45">
        <f t="shared" si="4"/>
        <v>71291266</v>
      </c>
      <c r="E30" s="45">
        <f t="shared" si="4"/>
        <v>12624850</v>
      </c>
      <c r="F30" s="46">
        <f t="shared" ref="F30:F31" si="6">IF(E30=0,"%",E30/D30)</f>
        <v>0.17708831261321689</v>
      </c>
    </row>
    <row r="31" spans="2:6" x14ac:dyDescent="0.25">
      <c r="B31" s="11" t="s">
        <v>37</v>
      </c>
      <c r="C31" s="27">
        <v>0</v>
      </c>
      <c r="D31" s="27">
        <v>71291266</v>
      </c>
      <c r="E31" s="27">
        <v>12624850</v>
      </c>
      <c r="F31" s="24">
        <f t="shared" si="6"/>
        <v>0.17708831261321689</v>
      </c>
    </row>
    <row r="32" spans="2:6" x14ac:dyDescent="0.25">
      <c r="B32" s="44" t="s">
        <v>15</v>
      </c>
      <c r="C32" s="45">
        <f>SUM(C33:C35)</f>
        <v>480474823</v>
      </c>
      <c r="D32" s="45">
        <f>SUM(D33:D35)</f>
        <v>816978990</v>
      </c>
      <c r="E32" s="45">
        <f>SUM(E33:E35)</f>
        <v>11931985.550000001</v>
      </c>
      <c r="F32" s="46">
        <f t="shared" ref="F32:F35" si="7">IF(E32=0,"%",E32/D32)</f>
        <v>1.4605009059045692E-2</v>
      </c>
    </row>
    <row r="33" spans="2:6" x14ac:dyDescent="0.25">
      <c r="B33" s="11" t="s">
        <v>37</v>
      </c>
      <c r="C33" s="27">
        <v>480474823</v>
      </c>
      <c r="D33" s="27">
        <v>816978990</v>
      </c>
      <c r="E33" s="27">
        <v>11931985.550000001</v>
      </c>
      <c r="F33" s="24">
        <f t="shared" si="7"/>
        <v>1.4605009059045692E-2</v>
      </c>
    </row>
    <row r="34" spans="2:6" hidden="1" x14ac:dyDescent="0.25">
      <c r="B34" s="70"/>
      <c r="C34" s="69"/>
      <c r="D34" s="69"/>
      <c r="E34" s="69"/>
      <c r="F34" s="24" t="str">
        <f t="shared" si="7"/>
        <v>%</v>
      </c>
    </row>
    <row r="35" spans="2:6" hidden="1" x14ac:dyDescent="0.25">
      <c r="B35" s="70"/>
      <c r="C35" s="69"/>
      <c r="D35" s="69"/>
      <c r="E35" s="69"/>
      <c r="F35" s="24" t="str">
        <f t="shared" si="7"/>
        <v>%</v>
      </c>
    </row>
    <row r="36" spans="2:6" x14ac:dyDescent="0.25">
      <c r="B36" s="47" t="s">
        <v>3</v>
      </c>
      <c r="C36" s="48">
        <f>+C9+C13+C15+C28+C30+C32</f>
        <v>1167209126</v>
      </c>
      <c r="D36" s="48">
        <f>+D9+D13+D15+D28+D30+D32</f>
        <v>2376644531</v>
      </c>
      <c r="E36" s="48">
        <f>+E9+E13+E15+E28+E30+E32</f>
        <v>752585496.55000031</v>
      </c>
      <c r="F36" s="49">
        <f t="shared" ref="F36" si="8">IF(D36=0,"%",E36/D36)</f>
        <v>0.31665883843106374</v>
      </c>
    </row>
    <row r="37" spans="2:6" x14ac:dyDescent="0.25">
      <c r="B37" s="37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1" t="s">
        <v>47</v>
      </c>
      <c r="C5" s="71"/>
      <c r="D5" s="71"/>
      <c r="E5" s="71"/>
      <c r="F5" s="71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50817</v>
      </c>
      <c r="E9" s="45">
        <f t="shared" si="0"/>
        <v>0</v>
      </c>
      <c r="F9" s="46" t="str">
        <f t="shared" ref="F9:F43" si="1">IF(E9=0,"%",E9/D9)</f>
        <v>%</v>
      </c>
    </row>
    <row r="10" spans="2:6" x14ac:dyDescent="0.25">
      <c r="B10" s="26" t="s">
        <v>37</v>
      </c>
      <c r="C10" s="27">
        <v>0</v>
      </c>
      <c r="D10" s="27">
        <v>50817</v>
      </c>
      <c r="E10" s="27">
        <v>0</v>
      </c>
      <c r="F10" s="24" t="str">
        <f t="shared" si="1"/>
        <v>%</v>
      </c>
    </row>
    <row r="11" spans="2:6" x14ac:dyDescent="0.25">
      <c r="B11" s="44" t="s">
        <v>18</v>
      </c>
      <c r="C11" s="45">
        <f>+SUM(C12:C25)</f>
        <v>0</v>
      </c>
      <c r="D11" s="45">
        <f>+SUM(D12:D25)</f>
        <v>421876863</v>
      </c>
      <c r="E11" s="45">
        <f>+SUM(E12:E25)</f>
        <v>7040</v>
      </c>
      <c r="F11" s="46">
        <f t="shared" ref="F11:F12" si="2">IF(E11=0,"%",E11/D11)</f>
        <v>1.6687333716141717E-5</v>
      </c>
    </row>
    <row r="12" spans="2:6" x14ac:dyDescent="0.25">
      <c r="B12" s="26" t="s">
        <v>26</v>
      </c>
      <c r="C12" s="27">
        <v>0</v>
      </c>
      <c r="D12" s="27">
        <v>11619312</v>
      </c>
      <c r="E12" s="27">
        <v>0</v>
      </c>
      <c r="F12" s="24" t="str">
        <f t="shared" si="2"/>
        <v>%</v>
      </c>
    </row>
    <row r="13" spans="2:6" x14ac:dyDescent="0.25">
      <c r="B13" s="25" t="s">
        <v>27</v>
      </c>
      <c r="C13" s="28">
        <v>0</v>
      </c>
      <c r="D13" s="28">
        <v>89105463</v>
      </c>
      <c r="E13" s="28">
        <v>0</v>
      </c>
      <c r="F13" s="35" t="str">
        <f t="shared" si="1"/>
        <v>%</v>
      </c>
    </row>
    <row r="14" spans="2:6" x14ac:dyDescent="0.25">
      <c r="B14" s="25" t="s">
        <v>28</v>
      </c>
      <c r="C14" s="28">
        <v>0</v>
      </c>
      <c r="D14" s="28">
        <v>4346300</v>
      </c>
      <c r="E14" s="28">
        <v>0</v>
      </c>
      <c r="F14" s="35" t="str">
        <f t="shared" si="1"/>
        <v>%</v>
      </c>
    </row>
    <row r="15" spans="2:6" x14ac:dyDescent="0.25">
      <c r="B15" s="25" t="s">
        <v>29</v>
      </c>
      <c r="C15" s="28">
        <v>0</v>
      </c>
      <c r="D15" s="28">
        <v>294880</v>
      </c>
      <c r="E15" s="28">
        <v>0</v>
      </c>
      <c r="F15" s="35" t="str">
        <f t="shared" si="1"/>
        <v>%</v>
      </c>
    </row>
    <row r="16" spans="2:6" x14ac:dyDescent="0.25">
      <c r="B16" s="25" t="s">
        <v>30</v>
      </c>
      <c r="C16" s="28">
        <v>0</v>
      </c>
      <c r="D16" s="28">
        <v>26678798</v>
      </c>
      <c r="E16" s="28">
        <v>0</v>
      </c>
      <c r="F16" s="35" t="str">
        <f t="shared" si="1"/>
        <v>%</v>
      </c>
    </row>
    <row r="17" spans="2:6" x14ac:dyDescent="0.25">
      <c r="B17" s="25" t="s">
        <v>31</v>
      </c>
      <c r="C17" s="28">
        <v>0</v>
      </c>
      <c r="D17" s="28">
        <v>12448191</v>
      </c>
      <c r="E17" s="28">
        <v>0</v>
      </c>
      <c r="F17" s="35" t="str">
        <f t="shared" si="1"/>
        <v>%</v>
      </c>
    </row>
    <row r="18" spans="2:6" x14ac:dyDescent="0.25">
      <c r="B18" s="25" t="s">
        <v>32</v>
      </c>
      <c r="C18" s="28">
        <v>0</v>
      </c>
      <c r="D18" s="28">
        <v>0</v>
      </c>
      <c r="E18" s="28">
        <v>0</v>
      </c>
      <c r="F18" s="35" t="str">
        <f t="shared" si="1"/>
        <v>%</v>
      </c>
    </row>
    <row r="19" spans="2:6" x14ac:dyDescent="0.25">
      <c r="B19" s="25" t="s">
        <v>33</v>
      </c>
      <c r="C19" s="28">
        <v>0</v>
      </c>
      <c r="D19" s="28">
        <v>8807152</v>
      </c>
      <c r="E19" s="28">
        <v>0</v>
      </c>
      <c r="F19" s="35" t="str">
        <f t="shared" si="1"/>
        <v>%</v>
      </c>
    </row>
    <row r="20" spans="2:6" x14ac:dyDescent="0.25">
      <c r="B20" s="25" t="s">
        <v>34</v>
      </c>
      <c r="C20" s="28">
        <v>0</v>
      </c>
      <c r="D20" s="28">
        <v>774055</v>
      </c>
      <c r="E20" s="28">
        <v>0</v>
      </c>
      <c r="F20" s="35" t="str">
        <f t="shared" si="1"/>
        <v>%</v>
      </c>
    </row>
    <row r="21" spans="2:6" x14ac:dyDescent="0.25">
      <c r="B21" s="25" t="s">
        <v>35</v>
      </c>
      <c r="C21" s="28">
        <v>0</v>
      </c>
      <c r="D21" s="28">
        <v>7400285</v>
      </c>
      <c r="E21" s="28">
        <v>0</v>
      </c>
      <c r="F21" s="35" t="str">
        <f t="shared" si="1"/>
        <v>%</v>
      </c>
    </row>
    <row r="22" spans="2:6" x14ac:dyDescent="0.25">
      <c r="B22" s="25" t="s">
        <v>38</v>
      </c>
      <c r="C22" s="28">
        <v>0</v>
      </c>
      <c r="D22" s="28">
        <v>159</v>
      </c>
      <c r="E22" s="28">
        <v>0</v>
      </c>
      <c r="F22" s="35" t="str">
        <f t="shared" si="1"/>
        <v>%</v>
      </c>
    </row>
    <row r="23" spans="2:6" x14ac:dyDescent="0.25">
      <c r="B23" s="25" t="s">
        <v>40</v>
      </c>
      <c r="C23" s="28">
        <v>0</v>
      </c>
      <c r="D23" s="28">
        <v>24895436</v>
      </c>
      <c r="E23" s="28">
        <v>0</v>
      </c>
      <c r="F23" s="35" t="str">
        <f t="shared" si="1"/>
        <v>%</v>
      </c>
    </row>
    <row r="24" spans="2:6" x14ac:dyDescent="0.25">
      <c r="B24" s="25" t="s">
        <v>36</v>
      </c>
      <c r="C24" s="28">
        <v>0</v>
      </c>
      <c r="D24" s="28">
        <v>14819</v>
      </c>
      <c r="E24" s="28">
        <v>0</v>
      </c>
      <c r="F24" s="35" t="str">
        <f t="shared" si="1"/>
        <v>%</v>
      </c>
    </row>
    <row r="25" spans="2:6" x14ac:dyDescent="0.25">
      <c r="B25" s="25" t="s">
        <v>37</v>
      </c>
      <c r="C25" s="28">
        <v>0</v>
      </c>
      <c r="D25" s="28">
        <v>235492013</v>
      </c>
      <c r="E25" s="28">
        <v>7040</v>
      </c>
      <c r="F25" s="35">
        <f t="shared" si="1"/>
        <v>2.9894856773762429E-5</v>
      </c>
    </row>
    <row r="26" spans="2:6" x14ac:dyDescent="0.25">
      <c r="B26" s="44" t="s">
        <v>17</v>
      </c>
      <c r="C26" s="45">
        <f>SUM(C27:C28)</f>
        <v>0</v>
      </c>
      <c r="D26" s="45">
        <f t="shared" ref="D26:E26" si="3">SUM(D27:D28)</f>
        <v>0</v>
      </c>
      <c r="E26" s="45">
        <f t="shared" si="3"/>
        <v>0</v>
      </c>
      <c r="F26" s="46" t="str">
        <f t="shared" ref="F26:F27" si="4">IF(E26=0,"%",E26/D26)</f>
        <v>%</v>
      </c>
    </row>
    <row r="27" spans="2:6" x14ac:dyDescent="0.25">
      <c r="B27" s="25" t="s">
        <v>24</v>
      </c>
      <c r="C27" s="28">
        <v>0</v>
      </c>
      <c r="D27" s="28">
        <v>0</v>
      </c>
      <c r="E27" s="28">
        <v>0</v>
      </c>
      <c r="F27" s="35" t="str">
        <f t="shared" si="4"/>
        <v>%</v>
      </c>
    </row>
    <row r="28" spans="2:6" x14ac:dyDescent="0.25">
      <c r="B28" s="66" t="s">
        <v>25</v>
      </c>
      <c r="C28" s="67">
        <v>0</v>
      </c>
      <c r="D28" s="67">
        <v>0</v>
      </c>
      <c r="E28" s="67">
        <v>0</v>
      </c>
      <c r="F28" s="35" t="str">
        <f t="shared" si="1"/>
        <v>%</v>
      </c>
    </row>
    <row r="29" spans="2:6" x14ac:dyDescent="0.25">
      <c r="B29" s="44" t="s">
        <v>16</v>
      </c>
      <c r="C29" s="45">
        <f>+C30</f>
        <v>0</v>
      </c>
      <c r="D29" s="45">
        <f t="shared" ref="D29:E29" si="5">+D30</f>
        <v>48825</v>
      </c>
      <c r="E29" s="45">
        <f t="shared" si="5"/>
        <v>0</v>
      </c>
      <c r="F29" s="46" t="str">
        <f t="shared" si="1"/>
        <v>%</v>
      </c>
    </row>
    <row r="30" spans="2:6" x14ac:dyDescent="0.25">
      <c r="B30" s="25" t="s">
        <v>37</v>
      </c>
      <c r="C30" s="28">
        <v>0</v>
      </c>
      <c r="D30" s="28">
        <v>48825</v>
      </c>
      <c r="E30" s="28">
        <v>0</v>
      </c>
      <c r="F30" s="35" t="str">
        <f t="shared" si="1"/>
        <v>%</v>
      </c>
    </row>
    <row r="31" spans="2:6" x14ac:dyDescent="0.25">
      <c r="B31" s="44" t="s">
        <v>15</v>
      </c>
      <c r="C31" s="45">
        <f>+SUM(C32:C42)</f>
        <v>0</v>
      </c>
      <c r="D31" s="45">
        <f>+SUM(D32:D42)</f>
        <v>36235636</v>
      </c>
      <c r="E31" s="45">
        <f>+SUM(E32:E42)</f>
        <v>133444.20000000001</v>
      </c>
      <c r="F31" s="46">
        <f t="shared" si="1"/>
        <v>3.6826785653769128E-3</v>
      </c>
    </row>
    <row r="32" spans="2:6" x14ac:dyDescent="0.25">
      <c r="B32" s="26" t="s">
        <v>26</v>
      </c>
      <c r="C32" s="27">
        <v>0</v>
      </c>
      <c r="D32" s="27">
        <v>762150</v>
      </c>
      <c r="E32" s="27">
        <v>0</v>
      </c>
      <c r="F32" s="24" t="str">
        <f t="shared" si="1"/>
        <v>%</v>
      </c>
    </row>
    <row r="33" spans="2:6" x14ac:dyDescent="0.25">
      <c r="B33" s="25" t="s">
        <v>27</v>
      </c>
      <c r="C33" s="28">
        <v>0</v>
      </c>
      <c r="D33" s="28">
        <v>1050000</v>
      </c>
      <c r="E33" s="28">
        <v>0</v>
      </c>
      <c r="F33" s="35" t="str">
        <f>IF(E33=0,"%",E33/D33)</f>
        <v>%</v>
      </c>
    </row>
    <row r="34" spans="2:6" x14ac:dyDescent="0.25">
      <c r="B34" s="25" t="s">
        <v>30</v>
      </c>
      <c r="C34" s="28">
        <v>0</v>
      </c>
      <c r="D34" s="28">
        <v>2377864</v>
      </c>
      <c r="E34" s="28">
        <v>0</v>
      </c>
      <c r="F34" s="35" t="str">
        <f t="shared" ref="F34" si="6">IF(E34=0,"%",E34/D34)</f>
        <v>%</v>
      </c>
    </row>
    <row r="35" spans="2:6" x14ac:dyDescent="0.25">
      <c r="B35" s="25" t="s">
        <v>31</v>
      </c>
      <c r="C35" s="28">
        <v>0</v>
      </c>
      <c r="D35" s="28">
        <v>353134</v>
      </c>
      <c r="E35" s="28">
        <v>0</v>
      </c>
      <c r="F35" s="35" t="str">
        <f t="shared" si="1"/>
        <v>%</v>
      </c>
    </row>
    <row r="36" spans="2:6" x14ac:dyDescent="0.25">
      <c r="B36" s="25" t="s">
        <v>33</v>
      </c>
      <c r="C36" s="28">
        <v>0</v>
      </c>
      <c r="D36" s="28">
        <v>1172603</v>
      </c>
      <c r="E36" s="28">
        <v>0</v>
      </c>
      <c r="F36" s="35" t="str">
        <f t="shared" si="1"/>
        <v>%</v>
      </c>
    </row>
    <row r="37" spans="2:6" x14ac:dyDescent="0.25">
      <c r="B37" s="25" t="s">
        <v>40</v>
      </c>
      <c r="C37" s="28">
        <v>0</v>
      </c>
      <c r="D37" s="28">
        <v>1859647</v>
      </c>
      <c r="E37" s="28">
        <v>0</v>
      </c>
      <c r="F37" s="35" t="str">
        <f t="shared" si="1"/>
        <v>%</v>
      </c>
    </row>
    <row r="38" spans="2:6" x14ac:dyDescent="0.25">
      <c r="B38" s="25" t="s">
        <v>37</v>
      </c>
      <c r="C38" s="28">
        <v>0</v>
      </c>
      <c r="D38" s="28">
        <v>28660238</v>
      </c>
      <c r="E38" s="28">
        <v>133444.20000000001</v>
      </c>
      <c r="F38" s="35">
        <f t="shared" si="1"/>
        <v>4.6560743843090209E-3</v>
      </c>
    </row>
    <row r="39" spans="2:6" hidden="1" x14ac:dyDescent="0.25">
      <c r="B39" s="25"/>
      <c r="C39" s="28"/>
      <c r="D39" s="28"/>
      <c r="E39" s="28"/>
      <c r="F39" s="35" t="str">
        <f t="shared" si="1"/>
        <v>%</v>
      </c>
    </row>
    <row r="40" spans="2:6" hidden="1" x14ac:dyDescent="0.25">
      <c r="B40" s="25"/>
      <c r="C40" s="28"/>
      <c r="D40" s="28"/>
      <c r="E40" s="28"/>
      <c r="F40" s="35" t="str">
        <f t="shared" si="1"/>
        <v>%</v>
      </c>
    </row>
    <row r="41" spans="2:6" hidden="1" x14ac:dyDescent="0.25">
      <c r="B41" s="25"/>
      <c r="C41" s="28"/>
      <c r="D41" s="28"/>
      <c r="E41" s="28"/>
      <c r="F41" s="35" t="str">
        <f t="shared" ref="F41" si="7">IF(E41=0,"%",E41/D41)</f>
        <v>%</v>
      </c>
    </row>
    <row r="42" spans="2:6" hidden="1" x14ac:dyDescent="0.25">
      <c r="B42" s="25"/>
      <c r="C42" s="28"/>
      <c r="D42" s="28"/>
      <c r="E42" s="28"/>
      <c r="F42" s="35" t="str">
        <f t="shared" si="1"/>
        <v>%</v>
      </c>
    </row>
    <row r="43" spans="2:6" x14ac:dyDescent="0.25">
      <c r="B43" s="47" t="s">
        <v>3</v>
      </c>
      <c r="C43" s="48">
        <f>+C31+C29+C26+C11</f>
        <v>0</v>
      </c>
      <c r="D43" s="48">
        <f t="shared" ref="D43:E43" si="8">+D31+D29+D26+D11</f>
        <v>458161324</v>
      </c>
      <c r="E43" s="48">
        <f t="shared" si="8"/>
        <v>140484.20000000001</v>
      </c>
      <c r="F43" s="49">
        <f t="shared" si="1"/>
        <v>3.0662605645866348E-4</v>
      </c>
    </row>
    <row r="44" spans="2:6" x14ac:dyDescent="0.25">
      <c r="B44" s="37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72" t="s">
        <v>48</v>
      </c>
      <c r="C5" s="72"/>
      <c r="D5" s="72"/>
      <c r="E5" s="72"/>
      <c r="F5" s="72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43</v>
      </c>
      <c r="F8" s="52" t="s">
        <v>5</v>
      </c>
    </row>
    <row r="9" spans="2:6" x14ac:dyDescent="0.25">
      <c r="B9" s="44" t="s">
        <v>21</v>
      </c>
      <c r="C9" s="45">
        <f>SUM(C10:C12)</f>
        <v>0</v>
      </c>
      <c r="D9" s="45">
        <f t="shared" ref="D9:E9" si="0">SUM(D10:D12)</f>
        <v>1778055</v>
      </c>
      <c r="E9" s="45">
        <f t="shared" si="0"/>
        <v>0</v>
      </c>
      <c r="F9" s="46" t="str">
        <f t="shared" ref="F9:F16" si="1">IF(E9=0,"%",E9/D9)</f>
        <v>%</v>
      </c>
    </row>
    <row r="10" spans="2:6" x14ac:dyDescent="0.25">
      <c r="B10" s="25" t="s">
        <v>26</v>
      </c>
      <c r="C10" s="28">
        <v>0</v>
      </c>
      <c r="D10" s="28">
        <v>134150</v>
      </c>
      <c r="E10" s="28">
        <v>0</v>
      </c>
      <c r="F10" s="35" t="str">
        <f t="shared" si="1"/>
        <v>%</v>
      </c>
    </row>
    <row r="11" spans="2:6" x14ac:dyDescent="0.25">
      <c r="B11" s="73" t="s">
        <v>27</v>
      </c>
      <c r="C11" s="74">
        <v>0</v>
      </c>
      <c r="D11" s="74">
        <v>1259659</v>
      </c>
      <c r="E11" s="74">
        <v>0</v>
      </c>
      <c r="F11" s="75" t="str">
        <f t="shared" si="1"/>
        <v>%</v>
      </c>
    </row>
    <row r="12" spans="2:6" x14ac:dyDescent="0.25">
      <c r="B12" s="54" t="s">
        <v>40</v>
      </c>
      <c r="C12" s="29">
        <v>0</v>
      </c>
      <c r="D12" s="29">
        <v>384246</v>
      </c>
      <c r="E12" s="29">
        <v>0</v>
      </c>
      <c r="F12" s="36" t="str">
        <f t="shared" si="1"/>
        <v>%</v>
      </c>
    </row>
    <row r="13" spans="2:6" x14ac:dyDescent="0.25">
      <c r="B13" s="44" t="s">
        <v>15</v>
      </c>
      <c r="C13" s="45">
        <f>SUM(C14:C15)</f>
        <v>0</v>
      </c>
      <c r="D13" s="45">
        <f t="shared" ref="D13:E13" si="2">SUM(D14:D15)</f>
        <v>0</v>
      </c>
      <c r="E13" s="45">
        <f t="shared" si="2"/>
        <v>0</v>
      </c>
      <c r="F13" s="55" t="str">
        <f t="shared" si="1"/>
        <v>%</v>
      </c>
    </row>
    <row r="14" spans="2:6" x14ac:dyDescent="0.25">
      <c r="B14" s="25" t="s">
        <v>26</v>
      </c>
      <c r="C14" s="28">
        <v>0</v>
      </c>
      <c r="D14" s="28">
        <v>0</v>
      </c>
      <c r="E14" s="28">
        <v>0</v>
      </c>
      <c r="F14" s="35" t="str">
        <f t="shared" si="1"/>
        <v>%</v>
      </c>
    </row>
    <row r="15" spans="2:6" x14ac:dyDescent="0.25">
      <c r="B15" s="54" t="s">
        <v>27</v>
      </c>
      <c r="C15" s="29">
        <v>0</v>
      </c>
      <c r="D15" s="29">
        <v>0</v>
      </c>
      <c r="E15" s="29">
        <v>0</v>
      </c>
      <c r="F15" s="36" t="str">
        <f t="shared" si="1"/>
        <v>%</v>
      </c>
    </row>
    <row r="16" spans="2:6" x14ac:dyDescent="0.25">
      <c r="B16" s="47" t="s">
        <v>3</v>
      </c>
      <c r="C16" s="48">
        <f>+C13+C9</f>
        <v>0</v>
      </c>
      <c r="D16" s="48">
        <f t="shared" ref="D16:E16" si="3">+D13+D9</f>
        <v>1778055</v>
      </c>
      <c r="E16" s="48">
        <f t="shared" si="3"/>
        <v>0</v>
      </c>
      <c r="F16" s="49" t="str">
        <f t="shared" si="1"/>
        <v>%</v>
      </c>
    </row>
    <row r="17" spans="2:2" x14ac:dyDescent="0.25">
      <c r="B17" s="37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2022-03-15T21:02:38Z</dcterms:modified>
</cp:coreProperties>
</file>