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3. Marz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0" i="5"/>
  <c r="C26" i="5"/>
  <c r="D26" i="5"/>
  <c r="E26" i="5"/>
  <c r="F39" i="1"/>
  <c r="C48" i="1"/>
  <c r="D48" i="1"/>
  <c r="E48" i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44" i="2"/>
  <c r="C50" i="2"/>
  <c r="D50" i="2"/>
  <c r="E50" i="2"/>
  <c r="F15" i="2"/>
  <c r="F20" i="1"/>
  <c r="C23" i="1"/>
  <c r="D23" i="1"/>
  <c r="E23" i="1"/>
  <c r="F40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34" i="2"/>
  <c r="F33" i="2"/>
  <c r="F32" i="2"/>
  <c r="F31" i="2"/>
  <c r="F30" i="2"/>
  <c r="F29" i="2"/>
  <c r="F29" i="1"/>
  <c r="F28" i="1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1" i="5"/>
  <c r="F31" i="3"/>
  <c r="F53" i="1"/>
  <c r="F40" i="3" l="1"/>
  <c r="F28" i="2"/>
  <c r="F26" i="2"/>
  <c r="F25" i="2"/>
  <c r="F25" i="1"/>
  <c r="F16" i="5" l="1"/>
  <c r="E30" i="8"/>
  <c r="D30" i="8"/>
  <c r="D36" i="8" s="1"/>
  <c r="C30" i="8"/>
  <c r="C36" i="8" s="1"/>
  <c r="F13" i="8" l="1"/>
  <c r="E36" i="8"/>
  <c r="F30" i="8"/>
  <c r="F35" i="5"/>
  <c r="F28" i="5"/>
  <c r="F18" i="5"/>
  <c r="F35" i="3"/>
  <c r="F79" i="1"/>
  <c r="F45" i="1"/>
  <c r="F43" i="1"/>
  <c r="F30" i="1"/>
  <c r="F27" i="5" l="1"/>
  <c r="C32" i="1"/>
  <c r="D32" i="1"/>
  <c r="E32" i="1"/>
  <c r="F26" i="5" l="1"/>
  <c r="F33" i="8"/>
  <c r="F16" i="8"/>
  <c r="F81" i="2"/>
  <c r="F80" i="2"/>
  <c r="F79" i="2"/>
  <c r="F78" i="2"/>
  <c r="F81" i="1"/>
  <c r="F80" i="1"/>
  <c r="F32" i="8" l="1"/>
  <c r="F15" i="8"/>
  <c r="C74" i="2"/>
  <c r="F36" i="8" l="1"/>
  <c r="F78" i="1"/>
  <c r="F17" i="5" l="1"/>
  <c r="F11" i="3" l="1"/>
  <c r="F55" i="2"/>
  <c r="F54" i="2"/>
  <c r="F53" i="2"/>
  <c r="F52" i="2"/>
  <c r="F39" i="2"/>
  <c r="F55" i="1"/>
  <c r="F54" i="1"/>
  <c r="F52" i="1"/>
  <c r="F51" i="1"/>
  <c r="F40" i="1"/>
  <c r="F15" i="7" l="1"/>
  <c r="F14" i="7"/>
  <c r="E13" i="7"/>
  <c r="D13" i="7"/>
  <c r="C13" i="7"/>
  <c r="E29" i="5"/>
  <c r="D29" i="5"/>
  <c r="C29" i="5"/>
  <c r="C34" i="3"/>
  <c r="D34" i="3"/>
  <c r="E34" i="3"/>
  <c r="F73" i="2"/>
  <c r="E72" i="2"/>
  <c r="F72" i="2" s="1"/>
  <c r="D72" i="2"/>
  <c r="C72" i="2"/>
  <c r="E69" i="1"/>
  <c r="F69" i="1" s="1"/>
  <c r="D69" i="1"/>
  <c r="C69" i="1"/>
  <c r="F70" i="1"/>
  <c r="F13" i="7" l="1"/>
  <c r="F32" i="3"/>
  <c r="F31" i="1"/>
  <c r="F24" i="1"/>
  <c r="F36" i="5" l="1"/>
  <c r="F33" i="5"/>
  <c r="F30" i="5"/>
  <c r="F29" i="5"/>
  <c r="C35" i="2"/>
  <c r="D35" i="2"/>
  <c r="E35" i="2"/>
  <c r="E11" i="5" l="1"/>
  <c r="D11" i="5"/>
  <c r="C11" i="5"/>
  <c r="E9" i="5"/>
  <c r="D9" i="5"/>
  <c r="C9" i="5"/>
  <c r="E61" i="2"/>
  <c r="D61" i="2"/>
  <c r="C61" i="2"/>
  <c r="E59" i="1"/>
  <c r="D59" i="1"/>
  <c r="C59" i="1"/>
  <c r="F66" i="1"/>
  <c r="F65" i="1"/>
  <c r="F64" i="1"/>
  <c r="C71" i="1"/>
  <c r="D71" i="1"/>
  <c r="E71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4" i="5" l="1"/>
  <c r="F65" i="2"/>
  <c r="F56" i="2"/>
  <c r="F51" i="2"/>
  <c r="F63" i="1"/>
  <c r="F50" i="1"/>
  <c r="F85" i="2" l="1"/>
  <c r="F77" i="1"/>
  <c r="F58" i="1"/>
  <c r="F57" i="1"/>
  <c r="F56" i="1"/>
  <c r="F29" i="3" l="1"/>
  <c r="F34" i="3"/>
  <c r="F70" i="2"/>
  <c r="F69" i="2"/>
  <c r="D74" i="2"/>
  <c r="E74" i="2"/>
  <c r="F12" i="7"/>
  <c r="F10" i="7"/>
  <c r="F71" i="2" l="1"/>
  <c r="F68" i="1"/>
  <c r="F67" i="2" l="1"/>
  <c r="F66" i="2"/>
  <c r="F64" i="2"/>
  <c r="F62" i="1"/>
  <c r="F27" i="2" l="1"/>
  <c r="F24" i="2"/>
  <c r="F60" i="2" l="1"/>
  <c r="F59" i="2"/>
  <c r="F58" i="2"/>
  <c r="F57" i="2"/>
  <c r="F49" i="1"/>
  <c r="F42" i="5" l="1"/>
  <c r="C31" i="5" l="1"/>
  <c r="C43" i="5" s="1"/>
  <c r="D31" i="5"/>
  <c r="D43" i="5" s="1"/>
  <c r="E31" i="5"/>
  <c r="E43" i="5" s="1"/>
  <c r="F39" i="5" l="1"/>
  <c r="F25" i="5" l="1"/>
  <c r="F10" i="8" l="1"/>
  <c r="F38" i="5" l="1"/>
  <c r="F37" i="5"/>
  <c r="F32" i="5"/>
  <c r="F24" i="5"/>
  <c r="F23" i="5"/>
  <c r="F22" i="5"/>
  <c r="F21" i="5"/>
  <c r="F19" i="5"/>
  <c r="F10" i="5"/>
  <c r="F88" i="2"/>
  <c r="F87" i="2"/>
  <c r="F86" i="2"/>
  <c r="F84" i="2"/>
  <c r="F83" i="2"/>
  <c r="F82" i="2"/>
  <c r="F77" i="2"/>
  <c r="F76" i="2"/>
  <c r="F75" i="2"/>
  <c r="F68" i="2"/>
  <c r="F63" i="2"/>
  <c r="F62" i="2"/>
  <c r="F49" i="2"/>
  <c r="F48" i="2"/>
  <c r="F47" i="2"/>
  <c r="F46" i="2"/>
  <c r="F45" i="2"/>
  <c r="F43" i="2"/>
  <c r="F42" i="2"/>
  <c r="F41" i="2"/>
  <c r="F40" i="2"/>
  <c r="F38" i="2"/>
  <c r="F37" i="2"/>
  <c r="F36" i="2"/>
  <c r="F22" i="2"/>
  <c r="F21" i="2"/>
  <c r="F20" i="2"/>
  <c r="F19" i="2"/>
  <c r="F18" i="2"/>
  <c r="F17" i="2"/>
  <c r="F16" i="2"/>
  <c r="F14" i="2"/>
  <c r="F13" i="2"/>
  <c r="F12" i="2"/>
  <c r="F11" i="2"/>
  <c r="F10" i="2"/>
  <c r="F85" i="1"/>
  <c r="F84" i="1"/>
  <c r="F83" i="1"/>
  <c r="F82" i="1"/>
  <c r="F76" i="1"/>
  <c r="F75" i="1"/>
  <c r="F74" i="1"/>
  <c r="F73" i="1"/>
  <c r="F72" i="1"/>
  <c r="F67" i="1"/>
  <c r="F61" i="1"/>
  <c r="F60" i="1"/>
  <c r="F47" i="1"/>
  <c r="F46" i="1"/>
  <c r="F44" i="1"/>
  <c r="F42" i="1"/>
  <c r="F41" i="1"/>
  <c r="F38" i="1"/>
  <c r="F37" i="1"/>
  <c r="F36" i="1"/>
  <c r="F35" i="1"/>
  <c r="F34" i="1"/>
  <c r="F33" i="1"/>
  <c r="F22" i="1"/>
  <c r="F21" i="1"/>
  <c r="F19" i="1"/>
  <c r="F18" i="1"/>
  <c r="F17" i="1"/>
  <c r="F16" i="1"/>
  <c r="F15" i="1"/>
  <c r="F14" i="1"/>
  <c r="F13" i="1"/>
  <c r="F12" i="1"/>
  <c r="F11" i="1"/>
  <c r="F10" i="1"/>
  <c r="F71" i="1" l="1"/>
  <c r="F74" i="2"/>
  <c r="E9" i="3"/>
  <c r="D9" i="3"/>
  <c r="C9" i="3"/>
  <c r="F9" i="3" l="1"/>
  <c r="F9" i="5"/>
  <c r="F48" i="1"/>
  <c r="F23" i="1"/>
  <c r="F9" i="8"/>
  <c r="F31" i="5"/>
  <c r="F43" i="5"/>
  <c r="F50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23" i="2"/>
  <c r="D23" i="2"/>
  <c r="C23" i="2"/>
  <c r="E9" i="2"/>
  <c r="D9" i="2"/>
  <c r="C9" i="2"/>
  <c r="E9" i="1"/>
  <c r="E86" i="1" s="1"/>
  <c r="D9" i="1"/>
  <c r="D86" i="1" s="1"/>
  <c r="C9" i="1"/>
  <c r="C86" i="1" s="1"/>
  <c r="E49" i="3" l="1"/>
  <c r="D49" i="3"/>
  <c r="D89" i="2"/>
  <c r="E89" i="2"/>
  <c r="C89" i="2"/>
  <c r="F86" i="1"/>
  <c r="C49" i="3"/>
  <c r="F16" i="3"/>
  <c r="F35" i="2"/>
  <c r="F23" i="2"/>
  <c r="F32" i="1"/>
  <c r="F61" i="2"/>
  <c r="F59" i="1"/>
  <c r="F9" i="2"/>
  <c r="F9" i="1"/>
  <c r="F9" i="4"/>
  <c r="F8" i="4"/>
  <c r="F7" i="4"/>
  <c r="F6" i="4"/>
  <c r="F49" i="3" l="1"/>
  <c r="F89" i="2"/>
</calcChain>
</file>

<file path=xl/sharedStrings.xml><?xml version="1.0" encoding="utf-8"?>
<sst xmlns="http://schemas.openxmlformats.org/spreadsheetml/2006/main" count="270" uniqueCount="49">
  <si>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</si>
  <si>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</si>
  <si>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</si>
  <si>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</si>
  <si>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</si>
  <si>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</si>
  <si>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</si>
  <si>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</si>
  <si>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</si>
  <si>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</si>
  <si>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</si>
  <si>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</si>
  <si>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</si>
  <si>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</si>
  <si>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</si>
  <si>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</si>
  <si>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</si>
  <si>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</si>
  <si>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</si>
  <si>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</si>
  <si>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</si>
  <si>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</si>
  <si>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</si>
  <si>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</si>
  <si>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</si>
  <si>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</si>
  <si>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</si>
  <si>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</si>
  <si>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</si>
  <si>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</si>
  <si>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</si>
  <si>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</si>
  <si>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</si>
  <si>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</si>
  <si>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</si>
  <si>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</si>
  <si>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</si>
  <si>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</si>
  <si>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</si>
  <si>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</si>
  <si>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</si>
  <si>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MARZO
DEL AÑO FISCAL 2022 DEL PLIEGO 011 MINSA - TODA FUENTE</t>
  </si>
  <si>
    <t>DEVENGADO
AL 31.03.22</t>
  </si>
  <si>
    <t>EJECUCION DE LOS PROGRAMAS PRESUPUESTALES AL MES DE MARZO
DEL AÑO FISCAL 2022 DEL PLIEGO 011 MINSA - RECURSOS ORDINARIOS</t>
  </si>
  <si>
    <t>EJECUCION DE LOS PROGRAMAS PRESUPUESTALES AL MES DE MARZO
DEL AÑO FISCAL 2022 DEL PLIEGO 011 MINSA - RECURSOS DIRECTAMENTE RECAUDADOS</t>
  </si>
  <si>
    <t>EJECUCION DE LOS PROGRAMAS PRESUPUESTALES AL MES DE MARZO
DEL AÑO FISCAL 2022 DEL PLIEGO 011 MINSA - ROOC</t>
  </si>
  <si>
    <t>EJECUCION DE LOS PROGRAMAS PRESUPUESTALES AL MES DE MARZO
DEL AÑO FISCAL 2022 DEL PLIEGO 011 MINSA - DONACIONES Y TRANSFERENCIAS</t>
  </si>
  <si>
    <t>EJECUCION DE LOS PROGRAMAS PRESUPUESTALES AL MES DE MARZO
DEL AÑO FISCAL 2022 DEL PLIEGO 011 MINSA - RECURSOS DETERMINADOS</t>
  </si>
  <si>
    <t>Fuente: Reporte SIAF Operaciones en Linea al 31 de Marzo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</si>
</sst>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42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2967356244</v>
      </c>
      <c r="E9" s="45">
        <f>SUM(E10:E22)</f>
        <v>640299986.5400002</v>
      </c>
      <c r="F9" s="57">
        <f t="shared" ref="F9:F86" si="0">IF(E9=0,"%",E9/D9)</f>
        <v>0.2157812995438913</v>
      </c>
    </row>
    <row r="10" spans="2:6" x14ac:dyDescent="0.25">
      <c r="B10" s="16" t="s">
        <v>26</v>
      </c>
      <c r="C10" s="30">
        <v>36181137</v>
      </c>
      <c r="D10" s="30">
        <v>36798193</v>
      </c>
      <c r="E10" s="30">
        <v>10889915.169999991</v>
      </c>
      <c r="F10" s="58">
        <f t="shared" si="0"/>
        <v>0.29593613930988377</v>
      </c>
    </row>
    <row r="11" spans="2:6" x14ac:dyDescent="0.25">
      <c r="B11" s="17" t="s">
        <v>27</v>
      </c>
      <c r="C11" s="31">
        <v>269058152</v>
      </c>
      <c r="D11" s="31">
        <v>273999373</v>
      </c>
      <c r="E11" s="31">
        <v>68220160.199999973</v>
      </c>
      <c r="F11" s="59">
        <f t="shared" si="0"/>
        <v>0.24897925660581702</v>
      </c>
    </row>
    <row r="12" spans="2:6" x14ac:dyDescent="0.25">
      <c r="B12" s="17" t="s">
        <v>28</v>
      </c>
      <c r="C12" s="31">
        <v>62847283</v>
      </c>
      <c r="D12" s="31">
        <v>63682705</v>
      </c>
      <c r="E12" s="31">
        <v>15244346.230000008</v>
      </c>
      <c r="F12" s="59">
        <f t="shared" si="0"/>
        <v>0.2393796907653343</v>
      </c>
    </row>
    <row r="13" spans="2:6" x14ac:dyDescent="0.25">
      <c r="B13" s="17" t="s">
        <v>29</v>
      </c>
      <c r="C13" s="31">
        <v>26952843</v>
      </c>
      <c r="D13" s="31">
        <v>28045703</v>
      </c>
      <c r="E13" s="31">
        <v>5438895.9199999971</v>
      </c>
      <c r="F13" s="59">
        <f t="shared" si="0"/>
        <v>0.19392974103733457</v>
      </c>
    </row>
    <row r="14" spans="2:6" x14ac:dyDescent="0.25">
      <c r="B14" s="17" t="s">
        <v>30</v>
      </c>
      <c r="C14" s="31">
        <v>118097961</v>
      </c>
      <c r="D14" s="31">
        <v>121414959</v>
      </c>
      <c r="E14" s="31">
        <v>27264529.480000004</v>
      </c>
      <c r="F14" s="59">
        <f t="shared" si="0"/>
        <v>0.22455659256945434</v>
      </c>
    </row>
    <row r="15" spans="2:6" x14ac:dyDescent="0.25">
      <c r="B15" s="17" t="s">
        <v>31</v>
      </c>
      <c r="C15" s="31">
        <v>53414095</v>
      </c>
      <c r="D15" s="31">
        <v>55215961</v>
      </c>
      <c r="E15" s="31">
        <v>12969805.879999993</v>
      </c>
      <c r="F15" s="59">
        <f t="shared" si="0"/>
        <v>0.23489233267170689</v>
      </c>
    </row>
    <row r="16" spans="2:6" x14ac:dyDescent="0.25">
      <c r="B16" s="17" t="s">
        <v>32</v>
      </c>
      <c r="C16" s="31">
        <v>6689450</v>
      </c>
      <c r="D16" s="31">
        <v>6861694</v>
      </c>
      <c r="E16" s="31">
        <v>1735369.0700000005</v>
      </c>
      <c r="F16" s="59">
        <f t="shared" si="0"/>
        <v>0.25290679969115504</v>
      </c>
    </row>
    <row r="17" spans="2:6" x14ac:dyDescent="0.25">
      <c r="B17" s="17" t="s">
        <v>33</v>
      </c>
      <c r="C17" s="31">
        <v>222580148</v>
      </c>
      <c r="D17" s="31">
        <v>234514215</v>
      </c>
      <c r="E17" s="31">
        <v>57585116.709999949</v>
      </c>
      <c r="F17" s="59">
        <f t="shared" si="0"/>
        <v>0.24555064480846053</v>
      </c>
    </row>
    <row r="18" spans="2:6" x14ac:dyDescent="0.25">
      <c r="B18" s="17" t="s">
        <v>34</v>
      </c>
      <c r="C18" s="31">
        <v>30771269</v>
      </c>
      <c r="D18" s="31">
        <v>31461690</v>
      </c>
      <c r="E18" s="31">
        <v>7527669.6000000006</v>
      </c>
      <c r="F18" s="59">
        <f t="shared" si="0"/>
        <v>0.23926462945887525</v>
      </c>
    </row>
    <row r="19" spans="2:6" x14ac:dyDescent="0.25">
      <c r="B19" s="17" t="s">
        <v>35</v>
      </c>
      <c r="C19" s="31">
        <v>39672426</v>
      </c>
      <c r="D19" s="31">
        <v>41644900</v>
      </c>
      <c r="E19" s="31">
        <v>9993479.8499999959</v>
      </c>
      <c r="F19" s="59">
        <f t="shared" si="0"/>
        <v>0.2399688761408959</v>
      </c>
    </row>
    <row r="20" spans="2:6" x14ac:dyDescent="0.25">
      <c r="B20" s="17" t="s">
        <v>40</v>
      </c>
      <c r="C20" s="31">
        <v>111286962</v>
      </c>
      <c r="D20" s="31">
        <v>115180408</v>
      </c>
      <c r="E20" s="31">
        <v>29058545.940000016</v>
      </c>
      <c r="F20" s="59">
        <f t="shared" si="0"/>
        <v>0.25228722874466653</v>
      </c>
    </row>
    <row r="21" spans="2:6" x14ac:dyDescent="0.25">
      <c r="B21" s="17" t="s">
        <v>36</v>
      </c>
      <c r="C21" s="31">
        <v>1214157399</v>
      </c>
      <c r="D21" s="31">
        <v>1197455029</v>
      </c>
      <c r="E21" s="31">
        <v>216004196.71999994</v>
      </c>
      <c r="F21" s="59">
        <f t="shared" si="0"/>
        <v>0.18038606167981608</v>
      </c>
    </row>
    <row r="22" spans="2:6" x14ac:dyDescent="0.25">
      <c r="B22" s="17" t="s">
        <v>37</v>
      </c>
      <c r="C22" s="31">
        <v>765654487</v>
      </c>
      <c r="D22" s="31">
        <v>761081414</v>
      </c>
      <c r="E22" s="31">
        <v>178367955.77000028</v>
      </c>
      <c r="F22" s="59">
        <f t="shared" si="0"/>
        <v>0.23436120300528096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150836902</v>
      </c>
      <c r="E23" s="45">
        <f>SUM(E24:E31)</f>
        <v>39383638.5</v>
      </c>
      <c r="F23" s="57">
        <f t="shared" si="0"/>
        <v>0.26110081802130886</v>
      </c>
    </row>
    <row r="24" spans="2:6" x14ac:dyDescent="0.25">
      <c r="B24" s="17" t="s">
        <v>36</v>
      </c>
      <c r="C24" s="31">
        <v>3434431</v>
      </c>
      <c r="D24" s="31">
        <v>3434761</v>
      </c>
      <c r="E24" s="31">
        <v>74555.73</v>
      </c>
      <c r="F24" s="59">
        <f t="shared" si="0"/>
        <v>2.1706235164542741E-2</v>
      </c>
    </row>
    <row r="25" spans="2:6" x14ac:dyDescent="0.25">
      <c r="B25" s="17" t="s">
        <v>37</v>
      </c>
      <c r="C25" s="31">
        <v>144741170</v>
      </c>
      <c r="D25" s="31">
        <v>147402141</v>
      </c>
      <c r="E25" s="31">
        <v>39309082.770000003</v>
      </c>
      <c r="F25" s="59">
        <f t="shared" si="0"/>
        <v>0.26667918459881801</v>
      </c>
    </row>
    <row r="26" spans="2:6" hidden="1" x14ac:dyDescent="0.25">
      <c r="B26" s="17"/>
      <c r="C26" s="31"/>
      <c r="D26" s="31"/>
      <c r="E26" s="31"/>
      <c r="F26" s="59" t="str">
        <f t="shared" si="0"/>
        <v>%</v>
      </c>
    </row>
    <row r="27" spans="2:6" hidden="1" x14ac:dyDescent="0.25">
      <c r="B27" s="17"/>
      <c r="C27" s="31"/>
      <c r="D27" s="31"/>
      <c r="E27" s="31"/>
      <c r="F27" s="59" t="str">
        <f t="shared" si="0"/>
        <v>%</v>
      </c>
    </row>
    <row r="28" spans="2:6" hidden="1" x14ac:dyDescent="0.25">
      <c r="B28" s="17"/>
      <c r="C28" s="31"/>
      <c r="D28" s="31"/>
      <c r="E28" s="31"/>
      <c r="F28" s="59" t="str">
        <f t="shared" si="0"/>
        <v>%</v>
      </c>
    </row>
    <row r="29" spans="2:6" hidden="1" x14ac:dyDescent="0.25">
      <c r="B29" s="17"/>
      <c r="C29" s="31"/>
      <c r="D29" s="31"/>
      <c r="E29" s="31"/>
      <c r="F29" s="59" t="str">
        <f t="shared" si="0"/>
        <v>%</v>
      </c>
    </row>
    <row r="30" spans="2:6" hidden="1" x14ac:dyDescent="0.25">
      <c r="B30" s="17"/>
      <c r="C30" s="31"/>
      <c r="D30" s="31"/>
      <c r="E30" s="31"/>
      <c r="F30" s="59" t="str">
        <f t="shared" si="0"/>
        <v>%</v>
      </c>
    </row>
    <row r="31" spans="2:6" hidden="1" x14ac:dyDescent="0.25">
      <c r="B31" s="17"/>
      <c r="C31" s="31"/>
      <c r="D31" s="31"/>
      <c r="E31" s="31"/>
      <c r="F31" s="59" t="str">
        <f t="shared" si="0"/>
        <v>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5425537396</v>
      </c>
      <c r="E32" s="45">
        <f t="shared" si="1"/>
        <v>1408609919.6800008</v>
      </c>
      <c r="F32" s="57">
        <f t="shared" si="0"/>
        <v>0.25962587977340351</v>
      </c>
    </row>
    <row r="33" spans="2:6" x14ac:dyDescent="0.25">
      <c r="B33" s="16" t="s">
        <v>26</v>
      </c>
      <c r="C33" s="30">
        <v>26284982</v>
      </c>
      <c r="D33" s="30">
        <v>32600170</v>
      </c>
      <c r="E33" s="30">
        <v>3465985.8100000005</v>
      </c>
      <c r="F33" s="58">
        <f t="shared" si="0"/>
        <v>0.10631802870966625</v>
      </c>
    </row>
    <row r="34" spans="2:6" x14ac:dyDescent="0.25">
      <c r="B34" s="17" t="s">
        <v>27</v>
      </c>
      <c r="C34" s="31">
        <v>73359511</v>
      </c>
      <c r="D34" s="31">
        <v>179684688</v>
      </c>
      <c r="E34" s="31">
        <v>15845960.659999998</v>
      </c>
      <c r="F34" s="59">
        <f t="shared" si="0"/>
        <v>8.8187595929153401E-2</v>
      </c>
    </row>
    <row r="35" spans="2:6" x14ac:dyDescent="0.25">
      <c r="B35" s="17" t="s">
        <v>28</v>
      </c>
      <c r="C35" s="31">
        <v>59430522</v>
      </c>
      <c r="D35" s="31">
        <v>97141154</v>
      </c>
      <c r="E35" s="31">
        <v>14981986.510000005</v>
      </c>
      <c r="F35" s="59">
        <f t="shared" si="0"/>
        <v>0.15422903571847629</v>
      </c>
    </row>
    <row r="36" spans="2:6" x14ac:dyDescent="0.25">
      <c r="B36" s="17" t="s">
        <v>29</v>
      </c>
      <c r="C36" s="31">
        <v>31244585</v>
      </c>
      <c r="D36" s="31">
        <v>34116109</v>
      </c>
      <c r="E36" s="31">
        <v>3972716.3899999997</v>
      </c>
      <c r="F36" s="59">
        <f t="shared" si="0"/>
        <v>0.1164469368414786</v>
      </c>
    </row>
    <row r="37" spans="2:6" x14ac:dyDescent="0.25">
      <c r="B37" s="17" t="s">
        <v>30</v>
      </c>
      <c r="C37" s="31">
        <v>31262391</v>
      </c>
      <c r="D37" s="31">
        <v>58217250</v>
      </c>
      <c r="E37" s="31">
        <v>6664313.9099999983</v>
      </c>
      <c r="F37" s="59">
        <f t="shared" si="0"/>
        <v>0.1144731829483529</v>
      </c>
    </row>
    <row r="38" spans="2:6" x14ac:dyDescent="0.25">
      <c r="B38" s="17" t="s">
        <v>31</v>
      </c>
      <c r="C38" s="31">
        <v>35875895</v>
      </c>
      <c r="D38" s="31">
        <v>72045297</v>
      </c>
      <c r="E38" s="31">
        <v>9241081.5899999961</v>
      </c>
      <c r="F38" s="59">
        <f t="shared" si="0"/>
        <v>0.12826765902568207</v>
      </c>
    </row>
    <row r="39" spans="2:6" x14ac:dyDescent="0.25">
      <c r="B39" s="17" t="s">
        <v>32</v>
      </c>
      <c r="C39" s="31">
        <v>31855561</v>
      </c>
      <c r="D39" s="31">
        <v>31218533</v>
      </c>
      <c r="E39" s="31">
        <v>2485333.2400000007</v>
      </c>
      <c r="F39" s="59">
        <f t="shared" si="0"/>
        <v>7.9610827324909872E-2</v>
      </c>
    </row>
    <row r="40" spans="2:6" x14ac:dyDescent="0.25">
      <c r="B40" s="17" t="s">
        <v>33</v>
      </c>
      <c r="C40" s="31">
        <v>44065036</v>
      </c>
      <c r="D40" s="31">
        <v>60915786</v>
      </c>
      <c r="E40" s="31">
        <v>10743781.799999999</v>
      </c>
      <c r="F40" s="59">
        <f t="shared" si="0"/>
        <v>0.17637106086097287</v>
      </c>
    </row>
    <row r="41" spans="2:6" x14ac:dyDescent="0.25">
      <c r="B41" s="17" t="s">
        <v>34</v>
      </c>
      <c r="C41" s="31">
        <v>13396393</v>
      </c>
      <c r="D41" s="31">
        <v>16391200</v>
      </c>
      <c r="E41" s="31">
        <v>3215895.1399999983</v>
      </c>
      <c r="F41" s="59">
        <f t="shared" si="0"/>
        <v>0.19619644321343149</v>
      </c>
    </row>
    <row r="42" spans="2:6" x14ac:dyDescent="0.25">
      <c r="B42" s="17" t="s">
        <v>35</v>
      </c>
      <c r="C42" s="31">
        <v>67552750</v>
      </c>
      <c r="D42" s="31">
        <v>80130910</v>
      </c>
      <c r="E42" s="31">
        <v>9497121.9499999993</v>
      </c>
      <c r="F42" s="59">
        <f t="shared" si="0"/>
        <v>0.11852008107732707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%</v>
      </c>
    </row>
    <row r="44" spans="2:6" x14ac:dyDescent="0.25">
      <c r="B44" s="17" t="s">
        <v>40</v>
      </c>
      <c r="C44" s="31">
        <v>107246938</v>
      </c>
      <c r="D44" s="31">
        <v>143107444</v>
      </c>
      <c r="E44" s="31">
        <v>13326388.869999992</v>
      </c>
      <c r="F44" s="59">
        <f t="shared" si="0"/>
        <v>9.3121563054399822E-2</v>
      </c>
    </row>
    <row r="45" spans="2:6" x14ac:dyDescent="0.25">
      <c r="B45" s="17" t="s">
        <v>39</v>
      </c>
      <c r="C45" s="31">
        <v>809881</v>
      </c>
      <c r="D45" s="31">
        <v>809881</v>
      </c>
      <c r="E45" s="31">
        <v>93065</v>
      </c>
      <c r="F45" s="59">
        <f t="shared" si="0"/>
        <v>0.11491194385347971</v>
      </c>
    </row>
    <row r="46" spans="2:6" x14ac:dyDescent="0.25">
      <c r="B46" s="17" t="s">
        <v>36</v>
      </c>
      <c r="C46" s="31">
        <v>699032796</v>
      </c>
      <c r="D46" s="31">
        <v>691563572</v>
      </c>
      <c r="E46" s="31">
        <v>150151089.41999999</v>
      </c>
      <c r="F46" s="59">
        <f t="shared" si="0"/>
        <v>0.21711827444259887</v>
      </c>
    </row>
    <row r="47" spans="2:6" x14ac:dyDescent="0.25">
      <c r="B47" s="18" t="s">
        <v>37</v>
      </c>
      <c r="C47" s="32">
        <v>1802369421</v>
      </c>
      <c r="D47" s="32">
        <v>3927595083</v>
      </c>
      <c r="E47" s="32">
        <v>1164925199.3900008</v>
      </c>
      <c r="F47" s="60">
        <f t="shared" si="0"/>
        <v>0.29660012673714836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815867553</v>
      </c>
      <c r="E48" s="45">
        <f>SUM(E49:E58)</f>
        <v>1224310.54</v>
      </c>
      <c r="F48" s="57">
        <f t="shared" si="0"/>
        <v>1.5006241337802045E-3</v>
      </c>
    </row>
    <row r="49" spans="2:6" x14ac:dyDescent="0.25">
      <c r="B49" s="17" t="s">
        <v>27</v>
      </c>
      <c r="C49" s="31">
        <v>19875268</v>
      </c>
      <c r="D49" s="31">
        <v>5185422</v>
      </c>
      <c r="E49" s="31">
        <v>0</v>
      </c>
      <c r="F49" s="59" t="str">
        <f t="shared" si="0"/>
        <v>%</v>
      </c>
    </row>
    <row r="50" spans="2:6" x14ac:dyDescent="0.25">
      <c r="B50" s="17" t="s">
        <v>28</v>
      </c>
      <c r="C50" s="31">
        <v>0</v>
      </c>
      <c r="D50" s="31">
        <v>1223215</v>
      </c>
      <c r="E50" s="31">
        <v>1165170.19</v>
      </c>
      <c r="F50" s="59">
        <f t="shared" ref="F50:F55" si="2">IF(E50=0,"%",E50/D50)</f>
        <v>0.95254733632272326</v>
      </c>
    </row>
    <row r="51" spans="2:6" x14ac:dyDescent="0.25">
      <c r="B51" s="17" t="s">
        <v>29</v>
      </c>
      <c r="C51" s="31">
        <v>12000000</v>
      </c>
      <c r="D51" s="31">
        <v>5895491</v>
      </c>
      <c r="E51" s="31">
        <v>59140.350000000006</v>
      </c>
      <c r="F51" s="59">
        <f t="shared" si="2"/>
        <v>1.0031454547212439E-2</v>
      </c>
    </row>
    <row r="52" spans="2:6" x14ac:dyDescent="0.25">
      <c r="B52" s="17" t="s">
        <v>31</v>
      </c>
      <c r="C52" s="31">
        <v>20000000</v>
      </c>
      <c r="D52" s="31">
        <v>6372000</v>
      </c>
      <c r="E52" s="31">
        <v>0</v>
      </c>
      <c r="F52" s="59" t="str">
        <f t="shared" si="2"/>
        <v>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>IF(E53=0,"%",E53/D53)</f>
        <v>%</v>
      </c>
    </row>
    <row r="54" spans="2:6" x14ac:dyDescent="0.25">
      <c r="B54" s="17" t="s">
        <v>40</v>
      </c>
      <c r="C54" s="31">
        <v>262912696</v>
      </c>
      <c r="D54" s="31">
        <v>238873202</v>
      </c>
      <c r="E54" s="31">
        <v>0</v>
      </c>
      <c r="F54" s="59" t="str">
        <f t="shared" si="2"/>
        <v>%</v>
      </c>
    </row>
    <row r="55" spans="2:6" x14ac:dyDescent="0.25">
      <c r="B55" s="17" t="s">
        <v>36</v>
      </c>
      <c r="C55" s="31">
        <v>665178436</v>
      </c>
      <c r="D55" s="31">
        <v>305365653</v>
      </c>
      <c r="E55" s="31">
        <v>0</v>
      </c>
      <c r="F55" s="59" t="str">
        <f t="shared" si="2"/>
        <v>%</v>
      </c>
    </row>
    <row r="56" spans="2:6" x14ac:dyDescent="0.25">
      <c r="B56" s="17" t="s">
        <v>37</v>
      </c>
      <c r="C56" s="31">
        <v>284688400</v>
      </c>
      <c r="D56" s="31">
        <v>237538582</v>
      </c>
      <c r="E56" s="31">
        <v>0</v>
      </c>
      <c r="F56" s="59" t="str">
        <f t="shared" si="0"/>
        <v>%</v>
      </c>
    </row>
    <row r="57" spans="2:6" hidden="1" x14ac:dyDescent="0.25">
      <c r="B57" s="17"/>
      <c r="C57" s="31"/>
      <c r="D57" s="31"/>
      <c r="E57" s="31"/>
      <c r="F57" s="59" t="str">
        <f t="shared" si="0"/>
        <v>%</v>
      </c>
    </row>
    <row r="58" spans="2:6" hidden="1" x14ac:dyDescent="0.25">
      <c r="B58" s="17"/>
      <c r="C58" s="31"/>
      <c r="D58" s="31"/>
      <c r="E58" s="31"/>
      <c r="F58" s="59" t="str">
        <f t="shared" si="0"/>
        <v>%</v>
      </c>
    </row>
    <row r="59" spans="2:6" x14ac:dyDescent="0.25">
      <c r="B59" s="44" t="s">
        <v>10</v>
      </c>
      <c r="C59" s="45">
        <f>+SUM(C60:C68)</f>
        <v>108841412</v>
      </c>
      <c r="D59" s="45">
        <f>+SUM(D60:D68)</f>
        <v>233956237</v>
      </c>
      <c r="E59" s="45">
        <f>+SUM(E60:E68)</f>
        <v>101174191.99000001</v>
      </c>
      <c r="F59" s="57">
        <f t="shared" si="0"/>
        <v>0.43244921908194311</v>
      </c>
    </row>
    <row r="60" spans="2:6" x14ac:dyDescent="0.25">
      <c r="B60" s="16" t="s">
        <v>26</v>
      </c>
      <c r="C60" s="30">
        <v>37000</v>
      </c>
      <c r="D60" s="30">
        <v>37000</v>
      </c>
      <c r="E60" s="30">
        <v>0</v>
      </c>
      <c r="F60" s="58" t="str">
        <f t="shared" si="0"/>
        <v>%</v>
      </c>
    </row>
    <row r="61" spans="2:6" x14ac:dyDescent="0.25">
      <c r="B61" s="17" t="s">
        <v>27</v>
      </c>
      <c r="C61" s="31">
        <v>124732</v>
      </c>
      <c r="D61" s="31">
        <v>157434</v>
      </c>
      <c r="E61" s="31">
        <v>138392</v>
      </c>
      <c r="F61" s="59">
        <f t="shared" si="0"/>
        <v>0.87904772793678621</v>
      </c>
    </row>
    <row r="62" spans="2:6" x14ac:dyDescent="0.25">
      <c r="B62" s="17" t="s">
        <v>28</v>
      </c>
      <c r="C62" s="31">
        <v>5500000</v>
      </c>
      <c r="D62" s="31">
        <v>2063237</v>
      </c>
      <c r="E62" s="31">
        <v>1950845</v>
      </c>
      <c r="F62" s="59">
        <f t="shared" si="0"/>
        <v>0.94552637433314735</v>
      </c>
    </row>
    <row r="63" spans="2:6" x14ac:dyDescent="0.25">
      <c r="B63" s="17" t="s">
        <v>29</v>
      </c>
      <c r="C63" s="31">
        <v>128000</v>
      </c>
      <c r="D63" s="31">
        <v>792986</v>
      </c>
      <c r="E63" s="31">
        <v>599652</v>
      </c>
      <c r="F63" s="59">
        <f t="shared" ref="F63" si="3">IF(E63=0,"%",E63/D63)</f>
        <v>0.75619493912881186</v>
      </c>
    </row>
    <row r="64" spans="2:6" x14ac:dyDescent="0.25">
      <c r="B64" s="17" t="s">
        <v>31</v>
      </c>
      <c r="C64" s="31">
        <v>1372000</v>
      </c>
      <c r="D64" s="31">
        <v>812000</v>
      </c>
      <c r="E64" s="31">
        <v>545978</v>
      </c>
      <c r="F64" s="59">
        <f t="shared" si="0"/>
        <v>0.67238669950738916</v>
      </c>
    </row>
    <row r="65" spans="2:6" x14ac:dyDescent="0.25">
      <c r="B65" s="17" t="s">
        <v>40</v>
      </c>
      <c r="C65" s="31">
        <v>44055701</v>
      </c>
      <c r="D65" s="31">
        <v>44060167</v>
      </c>
      <c r="E65" s="31">
        <v>6775220</v>
      </c>
      <c r="F65" s="59">
        <f t="shared" si="0"/>
        <v>0.15377200000172492</v>
      </c>
    </row>
    <row r="66" spans="2:6" x14ac:dyDescent="0.25">
      <c r="B66" s="17" t="s">
        <v>36</v>
      </c>
      <c r="C66" s="31">
        <v>2728879</v>
      </c>
      <c r="D66" s="31">
        <v>3543702</v>
      </c>
      <c r="E66" s="31">
        <v>1570414.8900000001</v>
      </c>
      <c r="F66" s="59">
        <f t="shared" si="0"/>
        <v>0.44315658878765768</v>
      </c>
    </row>
    <row r="67" spans="2:6" x14ac:dyDescent="0.25">
      <c r="B67" s="17" t="s">
        <v>37</v>
      </c>
      <c r="C67" s="31">
        <v>54895100</v>
      </c>
      <c r="D67" s="31">
        <v>182489711</v>
      </c>
      <c r="E67" s="31">
        <v>89593690.100000009</v>
      </c>
      <c r="F67" s="59">
        <f t="shared" si="0"/>
        <v>0.49095200824774177</v>
      </c>
    </row>
    <row r="68" spans="2:6" hidden="1" x14ac:dyDescent="0.25">
      <c r="B68" s="17"/>
      <c r="C68" s="31"/>
      <c r="D68" s="31"/>
      <c r="E68" s="31"/>
      <c r="F68" s="59" t="str">
        <f t="shared" si="0"/>
        <v>%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4">+D70</f>
        <v>0</v>
      </c>
      <c r="E69" s="45">
        <f t="shared" si="4"/>
        <v>0</v>
      </c>
      <c r="F69" s="57" t="str">
        <f t="shared" ref="F69:F70" si="5">IF(E69=0,"%",E69/D69)</f>
        <v>%</v>
      </c>
    </row>
    <row r="70" spans="2:6" hidden="1" x14ac:dyDescent="0.25">
      <c r="B70" s="17"/>
      <c r="C70" s="30"/>
      <c r="D70" s="30"/>
      <c r="E70" s="30"/>
      <c r="F70" s="58" t="str">
        <f t="shared" si="5"/>
        <v>%</v>
      </c>
    </row>
    <row r="71" spans="2:6" x14ac:dyDescent="0.25">
      <c r="B71" s="44" t="s">
        <v>9</v>
      </c>
      <c r="C71" s="45">
        <f>SUM(C72:C85)</f>
        <v>1077001277</v>
      </c>
      <c r="D71" s="45">
        <f>SUM(D72:D85)</f>
        <v>1550558848</v>
      </c>
      <c r="E71" s="45">
        <f>SUM(E72:E85)</f>
        <v>58368752.509999998</v>
      </c>
      <c r="F71" s="57">
        <f t="shared" si="0"/>
        <v>3.764368736168084E-2</v>
      </c>
    </row>
    <row r="72" spans="2:6" x14ac:dyDescent="0.25">
      <c r="B72" s="16" t="s">
        <v>26</v>
      </c>
      <c r="C72" s="30">
        <v>15044270</v>
      </c>
      <c r="D72" s="30">
        <v>15928320</v>
      </c>
      <c r="E72" s="30">
        <v>0</v>
      </c>
      <c r="F72" s="58" t="str">
        <f t="shared" si="0"/>
        <v>%</v>
      </c>
    </row>
    <row r="73" spans="2:6" x14ac:dyDescent="0.25">
      <c r="B73" s="17" t="s">
        <v>27</v>
      </c>
      <c r="C73" s="31">
        <v>236193378</v>
      </c>
      <c r="D73" s="31">
        <v>216602583</v>
      </c>
      <c r="E73" s="31">
        <v>4866216</v>
      </c>
      <c r="F73" s="59">
        <f t="shared" si="0"/>
        <v>2.2466103278186669E-2</v>
      </c>
    </row>
    <row r="74" spans="2:6" x14ac:dyDescent="0.25">
      <c r="B74" s="17" t="s">
        <v>28</v>
      </c>
      <c r="C74" s="31">
        <v>0</v>
      </c>
      <c r="D74" s="31">
        <v>132839</v>
      </c>
      <c r="E74" s="31">
        <v>10060</v>
      </c>
      <c r="F74" s="59">
        <f t="shared" si="0"/>
        <v>7.5730771836584138E-2</v>
      </c>
    </row>
    <row r="75" spans="2:6" x14ac:dyDescent="0.25">
      <c r="B75" s="17" t="s">
        <v>29</v>
      </c>
      <c r="C75" s="31">
        <v>4823573</v>
      </c>
      <c r="D75" s="31">
        <v>4832800</v>
      </c>
      <c r="E75" s="31">
        <v>0</v>
      </c>
      <c r="F75" s="59" t="str">
        <f t="shared" si="0"/>
        <v>%</v>
      </c>
    </row>
    <row r="76" spans="2:6" x14ac:dyDescent="0.25">
      <c r="B76" s="17" t="s">
        <v>30</v>
      </c>
      <c r="C76" s="31">
        <v>0</v>
      </c>
      <c r="D76" s="31">
        <v>2420714</v>
      </c>
      <c r="E76" s="31">
        <v>299400</v>
      </c>
      <c r="F76" s="59">
        <f t="shared" si="0"/>
        <v>0.12368251681115572</v>
      </c>
    </row>
    <row r="77" spans="2:6" x14ac:dyDescent="0.25">
      <c r="B77" s="17" t="s">
        <v>31</v>
      </c>
      <c r="C77" s="31">
        <v>0</v>
      </c>
      <c r="D77" s="31">
        <v>1100199</v>
      </c>
      <c r="E77" s="31">
        <v>0</v>
      </c>
      <c r="F77" s="59" t="str">
        <f t="shared" si="0"/>
        <v>%</v>
      </c>
    </row>
    <row r="78" spans="2:6" x14ac:dyDescent="0.25">
      <c r="B78" s="17" t="s">
        <v>32</v>
      </c>
      <c r="C78" s="31">
        <v>0</v>
      </c>
      <c r="D78" s="31">
        <v>1338433</v>
      </c>
      <c r="E78" s="31">
        <v>22222</v>
      </c>
      <c r="F78" s="59">
        <f t="shared" si="0"/>
        <v>1.6602997684605804E-2</v>
      </c>
    </row>
    <row r="79" spans="2:6" x14ac:dyDescent="0.25">
      <c r="B79" s="17" t="s">
        <v>33</v>
      </c>
      <c r="C79" s="31">
        <v>0</v>
      </c>
      <c r="D79" s="31">
        <v>4584990</v>
      </c>
      <c r="E79" s="31">
        <v>8160</v>
      </c>
      <c r="F79" s="59">
        <f t="shared" si="0"/>
        <v>1.7797203483540859E-3</v>
      </c>
    </row>
    <row r="80" spans="2:6" x14ac:dyDescent="0.25">
      <c r="B80" s="17" t="s">
        <v>34</v>
      </c>
      <c r="C80" s="31">
        <v>0</v>
      </c>
      <c r="D80" s="31">
        <v>97020</v>
      </c>
      <c r="E80" s="31">
        <v>0</v>
      </c>
      <c r="F80" s="59" t="str">
        <f t="shared" si="0"/>
        <v>%</v>
      </c>
    </row>
    <row r="81" spans="2:6" x14ac:dyDescent="0.25">
      <c r="B81" s="17" t="s">
        <v>35</v>
      </c>
      <c r="C81" s="31">
        <v>500000</v>
      </c>
      <c r="D81" s="31">
        <v>506000</v>
      </c>
      <c r="E81" s="31">
        <v>0</v>
      </c>
      <c r="F81" s="59" t="str">
        <f t="shared" si="0"/>
        <v>%</v>
      </c>
    </row>
    <row r="82" spans="2:6" x14ac:dyDescent="0.25">
      <c r="B82" s="17" t="s">
        <v>40</v>
      </c>
      <c r="C82" s="31">
        <v>0</v>
      </c>
      <c r="D82" s="31">
        <v>2084662</v>
      </c>
      <c r="E82" s="31">
        <v>0</v>
      </c>
      <c r="F82" s="59" t="str">
        <f t="shared" si="0"/>
        <v>%</v>
      </c>
    </row>
    <row r="83" spans="2:6" x14ac:dyDescent="0.25">
      <c r="B83" s="17" t="s">
        <v>36</v>
      </c>
      <c r="C83" s="31">
        <v>0</v>
      </c>
      <c r="D83" s="31">
        <v>9427574</v>
      </c>
      <c r="E83" s="31">
        <v>308039.76</v>
      </c>
      <c r="F83" s="59">
        <f t="shared" si="0"/>
        <v>3.2674340185502658E-2</v>
      </c>
    </row>
    <row r="84" spans="2:6" x14ac:dyDescent="0.25">
      <c r="B84" s="17" t="s">
        <v>37</v>
      </c>
      <c r="C84" s="31">
        <v>820440056</v>
      </c>
      <c r="D84" s="31">
        <v>1291502714</v>
      </c>
      <c r="E84" s="31">
        <v>52854654.75</v>
      </c>
      <c r="F84" s="59">
        <f t="shared" si="0"/>
        <v>4.092492735559207E-2</v>
      </c>
    </row>
    <row r="85" spans="2:6" hidden="1" x14ac:dyDescent="0.25">
      <c r="B85" s="17"/>
      <c r="C85" s="31"/>
      <c r="D85" s="31"/>
      <c r="E85" s="31"/>
      <c r="F85" s="59" t="str">
        <f t="shared" si="0"/>
        <v>%</v>
      </c>
    </row>
    <row r="86" spans="2:6" x14ac:dyDescent="0.25">
      <c r="B86" s="47" t="s">
        <v>3</v>
      </c>
      <c r="C86" s="48">
        <f>+C71+C69+C59+C48+C32+C23+C9</f>
        <v>8640608719</v>
      </c>
      <c r="D86" s="48">
        <f>+D71+D69+D59+D48+D32+D23+D9</f>
        <v>11144113180</v>
      </c>
      <c r="E86" s="48">
        <f>+E71+E69+E59+E48+E32+E23+E9</f>
        <v>2249060799.7600012</v>
      </c>
      <c r="F86" s="61">
        <f t="shared" si="0"/>
        <v>0.20181604075919848</v>
      </c>
    </row>
    <row r="87" spans="2:6" x14ac:dyDescent="0.2">
      <c r="B87" s="37" t="s">
        <v>48</v>
      </c>
      <c r="C87" s="21"/>
      <c r="D87" s="21"/>
      <c r="E87" s="21"/>
    </row>
    <row r="88" spans="2:6" x14ac:dyDescent="0.25">
      <c r="C88" s="21"/>
      <c r="D88" s="21"/>
      <c r="E88" s="21"/>
      <c r="F88" s="62"/>
    </row>
    <row r="89" spans="2:6" x14ac:dyDescent="0.25">
      <c r="C89" s="21"/>
      <c r="D89" s="21"/>
      <c r="E89" s="21"/>
    </row>
    <row r="90" spans="2:6" x14ac:dyDescent="0.25">
      <c r="D90" s="21"/>
      <c r="E9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43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2948570446</v>
      </c>
      <c r="E9" s="45">
        <f>SUM(E10:E22)</f>
        <v>635818641.34000003</v>
      </c>
      <c r="F9" s="46">
        <f t="shared" ref="F9:F89" si="0">IF(E9=0,"%",E9/D9)</f>
        <v>0.21563623897897538</v>
      </c>
    </row>
    <row r="10" spans="2:6" x14ac:dyDescent="0.25">
      <c r="B10" s="11" t="s">
        <v>26</v>
      </c>
      <c r="C10" s="27">
        <v>36181137</v>
      </c>
      <c r="D10" s="27">
        <v>36798193</v>
      </c>
      <c r="E10" s="27">
        <v>10889915.170000006</v>
      </c>
      <c r="F10" s="33">
        <f t="shared" si="0"/>
        <v>0.29593613930988422</v>
      </c>
    </row>
    <row r="11" spans="2:6" x14ac:dyDescent="0.25">
      <c r="B11" s="13" t="s">
        <v>27</v>
      </c>
      <c r="C11" s="28">
        <v>269058152</v>
      </c>
      <c r="D11" s="28">
        <v>273999373</v>
      </c>
      <c r="E11" s="28">
        <v>68220160.199999973</v>
      </c>
      <c r="F11" s="23">
        <f t="shared" si="0"/>
        <v>0.24897925660581702</v>
      </c>
    </row>
    <row r="12" spans="2:6" x14ac:dyDescent="0.25">
      <c r="B12" s="13" t="s">
        <v>28</v>
      </c>
      <c r="C12" s="28">
        <v>62847283</v>
      </c>
      <c r="D12" s="28">
        <v>63682705</v>
      </c>
      <c r="E12" s="28">
        <v>15244346.230000004</v>
      </c>
      <c r="F12" s="23">
        <f t="shared" si="0"/>
        <v>0.23937969076533425</v>
      </c>
    </row>
    <row r="13" spans="2:6" x14ac:dyDescent="0.25">
      <c r="B13" s="13" t="s">
        <v>29</v>
      </c>
      <c r="C13" s="28">
        <v>26952843</v>
      </c>
      <c r="D13" s="28">
        <v>28045703</v>
      </c>
      <c r="E13" s="28">
        <v>5438895.9199999981</v>
      </c>
      <c r="F13" s="23">
        <f t="shared" si="0"/>
        <v>0.1939297410373346</v>
      </c>
    </row>
    <row r="14" spans="2:6" x14ac:dyDescent="0.25">
      <c r="B14" s="13" t="s">
        <v>30</v>
      </c>
      <c r="C14" s="28">
        <v>118097961</v>
      </c>
      <c r="D14" s="28">
        <v>121414959</v>
      </c>
      <c r="E14" s="28">
        <v>27264529.48</v>
      </c>
      <c r="F14" s="23">
        <f t="shared" si="0"/>
        <v>0.22455659256945432</v>
      </c>
    </row>
    <row r="15" spans="2:6" x14ac:dyDescent="0.25">
      <c r="B15" s="13" t="s">
        <v>31</v>
      </c>
      <c r="C15" s="28">
        <v>53414095</v>
      </c>
      <c r="D15" s="28">
        <v>55215961</v>
      </c>
      <c r="E15" s="28">
        <v>12969805.879999999</v>
      </c>
      <c r="F15" s="23">
        <f t="shared" si="0"/>
        <v>0.23489233267170698</v>
      </c>
    </row>
    <row r="16" spans="2:6" x14ac:dyDescent="0.25">
      <c r="B16" s="13" t="s">
        <v>32</v>
      </c>
      <c r="C16" s="28">
        <v>6689450</v>
      </c>
      <c r="D16" s="28">
        <v>6861694</v>
      </c>
      <c r="E16" s="28">
        <v>1735369.0700000003</v>
      </c>
      <c r="F16" s="23">
        <f t="shared" si="0"/>
        <v>0.25290679969115504</v>
      </c>
    </row>
    <row r="17" spans="2:6" x14ac:dyDescent="0.25">
      <c r="B17" s="13" t="s">
        <v>33</v>
      </c>
      <c r="C17" s="28">
        <v>222407242</v>
      </c>
      <c r="D17" s="28">
        <v>234341309</v>
      </c>
      <c r="E17" s="28">
        <v>57585116.709999956</v>
      </c>
      <c r="F17" s="23">
        <f t="shared" si="0"/>
        <v>0.24573182148606995</v>
      </c>
    </row>
    <row r="18" spans="2:6" x14ac:dyDescent="0.25">
      <c r="B18" s="13" t="s">
        <v>34</v>
      </c>
      <c r="C18" s="28">
        <v>30771269</v>
      </c>
      <c r="D18" s="28">
        <v>31461690</v>
      </c>
      <c r="E18" s="28">
        <v>7527669.6000000024</v>
      </c>
      <c r="F18" s="23">
        <f t="shared" si="0"/>
        <v>0.23926462945887531</v>
      </c>
    </row>
    <row r="19" spans="2:6" x14ac:dyDescent="0.25">
      <c r="B19" s="13" t="s">
        <v>35</v>
      </c>
      <c r="C19" s="28">
        <v>39672426</v>
      </c>
      <c r="D19" s="28">
        <v>41644900</v>
      </c>
      <c r="E19" s="28">
        <v>9993479.8499999978</v>
      </c>
      <c r="F19" s="23">
        <f t="shared" si="0"/>
        <v>0.23996887614089596</v>
      </c>
    </row>
    <row r="20" spans="2:6" x14ac:dyDescent="0.25">
      <c r="B20" s="13" t="s">
        <v>40</v>
      </c>
      <c r="C20" s="28">
        <v>111286962</v>
      </c>
      <c r="D20" s="28">
        <v>115180408</v>
      </c>
      <c r="E20" s="28">
        <v>29058545.939999994</v>
      </c>
      <c r="F20" s="23">
        <f t="shared" si="0"/>
        <v>0.2522872287446663</v>
      </c>
    </row>
    <row r="21" spans="2:6" x14ac:dyDescent="0.25">
      <c r="B21" s="13" t="s">
        <v>36</v>
      </c>
      <c r="C21" s="28">
        <v>1214157399</v>
      </c>
      <c r="D21" s="28">
        <v>1197180349</v>
      </c>
      <c r="E21" s="28">
        <v>215988936.71999994</v>
      </c>
      <c r="F21" s="23">
        <f t="shared" si="0"/>
        <v>0.18041470268069021</v>
      </c>
    </row>
    <row r="22" spans="2:6" x14ac:dyDescent="0.25">
      <c r="B22" s="13" t="s">
        <v>37</v>
      </c>
      <c r="C22" s="28">
        <v>756414224</v>
      </c>
      <c r="D22" s="28">
        <v>742743202</v>
      </c>
      <c r="E22" s="28">
        <v>173901870.57000014</v>
      </c>
      <c r="F22" s="23">
        <f t="shared" si="0"/>
        <v>0.23413458393389663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150833902</v>
      </c>
      <c r="E23" s="45">
        <f>SUM(E24:E34)</f>
        <v>39383638.5</v>
      </c>
      <c r="F23" s="46">
        <f t="shared" si="0"/>
        <v>0.26110601116717114</v>
      </c>
    </row>
    <row r="24" spans="2:6" x14ac:dyDescent="0.25">
      <c r="B24" s="13" t="s">
        <v>36</v>
      </c>
      <c r="C24" s="28">
        <v>3431431</v>
      </c>
      <c r="D24" s="28">
        <v>3431761</v>
      </c>
      <c r="E24" s="28">
        <v>74555.73</v>
      </c>
      <c r="F24" s="23">
        <f t="shared" si="0"/>
        <v>2.1725210467745275E-2</v>
      </c>
    </row>
    <row r="25" spans="2:6" x14ac:dyDescent="0.25">
      <c r="B25" s="13" t="s">
        <v>37</v>
      </c>
      <c r="C25" s="28">
        <v>144741170</v>
      </c>
      <c r="D25" s="28">
        <v>147402141</v>
      </c>
      <c r="E25" s="28">
        <v>39309082.770000003</v>
      </c>
      <c r="F25" s="23">
        <f t="shared" si="0"/>
        <v>0.26667918459881801</v>
      </c>
    </row>
    <row r="26" spans="2:6" hidden="1" x14ac:dyDescent="0.25">
      <c r="B26" s="13"/>
      <c r="C26" s="28"/>
      <c r="D26" s="28"/>
      <c r="E26" s="28"/>
      <c r="F26" s="23" t="str">
        <f t="shared" si="0"/>
        <v>%</v>
      </c>
    </row>
    <row r="27" spans="2:6" hidden="1" x14ac:dyDescent="0.25">
      <c r="B27" s="13"/>
      <c r="C27" s="28"/>
      <c r="D27" s="28"/>
      <c r="E27" s="28"/>
      <c r="F27" s="23" t="str">
        <f t="shared" si="0"/>
        <v>%</v>
      </c>
    </row>
    <row r="28" spans="2:6" hidden="1" x14ac:dyDescent="0.25">
      <c r="B28" s="13"/>
      <c r="C28" s="28"/>
      <c r="D28" s="28"/>
      <c r="E28" s="28"/>
      <c r="F28" s="23" t="str">
        <f t="shared" si="0"/>
        <v>%</v>
      </c>
    </row>
    <row r="29" spans="2:6" hidden="1" x14ac:dyDescent="0.25">
      <c r="B29" s="13"/>
      <c r="C29" s="28"/>
      <c r="D29" s="28"/>
      <c r="E29" s="28"/>
      <c r="F29" s="23" t="str">
        <f t="shared" si="0"/>
        <v>%</v>
      </c>
    </row>
    <row r="30" spans="2:6" hidden="1" x14ac:dyDescent="0.25">
      <c r="B30" s="13"/>
      <c r="C30" s="28"/>
      <c r="D30" s="28"/>
      <c r="E30" s="28"/>
      <c r="F30" s="23" t="str">
        <f t="shared" si="0"/>
        <v>%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hidden="1" x14ac:dyDescent="0.25">
      <c r="B32" s="13"/>
      <c r="C32" s="28"/>
      <c r="D32" s="28"/>
      <c r="E32" s="28"/>
      <c r="F32" s="23" t="str">
        <f t="shared" si="0"/>
        <v>%</v>
      </c>
    </row>
    <row r="33" spans="2:6" hidden="1" x14ac:dyDescent="0.25">
      <c r="B33" s="13"/>
      <c r="C33" s="28"/>
      <c r="D33" s="28"/>
      <c r="E33" s="28"/>
      <c r="F33" s="23" t="str">
        <f t="shared" si="0"/>
        <v>%</v>
      </c>
    </row>
    <row r="34" spans="2:6" hidden="1" x14ac:dyDescent="0.25">
      <c r="B34" s="13"/>
      <c r="C34" s="28"/>
      <c r="D34" s="28"/>
      <c r="E34" s="28"/>
      <c r="F34" s="23" t="str">
        <f t="shared" si="0"/>
        <v>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3217666512</v>
      </c>
      <c r="E35" s="45">
        <f t="shared" si="1"/>
        <v>421385853.48999989</v>
      </c>
      <c r="F35" s="46">
        <f t="shared" si="0"/>
        <v>0.1309600767880944</v>
      </c>
    </row>
    <row r="36" spans="2:6" x14ac:dyDescent="0.25">
      <c r="B36" s="38" t="s">
        <v>26</v>
      </c>
      <c r="C36" s="12">
        <v>26262582</v>
      </c>
      <c r="D36" s="12">
        <v>20603529</v>
      </c>
      <c r="E36" s="12">
        <v>2997999.8099999996</v>
      </c>
      <c r="F36" s="33">
        <f t="shared" si="0"/>
        <v>0.14550904410598783</v>
      </c>
    </row>
    <row r="37" spans="2:6" x14ac:dyDescent="0.25">
      <c r="B37" s="39" t="s">
        <v>27</v>
      </c>
      <c r="C37" s="40">
        <v>73296760</v>
      </c>
      <c r="D37" s="40">
        <v>90992526</v>
      </c>
      <c r="E37" s="40">
        <v>13668156.640000001</v>
      </c>
      <c r="F37" s="23">
        <f t="shared" si="0"/>
        <v>0.15021186069721815</v>
      </c>
    </row>
    <row r="38" spans="2:6" x14ac:dyDescent="0.25">
      <c r="B38" s="39" t="s">
        <v>28</v>
      </c>
      <c r="C38" s="40">
        <v>59411022</v>
      </c>
      <c r="D38" s="40">
        <v>92605030</v>
      </c>
      <c r="E38" s="40">
        <v>14977314.889999995</v>
      </c>
      <c r="F38" s="23">
        <f t="shared" si="0"/>
        <v>0.1617332761514142</v>
      </c>
    </row>
    <row r="39" spans="2:6" x14ac:dyDescent="0.25">
      <c r="B39" s="39" t="s">
        <v>29</v>
      </c>
      <c r="C39" s="40">
        <v>31238585</v>
      </c>
      <c r="D39" s="40">
        <v>33769683</v>
      </c>
      <c r="E39" s="40">
        <v>3972716.3900000006</v>
      </c>
      <c r="F39" s="23">
        <f t="shared" si="0"/>
        <v>0.11764150673253286</v>
      </c>
    </row>
    <row r="40" spans="2:6" x14ac:dyDescent="0.25">
      <c r="B40" s="39" t="s">
        <v>30</v>
      </c>
      <c r="C40" s="40">
        <v>31247391</v>
      </c>
      <c r="D40" s="40">
        <v>33366904</v>
      </c>
      <c r="E40" s="40">
        <v>6196813.9099999992</v>
      </c>
      <c r="F40" s="23">
        <f t="shared" si="0"/>
        <v>0.1857173776146567</v>
      </c>
    </row>
    <row r="41" spans="2:6" x14ac:dyDescent="0.25">
      <c r="B41" s="39" t="s">
        <v>31</v>
      </c>
      <c r="C41" s="40">
        <v>35875895</v>
      </c>
      <c r="D41" s="40">
        <v>52074060</v>
      </c>
      <c r="E41" s="40">
        <v>8749522.1199999973</v>
      </c>
      <c r="F41" s="23">
        <f t="shared" si="0"/>
        <v>0.16802074046079751</v>
      </c>
    </row>
    <row r="42" spans="2:6" x14ac:dyDescent="0.25">
      <c r="B42" s="39" t="s">
        <v>32</v>
      </c>
      <c r="C42" s="40">
        <v>31855561</v>
      </c>
      <c r="D42" s="40">
        <v>31218533</v>
      </c>
      <c r="E42" s="40">
        <v>2485333.2400000002</v>
      </c>
      <c r="F42" s="23">
        <f t="shared" si="0"/>
        <v>7.9610827324909858E-2</v>
      </c>
    </row>
    <row r="43" spans="2:6" x14ac:dyDescent="0.25">
      <c r="B43" s="39" t="s">
        <v>33</v>
      </c>
      <c r="C43" s="40">
        <v>44029494</v>
      </c>
      <c r="D43" s="40">
        <v>49679764</v>
      </c>
      <c r="E43" s="40">
        <v>10436917.489999996</v>
      </c>
      <c r="F43" s="23">
        <f t="shared" si="0"/>
        <v>0.21008387821649066</v>
      </c>
    </row>
    <row r="44" spans="2:6" x14ac:dyDescent="0.25">
      <c r="B44" s="39" t="s">
        <v>34</v>
      </c>
      <c r="C44" s="40">
        <v>13368393</v>
      </c>
      <c r="D44" s="40">
        <v>15589145</v>
      </c>
      <c r="E44" s="40">
        <v>3173495.1399999983</v>
      </c>
      <c r="F44" s="23">
        <f t="shared" si="0"/>
        <v>0.20357082700815204</v>
      </c>
    </row>
    <row r="45" spans="2:6" x14ac:dyDescent="0.25">
      <c r="B45" s="39" t="s">
        <v>35</v>
      </c>
      <c r="C45" s="40">
        <v>67552750</v>
      </c>
      <c r="D45" s="40">
        <v>72728660</v>
      </c>
      <c r="E45" s="40">
        <v>8859829.0500000007</v>
      </c>
      <c r="F45" s="23">
        <f t="shared" si="0"/>
        <v>0.121820325714787</v>
      </c>
    </row>
    <row r="46" spans="2:6" x14ac:dyDescent="0.25">
      <c r="B46" s="39" t="s">
        <v>40</v>
      </c>
      <c r="C46" s="40">
        <v>107239238</v>
      </c>
      <c r="D46" s="40">
        <v>117597784</v>
      </c>
      <c r="E46" s="40">
        <v>13275782.209999993</v>
      </c>
      <c r="F46" s="23">
        <f t="shared" si="0"/>
        <v>0.11289143178072125</v>
      </c>
    </row>
    <row r="47" spans="2:6" x14ac:dyDescent="0.25">
      <c r="B47" s="39" t="s">
        <v>39</v>
      </c>
      <c r="C47" s="40">
        <v>809881</v>
      </c>
      <c r="D47" s="40">
        <v>809881</v>
      </c>
      <c r="E47" s="40">
        <v>93065</v>
      </c>
      <c r="F47" s="23">
        <f t="shared" si="0"/>
        <v>0.11491194385347971</v>
      </c>
    </row>
    <row r="48" spans="2:6" x14ac:dyDescent="0.25">
      <c r="B48" s="39" t="s">
        <v>36</v>
      </c>
      <c r="C48" s="40">
        <v>625540514</v>
      </c>
      <c r="D48" s="40">
        <v>585095624</v>
      </c>
      <c r="E48" s="40">
        <v>146011036.67999998</v>
      </c>
      <c r="F48" s="23">
        <f t="shared" si="0"/>
        <v>0.24955072417359248</v>
      </c>
    </row>
    <row r="49" spans="2:6" x14ac:dyDescent="0.25">
      <c r="B49" s="41" t="s">
        <v>37</v>
      </c>
      <c r="C49" s="15">
        <v>1024458285</v>
      </c>
      <c r="D49" s="15">
        <v>2021535389</v>
      </c>
      <c r="E49" s="15">
        <v>186487870.9199999</v>
      </c>
      <c r="F49" s="34">
        <f t="shared" si="0"/>
        <v>9.2250609083945098E-2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814286629</v>
      </c>
      <c r="E50" s="45">
        <f>SUM(E51:E60)</f>
        <v>1224310.54</v>
      </c>
      <c r="F50" s="46">
        <f t="shared" si="0"/>
        <v>1.5035375706752517E-3</v>
      </c>
    </row>
    <row r="51" spans="2:6" x14ac:dyDescent="0.25">
      <c r="B51" s="13" t="s">
        <v>27</v>
      </c>
      <c r="C51" s="28">
        <v>19875268</v>
      </c>
      <c r="D51" s="28">
        <v>5185422</v>
      </c>
      <c r="E51" s="28">
        <v>0</v>
      </c>
      <c r="F51" s="23" t="str">
        <f t="shared" si="0"/>
        <v>%</v>
      </c>
    </row>
    <row r="52" spans="2:6" x14ac:dyDescent="0.25">
      <c r="B52" s="13" t="s">
        <v>28</v>
      </c>
      <c r="C52" s="28">
        <v>0</v>
      </c>
      <c r="D52" s="28">
        <v>1223215</v>
      </c>
      <c r="E52" s="28">
        <v>1165170.19</v>
      </c>
      <c r="F52" s="23">
        <f t="shared" si="0"/>
        <v>0.95254733632272326</v>
      </c>
    </row>
    <row r="53" spans="2:6" x14ac:dyDescent="0.25">
      <c r="B53" s="13" t="s">
        <v>29</v>
      </c>
      <c r="C53" s="28">
        <v>12000000</v>
      </c>
      <c r="D53" s="28">
        <v>5895491</v>
      </c>
      <c r="E53" s="28">
        <v>59140.350000000006</v>
      </c>
      <c r="F53" s="23">
        <f t="shared" si="0"/>
        <v>1.0031454547212439E-2</v>
      </c>
    </row>
    <row r="54" spans="2:6" x14ac:dyDescent="0.25">
      <c r="B54" s="13" t="s">
        <v>31</v>
      </c>
      <c r="C54" s="28">
        <v>20000000</v>
      </c>
      <c r="D54" s="28">
        <v>6372000</v>
      </c>
      <c r="E54" s="28">
        <v>0</v>
      </c>
      <c r="F54" s="23" t="str">
        <f t="shared" si="0"/>
        <v>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%</v>
      </c>
    </row>
    <row r="56" spans="2:6" x14ac:dyDescent="0.25">
      <c r="B56" s="13" t="s">
        <v>40</v>
      </c>
      <c r="C56" s="28">
        <v>262912696</v>
      </c>
      <c r="D56" s="28">
        <v>238873202</v>
      </c>
      <c r="E56" s="28">
        <v>0</v>
      </c>
      <c r="F56" s="23" t="str">
        <f t="shared" si="0"/>
        <v>%</v>
      </c>
    </row>
    <row r="57" spans="2:6" x14ac:dyDescent="0.25">
      <c r="B57" s="13" t="s">
        <v>36</v>
      </c>
      <c r="C57" s="28">
        <v>665178436</v>
      </c>
      <c r="D57" s="28">
        <v>303784729</v>
      </c>
      <c r="E57" s="28">
        <v>0</v>
      </c>
      <c r="F57" s="23" t="str">
        <f t="shared" si="0"/>
        <v>%</v>
      </c>
    </row>
    <row r="58" spans="2:6" x14ac:dyDescent="0.25">
      <c r="B58" s="13" t="s">
        <v>37</v>
      </c>
      <c r="C58" s="28">
        <v>284688400</v>
      </c>
      <c r="D58" s="28">
        <v>237538582</v>
      </c>
      <c r="E58" s="28">
        <v>0</v>
      </c>
      <c r="F58" s="23" t="str">
        <f t="shared" si="0"/>
        <v>%</v>
      </c>
    </row>
    <row r="59" spans="2:6" hidden="1" x14ac:dyDescent="0.25">
      <c r="B59" s="13"/>
      <c r="C59" s="28"/>
      <c r="D59" s="28"/>
      <c r="E59" s="28"/>
      <c r="F59" s="23" t="str">
        <f t="shared" si="0"/>
        <v>%</v>
      </c>
    </row>
    <row r="60" spans="2:6" hidden="1" x14ac:dyDescent="0.25">
      <c r="B60" s="13"/>
      <c r="C60" s="28"/>
      <c r="D60" s="28"/>
      <c r="E60" s="28"/>
      <c r="F60" s="23" t="str">
        <f t="shared" si="0"/>
        <v>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162476375</v>
      </c>
      <c r="E61" s="45">
        <f t="shared" si="2"/>
        <v>53795743.230000004</v>
      </c>
      <c r="F61" s="46">
        <f t="shared" si="0"/>
        <v>0.33109886425026408</v>
      </c>
    </row>
    <row r="62" spans="2:6" x14ac:dyDescent="0.25">
      <c r="B62" s="11" t="s">
        <v>26</v>
      </c>
      <c r="C62" s="27">
        <v>37000</v>
      </c>
      <c r="D62" s="27">
        <v>37000</v>
      </c>
      <c r="E62" s="27">
        <v>0</v>
      </c>
      <c r="F62" s="33" t="str">
        <f t="shared" si="0"/>
        <v>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2063237</v>
      </c>
      <c r="E64" s="28">
        <v>1950845</v>
      </c>
      <c r="F64" s="23">
        <f t="shared" si="0"/>
        <v>0.94552637433314735</v>
      </c>
    </row>
    <row r="65" spans="2:6" x14ac:dyDescent="0.25">
      <c r="B65" s="13" t="s">
        <v>29</v>
      </c>
      <c r="C65" s="28">
        <v>128000</v>
      </c>
      <c r="D65" s="28">
        <v>792986</v>
      </c>
      <c r="E65" s="28">
        <v>599652</v>
      </c>
      <c r="F65" s="23">
        <f t="shared" ref="F65" si="3">IF(E65=0,"%",E65/D65)</f>
        <v>0.75619493912881186</v>
      </c>
    </row>
    <row r="66" spans="2:6" x14ac:dyDescent="0.25">
      <c r="B66" s="13" t="s">
        <v>31</v>
      </c>
      <c r="C66" s="28">
        <v>1372000</v>
      </c>
      <c r="D66" s="28">
        <v>812000</v>
      </c>
      <c r="E66" s="28">
        <v>545978</v>
      </c>
      <c r="F66" s="23">
        <f t="shared" si="0"/>
        <v>0.67238669950738916</v>
      </c>
    </row>
    <row r="67" spans="2:6" x14ac:dyDescent="0.25">
      <c r="B67" s="13" t="s">
        <v>40</v>
      </c>
      <c r="C67" s="28">
        <v>44055701</v>
      </c>
      <c r="D67" s="28">
        <v>44060167</v>
      </c>
      <c r="E67" s="28">
        <v>6775220</v>
      </c>
      <c r="F67" s="23">
        <f t="shared" si="0"/>
        <v>0.15377200000172492</v>
      </c>
    </row>
    <row r="68" spans="2:6" x14ac:dyDescent="0.25">
      <c r="B68" s="13" t="s">
        <v>36</v>
      </c>
      <c r="C68" s="28">
        <v>2687334</v>
      </c>
      <c r="D68" s="28">
        <v>3473606</v>
      </c>
      <c r="E68" s="28">
        <v>1554660.13</v>
      </c>
      <c r="F68" s="23">
        <f t="shared" si="0"/>
        <v>0.44756375075353966</v>
      </c>
    </row>
    <row r="69" spans="2:6" x14ac:dyDescent="0.25">
      <c r="B69" s="13" t="s">
        <v>37</v>
      </c>
      <c r="C69" s="28">
        <v>54895100</v>
      </c>
      <c r="D69" s="28">
        <v>111079945</v>
      </c>
      <c r="E69" s="28">
        <v>42230996.100000001</v>
      </c>
      <c r="F69" s="23">
        <f t="shared" ref="F69:F70" si="4">IF(E69=0,"%",E69/D69)</f>
        <v>0.38018560506129168</v>
      </c>
    </row>
    <row r="70" spans="2:6" hidden="1" x14ac:dyDescent="0.25">
      <c r="B70" s="13"/>
      <c r="C70" s="28"/>
      <c r="D70" s="28"/>
      <c r="E70" s="28"/>
      <c r="F70" s="23" t="str">
        <f t="shared" si="4"/>
        <v>%</v>
      </c>
    </row>
    <row r="71" spans="2:6" ht="16.5" hidden="1" customHeight="1" x14ac:dyDescent="0.25">
      <c r="B71" s="13"/>
      <c r="C71" s="28"/>
      <c r="D71" s="28"/>
      <c r="E71" s="28"/>
      <c r="F71" s="23" t="str">
        <f t="shared" si="0"/>
        <v>%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5">+D73</f>
        <v>0</v>
      </c>
      <c r="E72" s="45">
        <f t="shared" si="5"/>
        <v>0</v>
      </c>
      <c r="F72" s="57" t="str">
        <f t="shared" si="0"/>
        <v>%</v>
      </c>
    </row>
    <row r="73" spans="2:6" hidden="1" x14ac:dyDescent="0.25">
      <c r="B73" s="17"/>
      <c r="C73" s="30"/>
      <c r="D73" s="30"/>
      <c r="E73" s="30"/>
      <c r="F73" s="58" t="str">
        <f t="shared" si="0"/>
        <v>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677536301</v>
      </c>
      <c r="E74" s="45">
        <f>+SUM(E75:E88)</f>
        <v>40317637.830000006</v>
      </c>
      <c r="F74" s="46">
        <f t="shared" si="0"/>
        <v>5.9506240138711038E-2</v>
      </c>
    </row>
    <row r="75" spans="2:6" x14ac:dyDescent="0.25">
      <c r="B75" s="11" t="s">
        <v>26</v>
      </c>
      <c r="C75" s="27">
        <v>15044270</v>
      </c>
      <c r="D75" s="27">
        <v>15166170</v>
      </c>
      <c r="E75" s="27">
        <v>0</v>
      </c>
      <c r="F75" s="33" t="str">
        <f t="shared" si="0"/>
        <v>%</v>
      </c>
    </row>
    <row r="76" spans="2:6" x14ac:dyDescent="0.25">
      <c r="B76" s="13" t="s">
        <v>27</v>
      </c>
      <c r="C76" s="28">
        <v>236193378</v>
      </c>
      <c r="D76" s="28">
        <v>215503783</v>
      </c>
      <c r="E76" s="28">
        <v>4866216</v>
      </c>
      <c r="F76" s="23">
        <f t="shared" si="0"/>
        <v>2.2580652331286453E-2</v>
      </c>
    </row>
    <row r="77" spans="2:6" x14ac:dyDescent="0.25">
      <c r="B77" s="13" t="s">
        <v>28</v>
      </c>
      <c r="C77" s="28">
        <v>0</v>
      </c>
      <c r="D77" s="28">
        <v>131008</v>
      </c>
      <c r="E77" s="28">
        <v>10060</v>
      </c>
      <c r="F77" s="23">
        <f t="shared" si="0"/>
        <v>7.6789203712750373E-2</v>
      </c>
    </row>
    <row r="78" spans="2:6" x14ac:dyDescent="0.25">
      <c r="B78" s="13" t="s">
        <v>29</v>
      </c>
      <c r="C78" s="28">
        <v>4823573</v>
      </c>
      <c r="D78" s="28">
        <v>4829473</v>
      </c>
      <c r="E78" s="28">
        <v>0</v>
      </c>
      <c r="F78" s="23" t="str">
        <f t="shared" si="0"/>
        <v>%</v>
      </c>
    </row>
    <row r="79" spans="2:6" x14ac:dyDescent="0.25">
      <c r="B79" s="13" t="s">
        <v>30</v>
      </c>
      <c r="C79" s="28">
        <v>0</v>
      </c>
      <c r="D79" s="28">
        <v>422850</v>
      </c>
      <c r="E79" s="28">
        <v>299400</v>
      </c>
      <c r="F79" s="23">
        <f t="shared" si="0"/>
        <v>0.70805250088683935</v>
      </c>
    </row>
    <row r="80" spans="2:6" x14ac:dyDescent="0.25">
      <c r="B80" s="13" t="s">
        <v>31</v>
      </c>
      <c r="C80" s="28">
        <v>0</v>
      </c>
      <c r="D80" s="28">
        <v>77000</v>
      </c>
      <c r="E80" s="28">
        <v>0</v>
      </c>
      <c r="F80" s="23" t="str">
        <f t="shared" si="0"/>
        <v>%</v>
      </c>
    </row>
    <row r="81" spans="2:6" x14ac:dyDescent="0.25">
      <c r="B81" s="13" t="s">
        <v>32</v>
      </c>
      <c r="C81" s="28">
        <v>0</v>
      </c>
      <c r="D81" s="28">
        <v>1338433</v>
      </c>
      <c r="E81" s="28">
        <v>22222</v>
      </c>
      <c r="F81" s="23">
        <f t="shared" si="0"/>
        <v>1.6602997684605804E-2</v>
      </c>
    </row>
    <row r="82" spans="2:6" x14ac:dyDescent="0.25">
      <c r="B82" s="13" t="s">
        <v>33</v>
      </c>
      <c r="C82" s="28">
        <v>0</v>
      </c>
      <c r="D82" s="28">
        <v>411439</v>
      </c>
      <c r="E82" s="28">
        <v>8160</v>
      </c>
      <c r="F82" s="23">
        <f t="shared" si="0"/>
        <v>1.9832830626168155E-2</v>
      </c>
    </row>
    <row r="83" spans="2:6" x14ac:dyDescent="0.25">
      <c r="B83" s="13" t="s">
        <v>34</v>
      </c>
      <c r="C83" s="28">
        <v>0</v>
      </c>
      <c r="D83" s="28">
        <v>97020</v>
      </c>
      <c r="E83" s="28">
        <v>0</v>
      </c>
      <c r="F83" s="23" t="str">
        <f t="shared" si="0"/>
        <v>%</v>
      </c>
    </row>
    <row r="84" spans="2:6" x14ac:dyDescent="0.25">
      <c r="B84" s="13" t="s">
        <v>35</v>
      </c>
      <c r="C84" s="28">
        <v>500000</v>
      </c>
      <c r="D84" s="28">
        <v>506000</v>
      </c>
      <c r="E84" s="28">
        <v>0</v>
      </c>
      <c r="F84" s="23" t="str">
        <f t="shared" si="0"/>
        <v>%</v>
      </c>
    </row>
    <row r="85" spans="2:6" x14ac:dyDescent="0.25">
      <c r="B85" s="13" t="s">
        <v>40</v>
      </c>
      <c r="C85" s="28">
        <v>0</v>
      </c>
      <c r="D85" s="28">
        <v>48200</v>
      </c>
      <c r="E85" s="28">
        <v>0</v>
      </c>
      <c r="F85" s="23" t="str">
        <f t="shared" si="0"/>
        <v>%</v>
      </c>
    </row>
    <row r="86" spans="2:6" x14ac:dyDescent="0.25">
      <c r="B86" s="13" t="s">
        <v>36</v>
      </c>
      <c r="C86" s="28">
        <v>0</v>
      </c>
      <c r="D86" s="28">
        <v>3719552</v>
      </c>
      <c r="E86" s="28">
        <v>253027.57</v>
      </c>
      <c r="F86" s="23">
        <f t="shared" si="0"/>
        <v>6.8026356399910531E-2</v>
      </c>
    </row>
    <row r="87" spans="2:6" x14ac:dyDescent="0.25">
      <c r="B87" s="13" t="s">
        <v>37</v>
      </c>
      <c r="C87" s="28">
        <v>337198710</v>
      </c>
      <c r="D87" s="28">
        <v>435285373</v>
      </c>
      <c r="E87" s="28">
        <v>34858552.260000005</v>
      </c>
      <c r="F87" s="23">
        <f t="shared" si="0"/>
        <v>8.0082066667560653E-2</v>
      </c>
    </row>
    <row r="88" spans="2:6" hidden="1" x14ac:dyDescent="0.25">
      <c r="B88" s="13"/>
      <c r="C88" s="28"/>
      <c r="D88" s="28"/>
      <c r="E88" s="28"/>
      <c r="F88" s="23" t="str">
        <f t="shared" si="0"/>
        <v>%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7971370165</v>
      </c>
      <c r="E89" s="48">
        <f>+E74+E72+E61+E50+E35+E23+E9</f>
        <v>1191925824.9299998</v>
      </c>
      <c r="F89" s="49">
        <f t="shared" si="0"/>
        <v>0.14952584063445004</v>
      </c>
    </row>
    <row r="90" spans="2:6" x14ac:dyDescent="0.2">
      <c r="B90" s="37" t="s">
        <v>48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28520</v>
      </c>
      <c r="F9" s="46">
        <f>IF(D9=0,"%",E9/D9)</f>
        <v>5.845651835272319E-2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0</v>
      </c>
      <c r="F10" s="35">
        <f t="shared" ref="F10:F49" si="0">IF(D10=0,"%",E10/D10)</f>
        <v>0</v>
      </c>
    </row>
    <row r="11" spans="2:6" x14ac:dyDescent="0.25">
      <c r="B11" s="13" t="s">
        <v>36</v>
      </c>
      <c r="C11" s="28">
        <v>0</v>
      </c>
      <c r="D11" s="28">
        <v>274680</v>
      </c>
      <c r="E11" s="28">
        <v>15260</v>
      </c>
      <c r="F11" s="35">
        <f t="shared" si="0"/>
        <v>5.5555555555555552E-2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13260</v>
      </c>
      <c r="F12" s="35">
        <f t="shared" si="0"/>
        <v>0.32904858801925652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+SUM(C17:C28)</f>
        <v>174065973</v>
      </c>
      <c r="D16" s="45">
        <f>+SUM(D17:D28)</f>
        <v>233476300</v>
      </c>
      <c r="E16" s="45">
        <f>+SUM(E17:E28)</f>
        <v>15473153.289999997</v>
      </c>
      <c r="F16" s="46">
        <f t="shared" si="0"/>
        <v>6.6272907742670223E-2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7986</v>
      </c>
      <c r="F17" s="24">
        <f t="shared" si="0"/>
        <v>0.35651785714285716</v>
      </c>
    </row>
    <row r="18" spans="2:6" x14ac:dyDescent="0.25">
      <c r="B18" s="13" t="s">
        <v>27</v>
      </c>
      <c r="C18" s="28">
        <v>62751</v>
      </c>
      <c r="D18" s="28">
        <v>83503</v>
      </c>
      <c r="E18" s="28">
        <v>0</v>
      </c>
      <c r="F18" s="35">
        <f t="shared" si="0"/>
        <v>0</v>
      </c>
    </row>
    <row r="19" spans="2:6" x14ac:dyDescent="0.25">
      <c r="B19" s="13" t="s">
        <v>28</v>
      </c>
      <c r="C19" s="28">
        <v>19500</v>
      </c>
      <c r="D19" s="28">
        <v>189800</v>
      </c>
      <c r="E19" s="28">
        <v>4671.62</v>
      </c>
      <c r="F19" s="35">
        <f t="shared" si="0"/>
        <v>2.4613382507903056E-2</v>
      </c>
    </row>
    <row r="20" spans="2:6" x14ac:dyDescent="0.25">
      <c r="B20" s="13" t="s">
        <v>29</v>
      </c>
      <c r="C20" s="28">
        <v>6000</v>
      </c>
      <c r="D20" s="28">
        <v>51546</v>
      </c>
      <c r="E20" s="28">
        <v>0</v>
      </c>
      <c r="F20" s="35">
        <f t="shared" si="0"/>
        <v>0</v>
      </c>
    </row>
    <row r="21" spans="2:6" x14ac:dyDescent="0.25">
      <c r="B21" s="13" t="s">
        <v>30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377054</v>
      </c>
      <c r="E22" s="28">
        <v>40818.97</v>
      </c>
      <c r="F22" s="35">
        <f t="shared" si="0"/>
        <v>0.10825762357646385</v>
      </c>
    </row>
    <row r="23" spans="2:6" x14ac:dyDescent="0.25">
      <c r="B23" s="13" t="s">
        <v>32</v>
      </c>
      <c r="C23" s="28">
        <v>0</v>
      </c>
      <c r="D23" s="28">
        <v>0</v>
      </c>
      <c r="E23" s="28">
        <v>0</v>
      </c>
      <c r="F23" s="35" t="str">
        <f t="shared" si="0"/>
        <v>%</v>
      </c>
    </row>
    <row r="24" spans="2:6" x14ac:dyDescent="0.25">
      <c r="B24" s="13" t="s">
        <v>33</v>
      </c>
      <c r="C24" s="28">
        <v>35542</v>
      </c>
      <c r="D24" s="28">
        <v>50161</v>
      </c>
      <c r="E24" s="28">
        <v>5178.17</v>
      </c>
      <c r="F24" s="35">
        <f t="shared" si="0"/>
        <v>0.10323099619226092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40</v>
      </c>
      <c r="C26" s="28">
        <v>7700</v>
      </c>
      <c r="D26" s="28">
        <v>7700</v>
      </c>
      <c r="E26" s="28">
        <v>0</v>
      </c>
      <c r="F26" s="35">
        <f t="shared" si="0"/>
        <v>0</v>
      </c>
    </row>
    <row r="27" spans="2:6" x14ac:dyDescent="0.25">
      <c r="B27" s="13" t="s">
        <v>36</v>
      </c>
      <c r="C27" s="28">
        <v>73492282</v>
      </c>
      <c r="D27" s="28">
        <v>106279129</v>
      </c>
      <c r="E27" s="28">
        <v>4128052.7399999998</v>
      </c>
      <c r="F27" s="35">
        <f t="shared" si="0"/>
        <v>3.8841612448668072E-2</v>
      </c>
    </row>
    <row r="28" spans="2:6" x14ac:dyDescent="0.25">
      <c r="B28" s="13" t="s">
        <v>37</v>
      </c>
      <c r="C28" s="28">
        <v>100376798</v>
      </c>
      <c r="D28" s="28">
        <v>126372007</v>
      </c>
      <c r="E28" s="28">
        <v>11286445.789999997</v>
      </c>
      <c r="F28" s="35">
        <f t="shared" si="0"/>
        <v>8.9311280701587628E-2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1580924</v>
      </c>
      <c r="E29" s="45">
        <f t="shared" si="1"/>
        <v>0</v>
      </c>
      <c r="F29" s="46">
        <f t="shared" ref="F29:F33" si="2">IF(D29=0,"%",E29/D29)</f>
        <v>0</v>
      </c>
    </row>
    <row r="30" spans="2:6" x14ac:dyDescent="0.25">
      <c r="B30" s="13" t="s">
        <v>36</v>
      </c>
      <c r="C30" s="28">
        <v>0</v>
      </c>
      <c r="D30" s="28">
        <v>1580924</v>
      </c>
      <c r="E30" s="28">
        <v>0</v>
      </c>
      <c r="F30" s="35">
        <f t="shared" si="2"/>
        <v>0</v>
      </c>
    </row>
    <row r="31" spans="2:6" hidden="1" x14ac:dyDescent="0.25">
      <c r="B31" s="13"/>
      <c r="C31" s="28"/>
      <c r="D31" s="28"/>
      <c r="E31" s="28"/>
      <c r="F31" s="35" t="str">
        <f t="shared" si="2"/>
        <v>%</v>
      </c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41545</v>
      </c>
      <c r="D34" s="45">
        <f>+SUM(D35:D39)</f>
        <v>139171</v>
      </c>
      <c r="E34" s="45">
        <f>+SUM(E35:E39)</f>
        <v>15754.76</v>
      </c>
      <c r="F34" s="46">
        <f t="shared" si="0"/>
        <v>0.11320433136213723</v>
      </c>
    </row>
    <row r="35" spans="2:6" x14ac:dyDescent="0.25">
      <c r="B35" s="11" t="s">
        <v>36</v>
      </c>
      <c r="C35" s="27">
        <v>41545</v>
      </c>
      <c r="D35" s="27">
        <v>70096</v>
      </c>
      <c r="E35" s="27">
        <v>15754.76</v>
      </c>
      <c r="F35" s="35">
        <f t="shared" si="0"/>
        <v>0.2247597580461082</v>
      </c>
    </row>
    <row r="36" spans="2:6" x14ac:dyDescent="0.25">
      <c r="B36" s="42" t="s">
        <v>37</v>
      </c>
      <c r="C36" s="43">
        <v>0</v>
      </c>
      <c r="D36" s="43">
        <v>69075</v>
      </c>
      <c r="E36" s="43">
        <v>0</v>
      </c>
      <c r="F36" s="35">
        <f t="shared" si="0"/>
        <v>0</v>
      </c>
    </row>
    <row r="37" spans="2:6" hidden="1" x14ac:dyDescent="0.25">
      <c r="B37" s="42"/>
      <c r="C37" s="43"/>
      <c r="D37" s="43"/>
      <c r="E37" s="43"/>
      <c r="F37" s="35" t="str">
        <f t="shared" si="0"/>
        <v>%</v>
      </c>
    </row>
    <row r="38" spans="2:6" hidden="1" x14ac:dyDescent="0.25">
      <c r="B38" s="42"/>
      <c r="C38" s="43"/>
      <c r="D38" s="43"/>
      <c r="E38" s="43"/>
      <c r="F38" s="35" t="str">
        <f t="shared" si="0"/>
        <v>%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2766523</v>
      </c>
      <c r="D40" s="45">
        <f t="shared" ref="D40:E40" si="3">+SUM(D41:D48)</f>
        <v>13453991</v>
      </c>
      <c r="E40" s="45">
        <f t="shared" si="3"/>
        <v>74742.19</v>
      </c>
      <c r="F40" s="46">
        <f t="shared" si="0"/>
        <v>5.5553917049595176E-3</v>
      </c>
    </row>
    <row r="41" spans="2:6" x14ac:dyDescent="0.25">
      <c r="B41" s="13" t="s">
        <v>27</v>
      </c>
      <c r="C41" s="28">
        <v>0</v>
      </c>
      <c r="D41" s="28">
        <v>35100</v>
      </c>
      <c r="E41" s="28">
        <v>0</v>
      </c>
      <c r="F41" s="35">
        <f t="shared" si="0"/>
        <v>0</v>
      </c>
    </row>
    <row r="42" spans="2:6" x14ac:dyDescent="0.25">
      <c r="B42" s="13" t="s">
        <v>36</v>
      </c>
      <c r="C42" s="28">
        <v>0</v>
      </c>
      <c r="D42" s="28">
        <v>5708022</v>
      </c>
      <c r="E42" s="28">
        <v>55012.19</v>
      </c>
      <c r="F42" s="35">
        <f t="shared" si="0"/>
        <v>9.6376976122376553E-3</v>
      </c>
    </row>
    <row r="43" spans="2:6" x14ac:dyDescent="0.25">
      <c r="B43" s="13" t="s">
        <v>37</v>
      </c>
      <c r="C43" s="28">
        <v>2766523</v>
      </c>
      <c r="D43" s="28">
        <v>7710869</v>
      </c>
      <c r="E43" s="28">
        <v>19730</v>
      </c>
      <c r="F43" s="35">
        <f t="shared" si="0"/>
        <v>2.5587258712344873E-3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t="15" hidden="1" customHeight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177090245</v>
      </c>
      <c r="D49" s="48">
        <f t="shared" ref="D49:E49" si="4">+D40+D34+D29+D16+D14+D9</f>
        <v>249141270</v>
      </c>
      <c r="E49" s="48">
        <f t="shared" si="4"/>
        <v>15592170.239999996</v>
      </c>
      <c r="F49" s="49">
        <f t="shared" si="0"/>
        <v>6.258365079378457E-2</v>
      </c>
    </row>
    <row r="50" spans="2:6" x14ac:dyDescent="0.25">
      <c r="B50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SUM(C10:C12)</f>
        <v>9199965</v>
      </c>
      <c r="D9" s="45">
        <f t="shared" ref="D9:E9" si="0">SUM(D10:D12)</f>
        <v>18247097</v>
      </c>
      <c r="E9" s="45">
        <f t="shared" si="0"/>
        <v>4452825.2</v>
      </c>
      <c r="F9" s="46">
        <f t="shared" ref="F9:F14" si="1">IF(E9=0,"%",E9/D9)</f>
        <v>0.24402923928118539</v>
      </c>
    </row>
    <row r="10" spans="2:6" x14ac:dyDescent="0.25">
      <c r="B10" s="11" t="s">
        <v>37</v>
      </c>
      <c r="C10" s="27">
        <v>9199965</v>
      </c>
      <c r="D10" s="27">
        <v>18247097</v>
      </c>
      <c r="E10" s="27">
        <v>4452825.2</v>
      </c>
      <c r="F10" s="24">
        <f t="shared" si="1"/>
        <v>0.24402923928118539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1489967444</v>
      </c>
      <c r="E15" s="45">
        <f>SUM(E16:E27)</f>
        <v>952810547.3499999</v>
      </c>
      <c r="F15" s="46">
        <f t="shared" ref="F15:F27" si="3">IF(E15=0,"%",E15/D15)</f>
        <v>0.63948413852054597</v>
      </c>
    </row>
    <row r="16" spans="2:6" x14ac:dyDescent="0.25">
      <c r="B16" s="11" t="s">
        <v>37</v>
      </c>
      <c r="C16" s="27">
        <v>677534338</v>
      </c>
      <c r="D16" s="27">
        <v>1489967444</v>
      </c>
      <c r="E16" s="27">
        <v>952810547.3499999</v>
      </c>
      <c r="F16" s="24">
        <f t="shared" si="3"/>
        <v>0.63948413852054597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47362694</v>
      </c>
      <c r="F30" s="46">
        <f t="shared" ref="F30:F31" si="6">IF(E30=0,"%",E30/D30)</f>
        <v>0.66435478926689284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47362694</v>
      </c>
      <c r="F31" s="24">
        <f t="shared" si="6"/>
        <v>0.66435478926689284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818981234</v>
      </c>
      <c r="E32" s="45">
        <f>SUM(E33:E35)</f>
        <v>17615928.289999999</v>
      </c>
      <c r="F32" s="46">
        <f t="shared" ref="F32:F35" si="7">IF(E32=0,"%",E32/D32)</f>
        <v>2.1509562806417123E-2</v>
      </c>
    </row>
    <row r="33" spans="2:6" x14ac:dyDescent="0.25">
      <c r="B33" s="11" t="s">
        <v>37</v>
      </c>
      <c r="C33" s="27">
        <v>480474823</v>
      </c>
      <c r="D33" s="27">
        <v>818981234</v>
      </c>
      <c r="E33" s="27">
        <v>17615928.289999999</v>
      </c>
      <c r="F33" s="24">
        <f t="shared" si="7"/>
        <v>2.1509562806417123E-2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2398487041</v>
      </c>
      <c r="E36" s="48">
        <f>+E9+E13+E15+E28+E30+E32</f>
        <v>1022241994.8399999</v>
      </c>
      <c r="F36" s="49">
        <f t="shared" ref="F36" si="8">IF(D36=0,"%",E36/D36)</f>
        <v>0.42620284261106411</v>
      </c>
    </row>
    <row r="37" spans="2:6" x14ac:dyDescent="0.25">
      <c r="B37" s="37" t="s">
        <v>48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50817</v>
      </c>
      <c r="E9" s="45">
        <f t="shared" si="0"/>
        <v>0</v>
      </c>
      <c r="F9" s="46" t="str">
        <f t="shared" ref="F9:F43" si="1">IF(E9=0,"%",E9/D9)</f>
        <v>%</v>
      </c>
    </row>
    <row r="10" spans="2:6" x14ac:dyDescent="0.25">
      <c r="B10" s="26" t="s">
        <v>37</v>
      </c>
      <c r="C10" s="27">
        <v>0</v>
      </c>
      <c r="D10" s="27">
        <v>50817</v>
      </c>
      <c r="E10" s="27">
        <v>0</v>
      </c>
      <c r="F10" s="24" t="str">
        <f t="shared" si="1"/>
        <v>%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482162473</v>
      </c>
      <c r="E11" s="45">
        <f>+SUM(E12:E25)</f>
        <v>18940365.550000001</v>
      </c>
      <c r="F11" s="46">
        <f t="shared" ref="F11:F12" si="2">IF(E11=0,"%",E11/D11)</f>
        <v>3.9282122957752463E-2</v>
      </c>
    </row>
    <row r="12" spans="2:6" x14ac:dyDescent="0.25">
      <c r="B12" s="26" t="s">
        <v>26</v>
      </c>
      <c r="C12" s="27">
        <v>0</v>
      </c>
      <c r="D12" s="27">
        <v>11735318</v>
      </c>
      <c r="E12" s="27">
        <v>460000</v>
      </c>
      <c r="F12" s="24">
        <f t="shared" si="2"/>
        <v>3.9197915216272791E-2</v>
      </c>
    </row>
    <row r="13" spans="2:6" x14ac:dyDescent="0.25">
      <c r="B13" s="25" t="s">
        <v>27</v>
      </c>
      <c r="C13" s="28">
        <v>0</v>
      </c>
      <c r="D13" s="28">
        <v>87240623</v>
      </c>
      <c r="E13" s="28">
        <v>2177804.02</v>
      </c>
      <c r="F13" s="35">
        <f t="shared" si="1"/>
        <v>2.4963187390351395E-2</v>
      </c>
    </row>
    <row r="14" spans="2:6" x14ac:dyDescent="0.25">
      <c r="B14" s="25" t="s">
        <v>28</v>
      </c>
      <c r="C14" s="28">
        <v>0</v>
      </c>
      <c r="D14" s="28">
        <v>4346324</v>
      </c>
      <c r="E14" s="28">
        <v>0</v>
      </c>
      <c r="F14" s="35" t="str">
        <f t="shared" si="1"/>
        <v>%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0</v>
      </c>
      <c r="F15" s="35" t="str">
        <f t="shared" si="1"/>
        <v>%</v>
      </c>
    </row>
    <row r="16" spans="2:6" x14ac:dyDescent="0.25">
      <c r="B16" s="25" t="s">
        <v>30</v>
      </c>
      <c r="C16" s="28">
        <v>0</v>
      </c>
      <c r="D16" s="28">
        <v>24835346</v>
      </c>
      <c r="E16" s="28">
        <v>467500</v>
      </c>
      <c r="F16" s="35">
        <f t="shared" si="1"/>
        <v>1.8823977729160689E-2</v>
      </c>
    </row>
    <row r="17" spans="2:6" x14ac:dyDescent="0.25">
      <c r="B17" s="25" t="s">
        <v>31</v>
      </c>
      <c r="C17" s="28">
        <v>0</v>
      </c>
      <c r="D17" s="28">
        <v>19594183</v>
      </c>
      <c r="E17" s="28">
        <v>450740.5</v>
      </c>
      <c r="F17" s="35">
        <f t="shared" si="1"/>
        <v>2.3003791482400671E-2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11185861</v>
      </c>
      <c r="E19" s="28">
        <v>301686.14</v>
      </c>
      <c r="F19" s="35">
        <f t="shared" si="1"/>
        <v>2.6970310108448515E-2</v>
      </c>
    </row>
    <row r="20" spans="2:6" x14ac:dyDescent="0.25">
      <c r="B20" s="25" t="s">
        <v>34</v>
      </c>
      <c r="C20" s="28">
        <v>0</v>
      </c>
      <c r="D20" s="28">
        <v>774055</v>
      </c>
      <c r="E20" s="28">
        <v>42400</v>
      </c>
      <c r="F20" s="35">
        <f t="shared" si="1"/>
        <v>5.4776469372331424E-2</v>
      </c>
    </row>
    <row r="21" spans="2:6" x14ac:dyDescent="0.25">
      <c r="B21" s="25" t="s">
        <v>35</v>
      </c>
      <c r="C21" s="28">
        <v>0</v>
      </c>
      <c r="D21" s="28">
        <v>7402250</v>
      </c>
      <c r="E21" s="28">
        <v>637292.89999999991</v>
      </c>
      <c r="F21" s="35">
        <f t="shared" si="1"/>
        <v>8.6094484785031566E-2</v>
      </c>
    </row>
    <row r="22" spans="2:6" x14ac:dyDescent="0.25">
      <c r="B22" s="25" t="s">
        <v>38</v>
      </c>
      <c r="C22" s="28">
        <v>0</v>
      </c>
      <c r="D22" s="28">
        <v>319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24844252</v>
      </c>
      <c r="E23" s="28">
        <v>50606.66</v>
      </c>
      <c r="F23" s="35">
        <f t="shared" si="1"/>
        <v>2.0369564758882658E-3</v>
      </c>
    </row>
    <row r="24" spans="2:6" x14ac:dyDescent="0.25">
      <c r="B24" s="25" t="s">
        <v>36</v>
      </c>
      <c r="C24" s="28">
        <v>0</v>
      </c>
      <c r="D24" s="28">
        <v>188819</v>
      </c>
      <c r="E24" s="28">
        <v>12000</v>
      </c>
      <c r="F24" s="35">
        <f t="shared" si="1"/>
        <v>6.3552926347454436E-2</v>
      </c>
    </row>
    <row r="25" spans="2:6" x14ac:dyDescent="0.25">
      <c r="B25" s="25" t="s">
        <v>37</v>
      </c>
      <c r="C25" s="28">
        <v>0</v>
      </c>
      <c r="D25" s="28">
        <v>289720243</v>
      </c>
      <c r="E25" s="28">
        <v>14340335.33</v>
      </c>
      <c r="F25" s="35">
        <f t="shared" si="1"/>
        <v>4.9497181078921017E-2</v>
      </c>
    </row>
    <row r="26" spans="2:6" hidden="1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hidden="1" x14ac:dyDescent="0.25">
      <c r="B27" s="25" t="s">
        <v>24</v>
      </c>
      <c r="C27" s="28">
        <v>0</v>
      </c>
      <c r="D27" s="28">
        <v>0</v>
      </c>
      <c r="E27" s="28">
        <v>0</v>
      </c>
      <c r="F27" s="35" t="str">
        <f t="shared" si="4"/>
        <v>%</v>
      </c>
    </row>
    <row r="28" spans="2:6" hidden="1" x14ac:dyDescent="0.25">
      <c r="B28" s="66" t="s">
        <v>25</v>
      </c>
      <c r="C28" s="67">
        <v>0</v>
      </c>
      <c r="D28" s="67">
        <v>0</v>
      </c>
      <c r="E28" s="67">
        <v>0</v>
      </c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49425</v>
      </c>
      <c r="E29" s="45">
        <f t="shared" si="5"/>
        <v>0</v>
      </c>
      <c r="F29" s="46" t="str">
        <f t="shared" si="1"/>
        <v>%</v>
      </c>
    </row>
    <row r="30" spans="2:6" x14ac:dyDescent="0.25">
      <c r="B30" s="25" t="s">
        <v>37</v>
      </c>
      <c r="C30" s="28">
        <v>0</v>
      </c>
      <c r="D30" s="28">
        <v>49425</v>
      </c>
      <c r="E30" s="28">
        <v>0</v>
      </c>
      <c r="F30" s="35" t="str">
        <f t="shared" si="1"/>
        <v>%</v>
      </c>
    </row>
    <row r="31" spans="2:6" x14ac:dyDescent="0.25">
      <c r="B31" s="44" t="s">
        <v>15</v>
      </c>
      <c r="C31" s="45">
        <f>+SUM(C32:C42)</f>
        <v>0</v>
      </c>
      <c r="D31" s="45">
        <f>+SUM(D32:D42)</f>
        <v>40587322</v>
      </c>
      <c r="E31" s="45">
        <f>+SUM(E32:E42)</f>
        <v>360444.2</v>
      </c>
      <c r="F31" s="46">
        <f t="shared" si="1"/>
        <v>8.8807091041877562E-3</v>
      </c>
    </row>
    <row r="32" spans="2:6" x14ac:dyDescent="0.25">
      <c r="B32" s="26" t="s">
        <v>26</v>
      </c>
      <c r="C32" s="27">
        <v>0</v>
      </c>
      <c r="D32" s="27">
        <v>762150</v>
      </c>
      <c r="E32" s="27">
        <v>0</v>
      </c>
      <c r="F32" s="24" t="str">
        <f t="shared" si="1"/>
        <v>%</v>
      </c>
    </row>
    <row r="33" spans="2:6" x14ac:dyDescent="0.25">
      <c r="B33" s="25" t="s">
        <v>27</v>
      </c>
      <c r="C33" s="28">
        <v>0</v>
      </c>
      <c r="D33" s="28">
        <v>1063700</v>
      </c>
      <c r="E33" s="28">
        <v>0</v>
      </c>
      <c r="F33" s="35" t="str">
        <f>IF(E33=0,"%",E33/D33)</f>
        <v>%</v>
      </c>
    </row>
    <row r="34" spans="2:6" x14ac:dyDescent="0.25">
      <c r="B34" s="25" t="s">
        <v>28</v>
      </c>
      <c r="C34" s="28">
        <v>0</v>
      </c>
      <c r="D34" s="28">
        <v>1831</v>
      </c>
      <c r="E34" s="28">
        <v>0</v>
      </c>
      <c r="F34" s="35" t="str">
        <f t="shared" ref="F34" si="6">IF(E34=0,"%",E34/D34)</f>
        <v>%</v>
      </c>
    </row>
    <row r="35" spans="2:6" x14ac:dyDescent="0.25">
      <c r="B35" s="25" t="s">
        <v>29</v>
      </c>
      <c r="C35" s="28">
        <v>0</v>
      </c>
      <c r="D35" s="28">
        <v>3327</v>
      </c>
      <c r="E35" s="28">
        <v>0</v>
      </c>
      <c r="F35" s="35" t="str">
        <f t="shared" si="1"/>
        <v>%</v>
      </c>
    </row>
    <row r="36" spans="2:6" x14ac:dyDescent="0.25">
      <c r="B36" s="25" t="s">
        <v>30</v>
      </c>
      <c r="C36" s="28">
        <v>0</v>
      </c>
      <c r="D36" s="28">
        <v>1997864</v>
      </c>
      <c r="E36" s="28">
        <v>0</v>
      </c>
      <c r="F36" s="35" t="str">
        <f t="shared" si="1"/>
        <v>%</v>
      </c>
    </row>
    <row r="37" spans="2:6" x14ac:dyDescent="0.25">
      <c r="B37" s="25" t="s">
        <v>31</v>
      </c>
      <c r="C37" s="28">
        <v>0</v>
      </c>
      <c r="D37" s="28">
        <v>1023199</v>
      </c>
      <c r="E37" s="28">
        <v>0</v>
      </c>
      <c r="F37" s="35" t="str">
        <f t="shared" si="1"/>
        <v>%</v>
      </c>
    </row>
    <row r="38" spans="2:6" x14ac:dyDescent="0.25">
      <c r="B38" s="25" t="s">
        <v>33</v>
      </c>
      <c r="C38" s="28">
        <v>0</v>
      </c>
      <c r="D38" s="28">
        <v>4173551</v>
      </c>
      <c r="E38" s="28">
        <v>0</v>
      </c>
      <c r="F38" s="35" t="str">
        <f t="shared" si="1"/>
        <v>%</v>
      </c>
    </row>
    <row r="39" spans="2:6" hidden="1" x14ac:dyDescent="0.25">
      <c r="B39" s="25" t="s">
        <v>40</v>
      </c>
      <c r="C39" s="28">
        <v>0</v>
      </c>
      <c r="D39" s="28">
        <v>2036462</v>
      </c>
      <c r="E39" s="28">
        <v>0</v>
      </c>
      <c r="F39" s="35" t="str">
        <f t="shared" si="1"/>
        <v>%</v>
      </c>
    </row>
    <row r="40" spans="2:6" hidden="1" x14ac:dyDescent="0.25">
      <c r="B40" s="25" t="s">
        <v>37</v>
      </c>
      <c r="C40" s="28">
        <v>0</v>
      </c>
      <c r="D40" s="28">
        <v>29525238</v>
      </c>
      <c r="E40" s="28">
        <v>360444.2</v>
      </c>
      <c r="F40" s="35">
        <f t="shared" si="1"/>
        <v>1.2208003200516114E-2</v>
      </c>
    </row>
    <row r="41" spans="2:6" hidden="1" x14ac:dyDescent="0.25">
      <c r="B41" s="25"/>
      <c r="C41" s="28"/>
      <c r="D41" s="28"/>
      <c r="E41" s="28"/>
      <c r="F41" s="35" t="str">
        <f t="shared" ref="F41" si="7">IF(E41=0,"%",E41/D41)</f>
        <v>%</v>
      </c>
    </row>
    <row r="42" spans="2:6" hidden="1" x14ac:dyDescent="0.25">
      <c r="B42" s="25"/>
      <c r="C42" s="28"/>
      <c r="D42" s="28"/>
      <c r="E42" s="28"/>
      <c r="F42" s="35" t="str">
        <f t="shared" si="1"/>
        <v>%</v>
      </c>
    </row>
    <row r="43" spans="2:6" x14ac:dyDescent="0.25">
      <c r="B43" s="47" t="s">
        <v>3</v>
      </c>
      <c r="C43" s="48">
        <f>+C31+C29+C26+C11</f>
        <v>0</v>
      </c>
      <c r="D43" s="48">
        <f t="shared" ref="D43:E43" si="8">+D31+D29+D26+D11</f>
        <v>522799220</v>
      </c>
      <c r="E43" s="48">
        <f t="shared" si="8"/>
        <v>19300809.75</v>
      </c>
      <c r="F43" s="49">
        <f t="shared" si="1"/>
        <v>3.6918206859604723E-2</v>
      </c>
    </row>
    <row r="44" spans="2:6" x14ac:dyDescent="0.25">
      <c r="B44" s="37" t="s">
        <v>48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47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2264667</v>
      </c>
      <c r="E9" s="45">
        <f t="shared" si="0"/>
        <v>0</v>
      </c>
      <c r="F9" s="46" t="str">
        <f t="shared" ref="F9:F16" si="1">IF(E9=0,"%",E9/D9)</f>
        <v>%</v>
      </c>
    </row>
    <row r="10" spans="2:6" x14ac:dyDescent="0.25">
      <c r="B10" s="25" t="s">
        <v>26</v>
      </c>
      <c r="C10" s="28">
        <v>0</v>
      </c>
      <c r="D10" s="28">
        <v>238923</v>
      </c>
      <c r="E10" s="28">
        <v>0</v>
      </c>
      <c r="F10" s="35" t="str">
        <f t="shared" si="1"/>
        <v>%</v>
      </c>
    </row>
    <row r="11" spans="2:6" x14ac:dyDescent="0.25">
      <c r="B11" s="71" t="s">
        <v>27</v>
      </c>
      <c r="C11" s="72">
        <v>0</v>
      </c>
      <c r="D11" s="72">
        <v>1368036</v>
      </c>
      <c r="E11" s="72">
        <v>0</v>
      </c>
      <c r="F11" s="73" t="str">
        <f t="shared" si="1"/>
        <v>%</v>
      </c>
    </row>
    <row r="12" spans="2:6" x14ac:dyDescent="0.25">
      <c r="B12" s="54" t="s">
        <v>40</v>
      </c>
      <c r="C12" s="29">
        <v>0</v>
      </c>
      <c r="D12" s="29">
        <v>657708</v>
      </c>
      <c r="E12" s="29">
        <v>0</v>
      </c>
      <c r="F12" s="36" t="str">
        <f t="shared" si="1"/>
        <v>%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2264667</v>
      </c>
      <c r="E16" s="48">
        <f t="shared" si="3"/>
        <v>0</v>
      </c>
      <c r="F16" s="49" t="str">
        <f t="shared" si="1"/>
        <v>%</v>
      </c>
    </row>
    <row r="17" spans="2:2" x14ac:dyDescent="0.25">
      <c r="B17" s="37" t="s">
        <v>48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2022-04-06T16:40:21Z</dcterms:modified>
</cp:coreProperties>
</file>