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pR - Pliego MINSA 2022\6. Junio - 2022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RDR!$B$5:$F$51</definedName>
    <definedName name="_xlnm.Print_Area" localSheetId="1">RO!$B$5:$F$90</definedName>
    <definedName name="_xlnm.Print_Area" localSheetId="4">ROCC!$B$5:$F$37</definedName>
    <definedName name="_xlnm.Print_Area" localSheetId="3">ROOC!$B$2:$F$10</definedName>
    <definedName name="_xlnm.Print_Area" localSheetId="0">'TODA FUENTE'!$B$5:$F$87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3" l="1"/>
  <c r="C30" i="3"/>
  <c r="D30" i="3"/>
  <c r="E30" i="3"/>
  <c r="F64" i="1"/>
  <c r="F63" i="1"/>
  <c r="F62" i="1"/>
  <c r="C69" i="1"/>
  <c r="D69" i="1"/>
  <c r="E69" i="1"/>
  <c r="E9" i="8" l="1"/>
  <c r="D9" i="8"/>
  <c r="C9" i="8"/>
  <c r="F88" i="2" l="1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3" i="2"/>
  <c r="F71" i="2"/>
  <c r="F70" i="2"/>
  <c r="F69" i="2"/>
  <c r="F68" i="2"/>
  <c r="F67" i="2"/>
  <c r="F66" i="2"/>
  <c r="F65" i="2"/>
  <c r="F64" i="2"/>
  <c r="F63" i="2"/>
  <c r="F62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0" i="1"/>
  <c r="F69" i="1"/>
  <c r="F68" i="1"/>
  <c r="F67" i="1"/>
  <c r="F66" i="1"/>
  <c r="F65" i="1"/>
  <c r="F61" i="1"/>
  <c r="F60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19" i="5"/>
  <c r="C25" i="5"/>
  <c r="D25" i="5"/>
  <c r="E25" i="5"/>
  <c r="C48" i="1"/>
  <c r="D48" i="1"/>
  <c r="E48" i="1"/>
  <c r="F48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50" i="2"/>
  <c r="D50" i="2"/>
  <c r="E50" i="2"/>
  <c r="C23" i="1"/>
  <c r="D23" i="1"/>
  <c r="E23" i="1"/>
  <c r="F23" i="1" l="1"/>
  <c r="F50" i="2"/>
  <c r="F39" i="5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9" i="3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40" i="5"/>
  <c r="F32" i="3"/>
  <c r="F41" i="3" l="1"/>
  <c r="F16" i="5" l="1"/>
  <c r="E30" i="8"/>
  <c r="D30" i="8"/>
  <c r="D36" i="8" s="1"/>
  <c r="C30" i="8"/>
  <c r="C36" i="8" s="1"/>
  <c r="F13" i="8" l="1"/>
  <c r="E36" i="8"/>
  <c r="F30" i="8"/>
  <c r="F34" i="5"/>
  <c r="F27" i="5"/>
  <c r="F36" i="3"/>
  <c r="F26" i="5" l="1"/>
  <c r="C32" i="1"/>
  <c r="D32" i="1"/>
  <c r="E32" i="1"/>
  <c r="F32" i="1" l="1"/>
  <c r="F25" i="5"/>
  <c r="F33" i="8"/>
  <c r="F16" i="8"/>
  <c r="F32" i="8" l="1"/>
  <c r="F15" i="8"/>
  <c r="C74" i="2"/>
  <c r="F36" i="8" l="1"/>
  <c r="F17" i="5" l="1"/>
  <c r="F11" i="3" l="1"/>
  <c r="F15" i="7" l="1"/>
  <c r="F14" i="7"/>
  <c r="E13" i="7"/>
  <c r="D13" i="7"/>
  <c r="C13" i="7"/>
  <c r="E28" i="5"/>
  <c r="D28" i="5"/>
  <c r="C28" i="5"/>
  <c r="C35" i="3"/>
  <c r="D35" i="3"/>
  <c r="E35" i="3"/>
  <c r="E72" i="2"/>
  <c r="F72" i="2" s="1"/>
  <c r="D72" i="2"/>
  <c r="C72" i="2"/>
  <c r="F13" i="7" l="1"/>
  <c r="F33" i="3"/>
  <c r="F35" i="5" l="1"/>
  <c r="F32" i="5"/>
  <c r="F29" i="5"/>
  <c r="F28" i="5"/>
  <c r="C35" i="2"/>
  <c r="D35" i="2"/>
  <c r="E35" i="2"/>
  <c r="F35" i="2" l="1"/>
  <c r="E11" i="5"/>
  <c r="D11" i="5"/>
  <c r="C11" i="5"/>
  <c r="E9" i="5"/>
  <c r="D9" i="5"/>
  <c r="C9" i="5"/>
  <c r="E61" i="2"/>
  <c r="D61" i="2"/>
  <c r="C61" i="2"/>
  <c r="E59" i="1"/>
  <c r="D59" i="1"/>
  <c r="C59" i="1"/>
  <c r="C71" i="1"/>
  <c r="D71" i="1"/>
  <c r="E71" i="1"/>
  <c r="F71" i="1" s="1"/>
  <c r="F59" i="1" l="1"/>
  <c r="F61" i="2"/>
  <c r="F15" i="5"/>
  <c r="F14" i="5"/>
  <c r="F13" i="5"/>
  <c r="F12" i="5"/>
  <c r="F11" i="5"/>
  <c r="F34" i="3" l="1"/>
  <c r="E9" i="7" l="1"/>
  <c r="E16" i="7" s="1"/>
  <c r="D9" i="7"/>
  <c r="D16" i="7" s="1"/>
  <c r="C9" i="7"/>
  <c r="C16" i="7" s="1"/>
  <c r="F31" i="3"/>
  <c r="F29" i="3"/>
  <c r="F28" i="3"/>
  <c r="F27" i="3"/>
  <c r="F26" i="3"/>
  <c r="F25" i="3"/>
  <c r="F24" i="3"/>
  <c r="F23" i="3"/>
  <c r="F21" i="3"/>
  <c r="F20" i="3"/>
  <c r="F19" i="3"/>
  <c r="F18" i="3"/>
  <c r="F17" i="3"/>
  <c r="F15" i="3"/>
  <c r="F13" i="3"/>
  <c r="F12" i="3"/>
  <c r="F10" i="3"/>
  <c r="F33" i="5" l="1"/>
  <c r="F30" i="3" l="1"/>
  <c r="F35" i="3"/>
  <c r="D74" i="2"/>
  <c r="E74" i="2"/>
  <c r="F74" i="2" s="1"/>
  <c r="F12" i="7"/>
  <c r="F10" i="7"/>
  <c r="F41" i="5" l="1"/>
  <c r="C30" i="5" l="1"/>
  <c r="C42" i="5" s="1"/>
  <c r="D30" i="5"/>
  <c r="D42" i="5" s="1"/>
  <c r="E30" i="5"/>
  <c r="E42" i="5" s="1"/>
  <c r="F38" i="5" l="1"/>
  <c r="F24" i="5" l="1"/>
  <c r="F10" i="8" l="1"/>
  <c r="F37" i="5" l="1"/>
  <c r="F36" i="5"/>
  <c r="F31" i="5"/>
  <c r="F23" i="5"/>
  <c r="F22" i="5"/>
  <c r="F21" i="5"/>
  <c r="F20" i="5"/>
  <c r="F18" i="5"/>
  <c r="F10" i="5"/>
  <c r="E9" i="3" l="1"/>
  <c r="D9" i="3"/>
  <c r="C9" i="3"/>
  <c r="F9" i="3" l="1"/>
  <c r="F9" i="5"/>
  <c r="F9" i="8"/>
  <c r="F30" i="5"/>
  <c r="F42" i="5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1" i="3"/>
  <c r="E16" i="3"/>
  <c r="D16" i="3"/>
  <c r="C16" i="3"/>
  <c r="E23" i="2"/>
  <c r="F23" i="2" s="1"/>
  <c r="D23" i="2"/>
  <c r="C23" i="2"/>
  <c r="E9" i="2"/>
  <c r="D9" i="2"/>
  <c r="C9" i="2"/>
  <c r="E9" i="1"/>
  <c r="D9" i="1"/>
  <c r="D86" i="1" s="1"/>
  <c r="C9" i="1"/>
  <c r="C86" i="1" s="1"/>
  <c r="F9" i="2" l="1"/>
  <c r="E86" i="1"/>
  <c r="F86" i="1" s="1"/>
  <c r="F9" i="1"/>
  <c r="E50" i="3"/>
  <c r="D50" i="3"/>
  <c r="D89" i="2"/>
  <c r="E89" i="2"/>
  <c r="F89" i="2" s="1"/>
  <c r="C89" i="2"/>
  <c r="C50" i="3"/>
  <c r="F16" i="3"/>
  <c r="F9" i="4"/>
  <c r="F8" i="4"/>
  <c r="F7" i="4"/>
  <c r="F6" i="4"/>
  <c r="F50" i="3" l="1"/>
</calcChain>
</file>

<file path=xl/sharedStrings.xml><?xml version="1.0" encoding="utf-8"?>
<sst xmlns="http://schemas.openxmlformats.org/spreadsheetml/2006/main" count="281" uniqueCount="49">
  <si>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</si>
  <si>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</si>
  <si>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</si>
  <si>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</si>
  <si>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</si>
  <si>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</si>
  <si>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</si>
  <si>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</si>
  <si>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</si>
  <si>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</si>
  <si>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</si>
  <si>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</si>
  <si>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</si>
  <si>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</si>
  <si>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</si>
  <si>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</si>
  <si>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</si>
  <si>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</si>
  <si>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</si>
  <si>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</si>
  <si>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</si>
  <si>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</si>
  <si>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</si>
  <si>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</si>
  <si>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</si>
  <si>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</si>
  <si>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</si>
  <si>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</si>
  <si>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</si>
  <si>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</si>
  <si>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</si>
  <si>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</si>
  <si>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</si>
  <si>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</si>
  <si>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</si>
  <si>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</si>
  <si>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</si>
  <si>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</si>
  <si>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</si>
  <si>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</si>
  <si>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</si>
  <si>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JUNIO
DEL AÑO FISCAL 2022 DEL PLIEGO 011 MINSA - TODA FUENTE</t>
  </si>
  <si>
    <t>EJECUCION DE LOS PROGRAMAS PRESUPUESTALES AL MES DE JUNIO
DEL AÑO FISCAL 2022 DEL PLIEGO 011 MINSA - RECURSOS ORDINARIOS</t>
  </si>
  <si>
    <t>EJECUCION DE LOS PROGRAMAS PRESUPUESTALES AL MES DE JUNIO
DEL AÑO FISCAL 2022 DEL PLIEGO 011 MINSA - RECURSOS DIRECTAMENTE RECAUDADOS</t>
  </si>
  <si>
    <t>EJECUCION DE LOS PROGRAMAS PRESUPUESTALES AL MES DE JUNIO
DEL AÑO FISCAL 2022 DEL PLIEGO 011 MINSA - ROOC</t>
  </si>
  <si>
    <t>EJECUCION DE LOS PROGRAMAS PRESUPUESTALES AL MES DE JUNIO
DEL AÑO FISCAL 2022 DEL PLIEGO 011 MINSA - DONACIONES Y TRANSFERENCIAS</t>
  </si>
  <si>
    <t>EJECUCION DE LOS PROGRAMAS PRESUPUESTALES AL MES DE JUNIO
DEL AÑO FISCAL 2022 DEL PLIEGO 011 MINSA - RECURSOS DETERMINADOS</t>
  </si>
  <si>
    <t>Fuente: Reporte SIAF Operaciones en Linea al 30 de Junio del 2022</t>
  </si>
  <si>
    <t>DEVENGADO
AL 30.06.22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</si>
</sst>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4" t="s">
        <v>41</v>
      </c>
      <c r="C5" s="74"/>
      <c r="D5" s="74"/>
      <c r="E5" s="74"/>
      <c r="F5" s="74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48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2982981450</v>
      </c>
      <c r="E9" s="45">
        <f>SUM(E10:E22)</f>
        <v>1287955829.1899998</v>
      </c>
      <c r="F9" s="57">
        <f>IF(E9=0,"0.0%",E9/D9)</f>
        <v>0.43176796462814071</v>
      </c>
    </row>
    <row r="10" spans="2:6" x14ac:dyDescent="0.25">
      <c r="B10" s="16" t="s">
        <v>26</v>
      </c>
      <c r="C10" s="30">
        <v>36181137</v>
      </c>
      <c r="D10" s="30">
        <v>37005090</v>
      </c>
      <c r="E10" s="30">
        <v>19408555.060000006</v>
      </c>
      <c r="F10" s="58">
        <f t="shared" ref="F10:F73" si="0">IF(E10=0,"0.0%",E10/D10)</f>
        <v>0.524483390257935</v>
      </c>
    </row>
    <row r="11" spans="2:6" x14ac:dyDescent="0.25">
      <c r="B11" s="17" t="s">
        <v>27</v>
      </c>
      <c r="C11" s="31">
        <v>269058152</v>
      </c>
      <c r="D11" s="31">
        <v>275575066</v>
      </c>
      <c r="E11" s="31">
        <v>139569186.72000006</v>
      </c>
      <c r="F11" s="59">
        <f t="shared" si="0"/>
        <v>0.50646522105886049</v>
      </c>
    </row>
    <row r="12" spans="2:6" x14ac:dyDescent="0.25">
      <c r="B12" s="17" t="s">
        <v>28</v>
      </c>
      <c r="C12" s="31">
        <v>62847283</v>
      </c>
      <c r="D12" s="31">
        <v>64429426</v>
      </c>
      <c r="E12" s="31">
        <v>31171059.690000035</v>
      </c>
      <c r="F12" s="59">
        <f t="shared" si="0"/>
        <v>0.48380160472017919</v>
      </c>
    </row>
    <row r="13" spans="2:6" x14ac:dyDescent="0.25">
      <c r="B13" s="17" t="s">
        <v>29</v>
      </c>
      <c r="C13" s="31">
        <v>26952843</v>
      </c>
      <c r="D13" s="31">
        <v>28167519</v>
      </c>
      <c r="E13" s="31">
        <v>11529831.140000004</v>
      </c>
      <c r="F13" s="59">
        <f t="shared" si="0"/>
        <v>0.40933073090320821</v>
      </c>
    </row>
    <row r="14" spans="2:6" x14ac:dyDescent="0.25">
      <c r="B14" s="17" t="s">
        <v>30</v>
      </c>
      <c r="C14" s="31">
        <v>118097961</v>
      </c>
      <c r="D14" s="31">
        <v>122830397</v>
      </c>
      <c r="E14" s="31">
        <v>58378096.580000028</v>
      </c>
      <c r="F14" s="59">
        <f t="shared" si="0"/>
        <v>0.47527402015968434</v>
      </c>
    </row>
    <row r="15" spans="2:6" x14ac:dyDescent="0.25">
      <c r="B15" s="17" t="s">
        <v>31</v>
      </c>
      <c r="C15" s="31">
        <v>53414095</v>
      </c>
      <c r="D15" s="31">
        <v>56316242</v>
      </c>
      <c r="E15" s="31">
        <v>26502366.400000021</v>
      </c>
      <c r="F15" s="59">
        <f t="shared" si="0"/>
        <v>0.47059898634571568</v>
      </c>
    </row>
    <row r="16" spans="2:6" x14ac:dyDescent="0.25">
      <c r="B16" s="17" t="s">
        <v>32</v>
      </c>
      <c r="C16" s="31">
        <v>6689450</v>
      </c>
      <c r="D16" s="31">
        <v>6929440</v>
      </c>
      <c r="E16" s="31">
        <v>3166275.4999999991</v>
      </c>
      <c r="F16" s="59">
        <f t="shared" si="0"/>
        <v>0.4569309352559513</v>
      </c>
    </row>
    <row r="17" spans="2:6" x14ac:dyDescent="0.25">
      <c r="B17" s="17" t="s">
        <v>33</v>
      </c>
      <c r="C17" s="31">
        <v>222580148</v>
      </c>
      <c r="D17" s="31">
        <v>240674503</v>
      </c>
      <c r="E17" s="31">
        <v>118908426.3499999</v>
      </c>
      <c r="F17" s="59">
        <f t="shared" si="0"/>
        <v>0.49406324669963025</v>
      </c>
    </row>
    <row r="18" spans="2:6" x14ac:dyDescent="0.25">
      <c r="B18" s="17" t="s">
        <v>34</v>
      </c>
      <c r="C18" s="31">
        <v>30771269</v>
      </c>
      <c r="D18" s="31">
        <v>32794327</v>
      </c>
      <c r="E18" s="31">
        <v>15587121.210000008</v>
      </c>
      <c r="F18" s="59">
        <f t="shared" si="0"/>
        <v>0.475299316555574</v>
      </c>
    </row>
    <row r="19" spans="2:6" x14ac:dyDescent="0.25">
      <c r="B19" s="17" t="s">
        <v>35</v>
      </c>
      <c r="C19" s="31">
        <v>39672426</v>
      </c>
      <c r="D19" s="31">
        <v>42002373</v>
      </c>
      <c r="E19" s="31">
        <v>20292335.220000006</v>
      </c>
      <c r="F19" s="59">
        <f t="shared" si="0"/>
        <v>0.48312354209130054</v>
      </c>
    </row>
    <row r="20" spans="2:6" x14ac:dyDescent="0.25">
      <c r="B20" s="17" t="s">
        <v>40</v>
      </c>
      <c r="C20" s="31">
        <v>111286962</v>
      </c>
      <c r="D20" s="31">
        <v>115980135</v>
      </c>
      <c r="E20" s="31">
        <v>58133169.649999984</v>
      </c>
      <c r="F20" s="59">
        <f t="shared" si="0"/>
        <v>0.50123385052103953</v>
      </c>
    </row>
    <row r="21" spans="2:6" x14ac:dyDescent="0.25">
      <c r="B21" s="17" t="s">
        <v>36</v>
      </c>
      <c r="C21" s="31">
        <v>1214157399</v>
      </c>
      <c r="D21" s="31">
        <v>1195701825</v>
      </c>
      <c r="E21" s="31">
        <v>416081675.05999941</v>
      </c>
      <c r="F21" s="59">
        <f t="shared" si="0"/>
        <v>0.34798113238641198</v>
      </c>
    </row>
    <row r="22" spans="2:6" x14ac:dyDescent="0.25">
      <c r="B22" s="17" t="s">
        <v>37</v>
      </c>
      <c r="C22" s="31">
        <v>765654487</v>
      </c>
      <c r="D22" s="31">
        <v>764575107</v>
      </c>
      <c r="E22" s="31">
        <v>369227730.61000043</v>
      </c>
      <c r="F22" s="59">
        <f t="shared" si="0"/>
        <v>0.48291884895227227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150836902</v>
      </c>
      <c r="E23" s="45">
        <f>SUM(E24:E31)</f>
        <v>75153142.989999995</v>
      </c>
      <c r="F23" s="57">
        <f t="shared" si="0"/>
        <v>0.49824109348254841</v>
      </c>
    </row>
    <row r="24" spans="2:6" x14ac:dyDescent="0.25">
      <c r="B24" s="17" t="s">
        <v>36</v>
      </c>
      <c r="C24" s="31">
        <v>3434431</v>
      </c>
      <c r="D24" s="31">
        <v>3433315</v>
      </c>
      <c r="E24" s="31">
        <v>138641.13</v>
      </c>
      <c r="F24" s="59">
        <f t="shared" si="0"/>
        <v>4.0381127277864109E-2</v>
      </c>
    </row>
    <row r="25" spans="2:6" x14ac:dyDescent="0.25">
      <c r="B25" s="17" t="s">
        <v>37</v>
      </c>
      <c r="C25" s="31">
        <v>144741170</v>
      </c>
      <c r="D25" s="31">
        <v>147403587</v>
      </c>
      <c r="E25" s="31">
        <v>75014501.859999999</v>
      </c>
      <c r="F25" s="59">
        <f t="shared" si="0"/>
        <v>0.50890553877769606</v>
      </c>
    </row>
    <row r="26" spans="2:6" hidden="1" x14ac:dyDescent="0.25">
      <c r="B26" s="17"/>
      <c r="C26" s="31"/>
      <c r="D26" s="31"/>
      <c r="E26" s="31"/>
      <c r="F26" s="59" t="str">
        <f t="shared" si="0"/>
        <v>0.0%</v>
      </c>
    </row>
    <row r="27" spans="2:6" hidden="1" x14ac:dyDescent="0.25">
      <c r="B27" s="17"/>
      <c r="C27" s="31"/>
      <c r="D27" s="31"/>
      <c r="E27" s="31"/>
      <c r="F27" s="59" t="str">
        <f t="shared" si="0"/>
        <v>0.0%</v>
      </c>
    </row>
    <row r="28" spans="2:6" hidden="1" x14ac:dyDescent="0.25">
      <c r="B28" s="17"/>
      <c r="C28" s="31"/>
      <c r="D28" s="31"/>
      <c r="E28" s="31"/>
      <c r="F28" s="59" t="str">
        <f t="shared" si="0"/>
        <v>0.0%</v>
      </c>
    </row>
    <row r="29" spans="2:6" hidden="1" x14ac:dyDescent="0.25">
      <c r="B29" s="17"/>
      <c r="C29" s="31"/>
      <c r="D29" s="31"/>
      <c r="E29" s="31"/>
      <c r="F29" s="59" t="str">
        <f t="shared" si="0"/>
        <v>0.0%</v>
      </c>
    </row>
    <row r="30" spans="2:6" hidden="1" x14ac:dyDescent="0.25">
      <c r="B30" s="17"/>
      <c r="C30" s="31"/>
      <c r="D30" s="31"/>
      <c r="E30" s="31"/>
      <c r="F30" s="59" t="str">
        <f t="shared" si="0"/>
        <v>0.0%</v>
      </c>
    </row>
    <row r="31" spans="2:6" hidden="1" x14ac:dyDescent="0.25">
      <c r="B31" s="17"/>
      <c r="C31" s="31"/>
      <c r="D31" s="31"/>
      <c r="E31" s="31"/>
      <c r="F31" s="59" t="str">
        <f t="shared" si="0"/>
        <v>0.0%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6106068995</v>
      </c>
      <c r="E32" s="45">
        <f t="shared" si="1"/>
        <v>3428448611.4300032</v>
      </c>
      <c r="F32" s="57">
        <f t="shared" si="0"/>
        <v>0.56148212773838846</v>
      </c>
    </row>
    <row r="33" spans="2:6" x14ac:dyDescent="0.25">
      <c r="B33" s="16" t="s">
        <v>26</v>
      </c>
      <c r="C33" s="30">
        <v>26284982</v>
      </c>
      <c r="D33" s="30">
        <v>32422503</v>
      </c>
      <c r="E33" s="30">
        <v>10549069.540000003</v>
      </c>
      <c r="F33" s="58">
        <f t="shared" si="0"/>
        <v>0.32536258968038351</v>
      </c>
    </row>
    <row r="34" spans="2:6" x14ac:dyDescent="0.25">
      <c r="B34" s="17" t="s">
        <v>27</v>
      </c>
      <c r="C34" s="31">
        <v>73359511</v>
      </c>
      <c r="D34" s="31">
        <v>179087835</v>
      </c>
      <c r="E34" s="31">
        <v>56255746.680000037</v>
      </c>
      <c r="F34" s="59">
        <f t="shared" si="0"/>
        <v>0.31412377440377254</v>
      </c>
    </row>
    <row r="35" spans="2:6" x14ac:dyDescent="0.25">
      <c r="B35" s="17" t="s">
        <v>28</v>
      </c>
      <c r="C35" s="31">
        <v>59430522</v>
      </c>
      <c r="D35" s="31">
        <v>107128822</v>
      </c>
      <c r="E35" s="31">
        <v>38067396.670000009</v>
      </c>
      <c r="F35" s="59">
        <f t="shared" si="0"/>
        <v>0.35534225019295002</v>
      </c>
    </row>
    <row r="36" spans="2:6" x14ac:dyDescent="0.25">
      <c r="B36" s="17" t="s">
        <v>29</v>
      </c>
      <c r="C36" s="31">
        <v>31244585</v>
      </c>
      <c r="D36" s="31">
        <v>35070565</v>
      </c>
      <c r="E36" s="31">
        <v>8638673.9100000001</v>
      </c>
      <c r="F36" s="59">
        <f t="shared" si="0"/>
        <v>0.24632263295444484</v>
      </c>
    </row>
    <row r="37" spans="2:6" x14ac:dyDescent="0.25">
      <c r="B37" s="17" t="s">
        <v>30</v>
      </c>
      <c r="C37" s="31">
        <v>31262391</v>
      </c>
      <c r="D37" s="31">
        <v>58605244</v>
      </c>
      <c r="E37" s="31">
        <v>18683668.449999999</v>
      </c>
      <c r="F37" s="59">
        <f t="shared" si="0"/>
        <v>0.31880540331851531</v>
      </c>
    </row>
    <row r="38" spans="2:6" x14ac:dyDescent="0.25">
      <c r="B38" s="17" t="s">
        <v>31</v>
      </c>
      <c r="C38" s="31">
        <v>35875895</v>
      </c>
      <c r="D38" s="31">
        <v>79992682</v>
      </c>
      <c r="E38" s="31">
        <v>28647838.669999994</v>
      </c>
      <c r="F38" s="59">
        <f t="shared" si="0"/>
        <v>0.35813074338475104</v>
      </c>
    </row>
    <row r="39" spans="2:6" x14ac:dyDescent="0.25">
      <c r="B39" s="17" t="s">
        <v>32</v>
      </c>
      <c r="C39" s="31">
        <v>31855561</v>
      </c>
      <c r="D39" s="31">
        <v>29991221</v>
      </c>
      <c r="E39" s="31">
        <v>6043187.6300000027</v>
      </c>
      <c r="F39" s="59">
        <f t="shared" si="0"/>
        <v>0.20149855285985196</v>
      </c>
    </row>
    <row r="40" spans="2:6" x14ac:dyDescent="0.25">
      <c r="B40" s="17" t="s">
        <v>33</v>
      </c>
      <c r="C40" s="31">
        <v>44065036</v>
      </c>
      <c r="D40" s="31">
        <v>62596546</v>
      </c>
      <c r="E40" s="31">
        <v>26105587.929999992</v>
      </c>
      <c r="F40" s="59">
        <f t="shared" si="0"/>
        <v>0.41704518217346997</v>
      </c>
    </row>
    <row r="41" spans="2:6" x14ac:dyDescent="0.25">
      <c r="B41" s="17" t="s">
        <v>34</v>
      </c>
      <c r="C41" s="31">
        <v>13396393</v>
      </c>
      <c r="D41" s="31">
        <v>16771943</v>
      </c>
      <c r="E41" s="31">
        <v>7152056.5500000007</v>
      </c>
      <c r="F41" s="59">
        <f t="shared" si="0"/>
        <v>0.42642981495942367</v>
      </c>
    </row>
    <row r="42" spans="2:6" x14ac:dyDescent="0.25">
      <c r="B42" s="17" t="s">
        <v>35</v>
      </c>
      <c r="C42" s="31">
        <v>67552750</v>
      </c>
      <c r="D42" s="31">
        <v>78397696</v>
      </c>
      <c r="E42" s="31">
        <v>21260374.82</v>
      </c>
      <c r="F42" s="59">
        <f t="shared" si="0"/>
        <v>0.27118621980931684</v>
      </c>
    </row>
    <row r="43" spans="2:6" x14ac:dyDescent="0.25">
      <c r="B43" s="17" t="s">
        <v>38</v>
      </c>
      <c r="C43" s="31">
        <v>0</v>
      </c>
      <c r="D43" s="31">
        <v>319</v>
      </c>
      <c r="E43" s="31">
        <v>0</v>
      </c>
      <c r="F43" s="59" t="str">
        <f t="shared" si="0"/>
        <v>0.0%</v>
      </c>
    </row>
    <row r="44" spans="2:6" x14ac:dyDescent="0.25">
      <c r="B44" s="17" t="s">
        <v>40</v>
      </c>
      <c r="C44" s="31">
        <v>107246938</v>
      </c>
      <c r="D44" s="31">
        <v>94047793</v>
      </c>
      <c r="E44" s="31">
        <v>38830296.839999996</v>
      </c>
      <c r="F44" s="59">
        <f t="shared" si="0"/>
        <v>0.41287834197236289</v>
      </c>
    </row>
    <row r="45" spans="2:6" x14ac:dyDescent="0.25">
      <c r="B45" s="17" t="s">
        <v>39</v>
      </c>
      <c r="C45" s="31">
        <v>809881</v>
      </c>
      <c r="D45" s="31">
        <v>766881</v>
      </c>
      <c r="E45" s="31">
        <v>320945.32</v>
      </c>
      <c r="F45" s="59">
        <f t="shared" si="0"/>
        <v>0.41850733034199572</v>
      </c>
    </row>
    <row r="46" spans="2:6" x14ac:dyDescent="0.25">
      <c r="B46" s="17" t="s">
        <v>36</v>
      </c>
      <c r="C46" s="31">
        <v>699032796</v>
      </c>
      <c r="D46" s="31">
        <v>681787198</v>
      </c>
      <c r="E46" s="31">
        <v>296012111.11999977</v>
      </c>
      <c r="F46" s="59">
        <f t="shared" si="0"/>
        <v>0.43417082630524806</v>
      </c>
    </row>
    <row r="47" spans="2:6" x14ac:dyDescent="0.25">
      <c r="B47" s="18" t="s">
        <v>37</v>
      </c>
      <c r="C47" s="32">
        <v>1802369421</v>
      </c>
      <c r="D47" s="32">
        <v>4649401747</v>
      </c>
      <c r="E47" s="32">
        <v>2871881657.3000035</v>
      </c>
      <c r="F47" s="60">
        <f t="shared" si="0"/>
        <v>0.6176884282269367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656986595</v>
      </c>
      <c r="E48" s="45">
        <f>SUM(E49:E58)</f>
        <v>51678715.090000018</v>
      </c>
      <c r="F48" s="57">
        <f t="shared" si="0"/>
        <v>7.8660227595663532E-2</v>
      </c>
    </row>
    <row r="49" spans="2:6" x14ac:dyDescent="0.25">
      <c r="B49" s="17" t="s">
        <v>27</v>
      </c>
      <c r="C49" s="31">
        <v>19875268</v>
      </c>
      <c r="D49" s="31">
        <v>483570</v>
      </c>
      <c r="E49" s="31">
        <v>254210</v>
      </c>
      <c r="F49" s="59">
        <f t="shared" si="0"/>
        <v>0.52569431519738608</v>
      </c>
    </row>
    <row r="50" spans="2:6" x14ac:dyDescent="0.25">
      <c r="B50" s="17" t="s">
        <v>28</v>
      </c>
      <c r="C50" s="31">
        <v>0</v>
      </c>
      <c r="D50" s="31">
        <v>3028427</v>
      </c>
      <c r="E50" s="31">
        <v>2799775.25</v>
      </c>
      <c r="F50" s="59">
        <f t="shared" si="0"/>
        <v>0.92449818007830464</v>
      </c>
    </row>
    <row r="51" spans="2:6" x14ac:dyDescent="0.25">
      <c r="B51" s="17" t="s">
        <v>29</v>
      </c>
      <c r="C51" s="31">
        <v>12000000</v>
      </c>
      <c r="D51" s="31">
        <v>2825560</v>
      </c>
      <c r="E51" s="31">
        <v>59140.350000000006</v>
      </c>
      <c r="F51" s="59">
        <f t="shared" si="0"/>
        <v>2.093048811563018E-2</v>
      </c>
    </row>
    <row r="52" spans="2:6" x14ac:dyDescent="0.25">
      <c r="B52" s="17" t="s">
        <v>31</v>
      </c>
      <c r="C52" s="31">
        <v>20000000</v>
      </c>
      <c r="D52" s="31">
        <v>0</v>
      </c>
      <c r="E52" s="31">
        <v>0</v>
      </c>
      <c r="F52" s="59" t="str">
        <f t="shared" si="0"/>
        <v>0.0%</v>
      </c>
    </row>
    <row r="53" spans="2:6" x14ac:dyDescent="0.25">
      <c r="B53" s="17" t="s">
        <v>35</v>
      </c>
      <c r="C53" s="31">
        <v>60785355</v>
      </c>
      <c r="D53" s="31">
        <v>15413988</v>
      </c>
      <c r="E53" s="31">
        <v>0</v>
      </c>
      <c r="F53" s="59" t="str">
        <f t="shared" si="0"/>
        <v>0.0%</v>
      </c>
    </row>
    <row r="54" spans="2:6" x14ac:dyDescent="0.25">
      <c r="B54" s="17" t="s">
        <v>40</v>
      </c>
      <c r="C54" s="31">
        <v>262912696</v>
      </c>
      <c r="D54" s="31">
        <v>289127953</v>
      </c>
      <c r="E54" s="31">
        <v>45142562.490000017</v>
      </c>
      <c r="F54" s="59">
        <f t="shared" si="0"/>
        <v>0.1561335112070607</v>
      </c>
    </row>
    <row r="55" spans="2:6" x14ac:dyDescent="0.25">
      <c r="B55" s="17" t="s">
        <v>36</v>
      </c>
      <c r="C55" s="31">
        <v>665178436</v>
      </c>
      <c r="D55" s="31">
        <v>220836538</v>
      </c>
      <c r="E55" s="31">
        <v>879053</v>
      </c>
      <c r="F55" s="59">
        <f t="shared" si="0"/>
        <v>3.9805595938114191E-3</v>
      </c>
    </row>
    <row r="56" spans="2:6" x14ac:dyDescent="0.25">
      <c r="B56" s="17" t="s">
        <v>37</v>
      </c>
      <c r="C56" s="31">
        <v>284688400</v>
      </c>
      <c r="D56" s="31">
        <v>125270559</v>
      </c>
      <c r="E56" s="31">
        <v>2543974</v>
      </c>
      <c r="F56" s="59">
        <f t="shared" si="0"/>
        <v>2.0307836257041051E-2</v>
      </c>
    </row>
    <row r="57" spans="2:6" hidden="1" x14ac:dyDescent="0.25">
      <c r="B57" s="17"/>
      <c r="C57" s="31"/>
      <c r="D57" s="31"/>
      <c r="E57" s="31"/>
      <c r="F57" s="59" t="str">
        <f t="shared" si="0"/>
        <v>0.0%</v>
      </c>
    </row>
    <row r="58" spans="2:6" hidden="1" x14ac:dyDescent="0.25">
      <c r="B58" s="17"/>
      <c r="C58" s="31"/>
      <c r="D58" s="31"/>
      <c r="E58" s="31"/>
      <c r="F58" s="59" t="str">
        <f t="shared" si="0"/>
        <v>0.0%</v>
      </c>
    </row>
    <row r="59" spans="2:6" x14ac:dyDescent="0.25">
      <c r="B59" s="44" t="s">
        <v>10</v>
      </c>
      <c r="C59" s="45">
        <f>+SUM(C60:C68)</f>
        <v>108841412</v>
      </c>
      <c r="D59" s="45">
        <f>+SUM(D60:D68)</f>
        <v>482046299</v>
      </c>
      <c r="E59" s="45">
        <f>+SUM(E60:E68)</f>
        <v>239108699.10999995</v>
      </c>
      <c r="F59" s="57">
        <f t="shared" si="0"/>
        <v>0.49602849271123634</v>
      </c>
    </row>
    <row r="60" spans="2:6" x14ac:dyDescent="0.25">
      <c r="B60" s="16" t="s">
        <v>26</v>
      </c>
      <c r="C60" s="30">
        <v>37000</v>
      </c>
      <c r="D60" s="30">
        <v>0</v>
      </c>
      <c r="E60" s="30">
        <v>0</v>
      </c>
      <c r="F60" s="58" t="str">
        <f t="shared" si="0"/>
        <v>0.0%</v>
      </c>
    </row>
    <row r="61" spans="2:6" x14ac:dyDescent="0.25">
      <c r="B61" s="17" t="s">
        <v>27</v>
      </c>
      <c r="C61" s="31">
        <v>124732</v>
      </c>
      <c r="D61" s="31">
        <v>571002</v>
      </c>
      <c r="E61" s="31">
        <v>138392</v>
      </c>
      <c r="F61" s="59">
        <f t="shared" si="0"/>
        <v>0.24236692691093903</v>
      </c>
    </row>
    <row r="62" spans="2:6" x14ac:dyDescent="0.25">
      <c r="B62" s="17" t="s">
        <v>28</v>
      </c>
      <c r="C62" s="31">
        <v>5500000</v>
      </c>
      <c r="D62" s="31">
        <v>2480793</v>
      </c>
      <c r="E62" s="31">
        <v>2409757</v>
      </c>
      <c r="F62" s="59">
        <f t="shared" si="0"/>
        <v>0.97136560769076663</v>
      </c>
    </row>
    <row r="63" spans="2:6" x14ac:dyDescent="0.25">
      <c r="B63" s="17" t="s">
        <v>29</v>
      </c>
      <c r="C63" s="31">
        <v>128000</v>
      </c>
      <c r="D63" s="31">
        <v>813305</v>
      </c>
      <c r="E63" s="31">
        <v>651962</v>
      </c>
      <c r="F63" s="59">
        <f t="shared" si="0"/>
        <v>0.80162054825680407</v>
      </c>
    </row>
    <row r="64" spans="2:6" x14ac:dyDescent="0.25">
      <c r="B64" s="17" t="s">
        <v>31</v>
      </c>
      <c r="C64" s="31">
        <v>1372000</v>
      </c>
      <c r="D64" s="31">
        <v>587154</v>
      </c>
      <c r="E64" s="31">
        <v>565702</v>
      </c>
      <c r="F64" s="59">
        <f t="shared" si="0"/>
        <v>0.96346444033422241</v>
      </c>
    </row>
    <row r="65" spans="2:6" x14ac:dyDescent="0.25">
      <c r="B65" s="17" t="s">
        <v>40</v>
      </c>
      <c r="C65" s="31">
        <v>44055701</v>
      </c>
      <c r="D65" s="31">
        <v>44097167</v>
      </c>
      <c r="E65" s="31">
        <v>22272768</v>
      </c>
      <c r="F65" s="59">
        <f t="shared" si="0"/>
        <v>0.50508387534283095</v>
      </c>
    </row>
    <row r="66" spans="2:6" x14ac:dyDescent="0.25">
      <c r="B66" s="17" t="s">
        <v>36</v>
      </c>
      <c r="C66" s="31">
        <v>2728879</v>
      </c>
      <c r="D66" s="31">
        <v>4285992</v>
      </c>
      <c r="E66" s="31">
        <v>2155519.0700000003</v>
      </c>
      <c r="F66" s="59">
        <f t="shared" si="0"/>
        <v>0.50292186033011732</v>
      </c>
    </row>
    <row r="67" spans="2:6" x14ac:dyDescent="0.25">
      <c r="B67" s="17" t="s">
        <v>37</v>
      </c>
      <c r="C67" s="31">
        <v>54895100</v>
      </c>
      <c r="D67" s="31">
        <v>429210886</v>
      </c>
      <c r="E67" s="31">
        <v>210914599.03999996</v>
      </c>
      <c r="F67" s="59">
        <f t="shared" si="0"/>
        <v>0.49140086125401761</v>
      </c>
    </row>
    <row r="68" spans="2:6" hidden="1" x14ac:dyDescent="0.25">
      <c r="B68" s="17"/>
      <c r="C68" s="31"/>
      <c r="D68" s="31"/>
      <c r="E68" s="31"/>
      <c r="F68" s="59" t="str">
        <f t="shared" si="0"/>
        <v>0.0%</v>
      </c>
    </row>
    <row r="69" spans="2:6" hidden="1" x14ac:dyDescent="0.25">
      <c r="B69" s="44" t="s">
        <v>23</v>
      </c>
      <c r="C69" s="45">
        <f>+C70</f>
        <v>0</v>
      </c>
      <c r="D69" s="45">
        <f t="shared" ref="D69:E69" si="2">+D70</f>
        <v>0</v>
      </c>
      <c r="E69" s="45">
        <f t="shared" si="2"/>
        <v>0</v>
      </c>
      <c r="F69" s="57" t="str">
        <f t="shared" si="0"/>
        <v>0.0%</v>
      </c>
    </row>
    <row r="70" spans="2:6" hidden="1" x14ac:dyDescent="0.25">
      <c r="B70" s="17"/>
      <c r="C70" s="30"/>
      <c r="D70" s="30"/>
      <c r="E70" s="30"/>
      <c r="F70" s="58" t="str">
        <f t="shared" si="0"/>
        <v>0.0%</v>
      </c>
    </row>
    <row r="71" spans="2:6" x14ac:dyDescent="0.25">
      <c r="B71" s="44" t="s">
        <v>9</v>
      </c>
      <c r="C71" s="45">
        <f>SUM(C72:C85)</f>
        <v>1077001277</v>
      </c>
      <c r="D71" s="45">
        <f>SUM(D72:D85)</f>
        <v>1485348457</v>
      </c>
      <c r="E71" s="45">
        <f>SUM(E72:E85)</f>
        <v>322481288.20999998</v>
      </c>
      <c r="F71" s="57">
        <f t="shared" si="0"/>
        <v>0.21710817195133086</v>
      </c>
    </row>
    <row r="72" spans="2:6" x14ac:dyDescent="0.25">
      <c r="B72" s="16" t="s">
        <v>26</v>
      </c>
      <c r="C72" s="30">
        <v>15044270</v>
      </c>
      <c r="D72" s="30">
        <v>1053040</v>
      </c>
      <c r="E72" s="30">
        <v>32023.85</v>
      </c>
      <c r="F72" s="58">
        <f t="shared" si="0"/>
        <v>3.0410858087062217E-2</v>
      </c>
    </row>
    <row r="73" spans="2:6" x14ac:dyDescent="0.25">
      <c r="B73" s="17" t="s">
        <v>27</v>
      </c>
      <c r="C73" s="31">
        <v>236193378</v>
      </c>
      <c r="D73" s="31">
        <v>160857212</v>
      </c>
      <c r="E73" s="31">
        <v>20638847.68</v>
      </c>
      <c r="F73" s="59">
        <f t="shared" si="0"/>
        <v>0.12830539223817952</v>
      </c>
    </row>
    <row r="74" spans="2:6" x14ac:dyDescent="0.25">
      <c r="B74" s="17" t="s">
        <v>28</v>
      </c>
      <c r="C74" s="31">
        <v>0</v>
      </c>
      <c r="D74" s="31">
        <v>551673</v>
      </c>
      <c r="E74" s="31">
        <v>149933.47</v>
      </c>
      <c r="F74" s="59">
        <f t="shared" ref="F74:F86" si="3">IF(E74=0,"0.0%",E74/D74)</f>
        <v>0.27177960494713355</v>
      </c>
    </row>
    <row r="75" spans="2:6" x14ac:dyDescent="0.25">
      <c r="B75" s="17" t="s">
        <v>29</v>
      </c>
      <c r="C75" s="31">
        <v>4823573</v>
      </c>
      <c r="D75" s="31">
        <v>15427</v>
      </c>
      <c r="E75" s="31">
        <v>5367.8</v>
      </c>
      <c r="F75" s="59">
        <f t="shared" si="3"/>
        <v>0.34794840215207107</v>
      </c>
    </row>
    <row r="76" spans="2:6" x14ac:dyDescent="0.25">
      <c r="B76" s="17" t="s">
        <v>30</v>
      </c>
      <c r="C76" s="31">
        <v>0</v>
      </c>
      <c r="D76" s="31">
        <v>4565051</v>
      </c>
      <c r="E76" s="31">
        <v>574050.78</v>
      </c>
      <c r="F76" s="59">
        <f t="shared" si="3"/>
        <v>0.1257490398245277</v>
      </c>
    </row>
    <row r="77" spans="2:6" x14ac:dyDescent="0.25">
      <c r="B77" s="17" t="s">
        <v>31</v>
      </c>
      <c r="C77" s="31">
        <v>0</v>
      </c>
      <c r="D77" s="31">
        <v>6126808</v>
      </c>
      <c r="E77" s="31">
        <v>5256777.5</v>
      </c>
      <c r="F77" s="59">
        <f t="shared" si="3"/>
        <v>0.85799612130819181</v>
      </c>
    </row>
    <row r="78" spans="2:6" x14ac:dyDescent="0.25">
      <c r="B78" s="17" t="s">
        <v>32</v>
      </c>
      <c r="C78" s="31">
        <v>0</v>
      </c>
      <c r="D78" s="31">
        <v>2306582</v>
      </c>
      <c r="E78" s="31">
        <v>1001066.22</v>
      </c>
      <c r="F78" s="59">
        <f t="shared" si="3"/>
        <v>0.43400417587581969</v>
      </c>
    </row>
    <row r="79" spans="2:6" x14ac:dyDescent="0.25">
      <c r="B79" s="17" t="s">
        <v>33</v>
      </c>
      <c r="C79" s="31">
        <v>0</v>
      </c>
      <c r="D79" s="31">
        <v>5054885</v>
      </c>
      <c r="E79" s="31">
        <v>977183.55</v>
      </c>
      <c r="F79" s="59">
        <f t="shared" si="3"/>
        <v>0.1933146945974043</v>
      </c>
    </row>
    <row r="80" spans="2:6" x14ac:dyDescent="0.25">
      <c r="B80" s="17" t="s">
        <v>34</v>
      </c>
      <c r="C80" s="31">
        <v>0</v>
      </c>
      <c r="D80" s="31">
        <v>116271</v>
      </c>
      <c r="E80" s="31">
        <v>22210.77</v>
      </c>
      <c r="F80" s="59">
        <f t="shared" si="3"/>
        <v>0.19102587919601621</v>
      </c>
    </row>
    <row r="81" spans="2:6" x14ac:dyDescent="0.25">
      <c r="B81" s="17" t="s">
        <v>35</v>
      </c>
      <c r="C81" s="31">
        <v>500000</v>
      </c>
      <c r="D81" s="31">
        <v>747321</v>
      </c>
      <c r="E81" s="31">
        <v>749.97</v>
      </c>
      <c r="F81" s="59">
        <f t="shared" si="3"/>
        <v>1.0035446615309887E-3</v>
      </c>
    </row>
    <row r="82" spans="2:6" x14ac:dyDescent="0.25">
      <c r="B82" s="17" t="s">
        <v>40</v>
      </c>
      <c r="C82" s="31">
        <v>0</v>
      </c>
      <c r="D82" s="31">
        <v>2424230</v>
      </c>
      <c r="E82" s="31">
        <v>995252.27</v>
      </c>
      <c r="F82" s="59">
        <f t="shared" si="3"/>
        <v>0.41054366541128523</v>
      </c>
    </row>
    <row r="83" spans="2:6" x14ac:dyDescent="0.25">
      <c r="B83" s="17" t="s">
        <v>39</v>
      </c>
      <c r="C83" s="31">
        <v>0</v>
      </c>
      <c r="D83" s="31">
        <v>6000</v>
      </c>
      <c r="E83" s="31">
        <v>0</v>
      </c>
      <c r="F83" s="59" t="str">
        <f t="shared" si="3"/>
        <v>0.0%</v>
      </c>
    </row>
    <row r="84" spans="2:6" x14ac:dyDescent="0.25">
      <c r="B84" s="17" t="s">
        <v>36</v>
      </c>
      <c r="C84" s="31">
        <v>0</v>
      </c>
      <c r="D84" s="31">
        <v>11668497</v>
      </c>
      <c r="E84" s="31">
        <v>2325823.0399999991</v>
      </c>
      <c r="F84" s="59">
        <f t="shared" si="3"/>
        <v>0.19932498932810278</v>
      </c>
    </row>
    <row r="85" spans="2:6" x14ac:dyDescent="0.25">
      <c r="B85" s="17" t="s">
        <v>37</v>
      </c>
      <c r="C85" s="31">
        <v>820440056</v>
      </c>
      <c r="D85" s="31">
        <v>1289855460</v>
      </c>
      <c r="E85" s="31">
        <v>290502001.31</v>
      </c>
      <c r="F85" s="59">
        <f t="shared" si="3"/>
        <v>0.225220585033613</v>
      </c>
    </row>
    <row r="86" spans="2:6" x14ac:dyDescent="0.25">
      <c r="B86" s="47" t="s">
        <v>3</v>
      </c>
      <c r="C86" s="48">
        <f>+C71+C69+C59+C48+C32+C23+C9</f>
        <v>8640608719</v>
      </c>
      <c r="D86" s="48">
        <f>+D71+D69+D59+D48+D32+D23+D9</f>
        <v>11864268698</v>
      </c>
      <c r="E86" s="48">
        <f>+E71+E69+E59+E48+E32+E23+E9</f>
        <v>5404826286.0200024</v>
      </c>
      <c r="F86" s="61">
        <f t="shared" si="3"/>
        <v>0.45555494599773455</v>
      </c>
    </row>
    <row r="87" spans="2:6" x14ac:dyDescent="0.2">
      <c r="B87" s="37" t="s">
        <v>47</v>
      </c>
      <c r="C87" s="21"/>
      <c r="D87" s="21"/>
      <c r="E87" s="21"/>
    </row>
    <row r="88" spans="2:6" x14ac:dyDescent="0.25">
      <c r="C88" s="21"/>
      <c r="D88" s="21"/>
      <c r="E88" s="21"/>
      <c r="F88" s="62"/>
    </row>
    <row r="89" spans="2:6" x14ac:dyDescent="0.25">
      <c r="C89" s="21"/>
      <c r="D89" s="21"/>
      <c r="E89" s="21"/>
    </row>
    <row r="90" spans="2:6" x14ac:dyDescent="0.25">
      <c r="D90" s="21"/>
      <c r="E90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4" t="s">
        <v>42</v>
      </c>
      <c r="C5" s="74"/>
      <c r="D5" s="74"/>
      <c r="E5" s="74"/>
      <c r="F5" s="74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48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2964195652</v>
      </c>
      <c r="E9" s="45">
        <f>SUM(E10:E22)</f>
        <v>1272915357.1899996</v>
      </c>
      <c r="F9" s="46">
        <f>IF(E9=0,"0.0%",E9/D9)</f>
        <v>0.42943027607882056</v>
      </c>
    </row>
    <row r="10" spans="2:6" x14ac:dyDescent="0.25">
      <c r="B10" s="11" t="s">
        <v>26</v>
      </c>
      <c r="C10" s="27">
        <v>36181137</v>
      </c>
      <c r="D10" s="27">
        <v>37005090</v>
      </c>
      <c r="E10" s="27">
        <v>19408555.059999999</v>
      </c>
      <c r="F10" s="33">
        <f t="shared" ref="F10:F73" si="0">IF(E10=0,"0.0%",E10/D10)</f>
        <v>0.52448339025793478</v>
      </c>
    </row>
    <row r="11" spans="2:6" x14ac:dyDescent="0.25">
      <c r="B11" s="13" t="s">
        <v>27</v>
      </c>
      <c r="C11" s="28">
        <v>269058152</v>
      </c>
      <c r="D11" s="28">
        <v>275575066</v>
      </c>
      <c r="E11" s="28">
        <v>139569186.71999994</v>
      </c>
      <c r="F11" s="23">
        <f t="shared" si="0"/>
        <v>0.50646522105886005</v>
      </c>
    </row>
    <row r="12" spans="2:6" x14ac:dyDescent="0.25">
      <c r="B12" s="13" t="s">
        <v>28</v>
      </c>
      <c r="C12" s="28">
        <v>62847283</v>
      </c>
      <c r="D12" s="28">
        <v>64429426</v>
      </c>
      <c r="E12" s="28">
        <v>31171059.689999994</v>
      </c>
      <c r="F12" s="23">
        <f t="shared" si="0"/>
        <v>0.48380160472017852</v>
      </c>
    </row>
    <row r="13" spans="2:6" x14ac:dyDescent="0.25">
      <c r="B13" s="13" t="s">
        <v>29</v>
      </c>
      <c r="C13" s="28">
        <v>26952843</v>
      </c>
      <c r="D13" s="28">
        <v>28167519</v>
      </c>
      <c r="E13" s="28">
        <v>11529831.140000001</v>
      </c>
      <c r="F13" s="23">
        <f t="shared" si="0"/>
        <v>0.4093307309032081</v>
      </c>
    </row>
    <row r="14" spans="2:6" x14ac:dyDescent="0.25">
      <c r="B14" s="13" t="s">
        <v>30</v>
      </c>
      <c r="C14" s="28">
        <v>118097961</v>
      </c>
      <c r="D14" s="28">
        <v>122830397</v>
      </c>
      <c r="E14" s="28">
        <v>58378096.579999968</v>
      </c>
      <c r="F14" s="23">
        <f t="shared" si="0"/>
        <v>0.47527402015968384</v>
      </c>
    </row>
    <row r="15" spans="2:6" x14ac:dyDescent="0.25">
      <c r="B15" s="13" t="s">
        <v>31</v>
      </c>
      <c r="C15" s="28">
        <v>53414095</v>
      </c>
      <c r="D15" s="28">
        <v>56316242</v>
      </c>
      <c r="E15" s="28">
        <v>26502366.40000001</v>
      </c>
      <c r="F15" s="23">
        <f t="shared" si="0"/>
        <v>0.47059898634571551</v>
      </c>
    </row>
    <row r="16" spans="2:6" x14ac:dyDescent="0.25">
      <c r="B16" s="13" t="s">
        <v>32</v>
      </c>
      <c r="C16" s="28">
        <v>6689450</v>
      </c>
      <c r="D16" s="28">
        <v>6929440</v>
      </c>
      <c r="E16" s="28">
        <v>3166275.5000000005</v>
      </c>
      <c r="F16" s="23">
        <f t="shared" si="0"/>
        <v>0.45693093525595146</v>
      </c>
    </row>
    <row r="17" spans="2:6" x14ac:dyDescent="0.25">
      <c r="B17" s="13" t="s">
        <v>33</v>
      </c>
      <c r="C17" s="28">
        <v>222407242</v>
      </c>
      <c r="D17" s="28">
        <v>240501597</v>
      </c>
      <c r="E17" s="28">
        <v>118908426.34999992</v>
      </c>
      <c r="F17" s="23">
        <f t="shared" si="0"/>
        <v>0.49441844808207208</v>
      </c>
    </row>
    <row r="18" spans="2:6" x14ac:dyDescent="0.25">
      <c r="B18" s="13" t="s">
        <v>34</v>
      </c>
      <c r="C18" s="28">
        <v>30771269</v>
      </c>
      <c r="D18" s="28">
        <v>32794327</v>
      </c>
      <c r="E18" s="28">
        <v>15587121.210000008</v>
      </c>
      <c r="F18" s="23">
        <f t="shared" si="0"/>
        <v>0.475299316555574</v>
      </c>
    </row>
    <row r="19" spans="2:6" x14ac:dyDescent="0.25">
      <c r="B19" s="13" t="s">
        <v>35</v>
      </c>
      <c r="C19" s="28">
        <v>39672426</v>
      </c>
      <c r="D19" s="28">
        <v>42002373</v>
      </c>
      <c r="E19" s="28">
        <v>20292335.22000001</v>
      </c>
      <c r="F19" s="23">
        <f t="shared" si="0"/>
        <v>0.48312354209130065</v>
      </c>
    </row>
    <row r="20" spans="2:6" x14ac:dyDescent="0.25">
      <c r="B20" s="13" t="s">
        <v>40</v>
      </c>
      <c r="C20" s="28">
        <v>111286962</v>
      </c>
      <c r="D20" s="28">
        <v>115980135</v>
      </c>
      <c r="E20" s="28">
        <v>58133169.650000028</v>
      </c>
      <c r="F20" s="23">
        <f t="shared" si="0"/>
        <v>0.50123385052103986</v>
      </c>
    </row>
    <row r="21" spans="2:6" x14ac:dyDescent="0.25">
      <c r="B21" s="13" t="s">
        <v>36</v>
      </c>
      <c r="C21" s="28">
        <v>1214157399</v>
      </c>
      <c r="D21" s="28">
        <v>1195427145</v>
      </c>
      <c r="E21" s="28">
        <v>416051155.05999941</v>
      </c>
      <c r="F21" s="23">
        <f t="shared" si="0"/>
        <v>0.34803555933975333</v>
      </c>
    </row>
    <row r="22" spans="2:6" x14ac:dyDescent="0.25">
      <c r="B22" s="13" t="s">
        <v>37</v>
      </c>
      <c r="C22" s="28">
        <v>756414224</v>
      </c>
      <c r="D22" s="28">
        <v>746236895</v>
      </c>
      <c r="E22" s="28">
        <v>354217778.61000031</v>
      </c>
      <c r="F22" s="23">
        <f t="shared" si="0"/>
        <v>0.47467202571108508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150833902</v>
      </c>
      <c r="E23" s="45">
        <f>SUM(E24:E34)</f>
        <v>75153142.989999995</v>
      </c>
      <c r="F23" s="46">
        <f t="shared" si="0"/>
        <v>0.49825100321279225</v>
      </c>
    </row>
    <row r="24" spans="2:6" x14ac:dyDescent="0.25">
      <c r="B24" s="13" t="s">
        <v>36</v>
      </c>
      <c r="C24" s="28">
        <v>3431431</v>
      </c>
      <c r="D24" s="28">
        <v>3430315</v>
      </c>
      <c r="E24" s="28">
        <v>138641.13</v>
      </c>
      <c r="F24" s="23">
        <f t="shared" si="0"/>
        <v>4.0416442804815302E-2</v>
      </c>
    </row>
    <row r="25" spans="2:6" x14ac:dyDescent="0.25">
      <c r="B25" s="13" t="s">
        <v>37</v>
      </c>
      <c r="C25" s="28">
        <v>144741170</v>
      </c>
      <c r="D25" s="28">
        <v>147403587</v>
      </c>
      <c r="E25" s="28">
        <v>75014501.859999999</v>
      </c>
      <c r="F25" s="23">
        <f t="shared" si="0"/>
        <v>0.50890553877769606</v>
      </c>
    </row>
    <row r="26" spans="2:6" hidden="1" x14ac:dyDescent="0.25">
      <c r="B26" s="13"/>
      <c r="C26" s="28"/>
      <c r="D26" s="28"/>
      <c r="E26" s="28"/>
      <c r="F26" s="23" t="str">
        <f t="shared" si="0"/>
        <v>0.0%</v>
      </c>
    </row>
    <row r="27" spans="2:6" hidden="1" x14ac:dyDescent="0.25">
      <c r="B27" s="13"/>
      <c r="C27" s="28"/>
      <c r="D27" s="28"/>
      <c r="E27" s="28"/>
      <c r="F27" s="23" t="str">
        <f t="shared" si="0"/>
        <v>0.0%</v>
      </c>
    </row>
    <row r="28" spans="2:6" hidden="1" x14ac:dyDescent="0.25">
      <c r="B28" s="13"/>
      <c r="C28" s="28"/>
      <c r="D28" s="28"/>
      <c r="E28" s="28"/>
      <c r="F28" s="23" t="str">
        <f t="shared" si="0"/>
        <v>0.0%</v>
      </c>
    </row>
    <row r="29" spans="2:6" hidden="1" x14ac:dyDescent="0.25">
      <c r="B29" s="13"/>
      <c r="C29" s="28"/>
      <c r="D29" s="28"/>
      <c r="E29" s="28"/>
      <c r="F29" s="23" t="str">
        <f t="shared" si="0"/>
        <v>0.0%</v>
      </c>
    </row>
    <row r="30" spans="2:6" hidden="1" x14ac:dyDescent="0.25">
      <c r="B30" s="13"/>
      <c r="C30" s="28"/>
      <c r="D30" s="28"/>
      <c r="E30" s="28"/>
      <c r="F30" s="23" t="str">
        <f t="shared" si="0"/>
        <v>0.0%</v>
      </c>
    </row>
    <row r="31" spans="2:6" hidden="1" x14ac:dyDescent="0.25">
      <c r="B31" s="13"/>
      <c r="C31" s="28"/>
      <c r="D31" s="28"/>
      <c r="E31" s="28"/>
      <c r="F31" s="23" t="str">
        <f t="shared" si="0"/>
        <v>0.0%</v>
      </c>
    </row>
    <row r="32" spans="2:6" hidden="1" x14ac:dyDescent="0.25">
      <c r="B32" s="13"/>
      <c r="C32" s="28"/>
      <c r="D32" s="28"/>
      <c r="E32" s="28"/>
      <c r="F32" s="23" t="str">
        <f t="shared" si="0"/>
        <v>0.0%</v>
      </c>
    </row>
    <row r="33" spans="2:6" hidden="1" x14ac:dyDescent="0.25">
      <c r="B33" s="13"/>
      <c r="C33" s="28"/>
      <c r="D33" s="28"/>
      <c r="E33" s="28"/>
      <c r="F33" s="23" t="str">
        <f t="shared" si="0"/>
        <v>0.0%</v>
      </c>
    </row>
    <row r="34" spans="2:6" hidden="1" x14ac:dyDescent="0.25">
      <c r="B34" s="13"/>
      <c r="C34" s="28"/>
      <c r="D34" s="28"/>
      <c r="E34" s="28"/>
      <c r="F34" s="23" t="str">
        <f t="shared" si="0"/>
        <v>0.0%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3893854307</v>
      </c>
      <c r="E35" s="45">
        <f t="shared" si="1"/>
        <v>1872816598.9800003</v>
      </c>
      <c r="F35" s="46">
        <f t="shared" si="0"/>
        <v>0.4809673016304768</v>
      </c>
    </row>
    <row r="36" spans="2:6" x14ac:dyDescent="0.25">
      <c r="B36" s="38" t="s">
        <v>26</v>
      </c>
      <c r="C36" s="12">
        <v>26262582</v>
      </c>
      <c r="D36" s="12">
        <v>20568912</v>
      </c>
      <c r="E36" s="12">
        <v>8205745.5700000003</v>
      </c>
      <c r="F36" s="33">
        <f t="shared" si="0"/>
        <v>0.39893921321652792</v>
      </c>
    </row>
    <row r="37" spans="2:6" x14ac:dyDescent="0.25">
      <c r="B37" s="39" t="s">
        <v>27</v>
      </c>
      <c r="C37" s="40">
        <v>73296760</v>
      </c>
      <c r="D37" s="40">
        <v>95744582</v>
      </c>
      <c r="E37" s="40">
        <v>32965386.849999968</v>
      </c>
      <c r="F37" s="23">
        <f t="shared" si="0"/>
        <v>0.34430550702075202</v>
      </c>
    </row>
    <row r="38" spans="2:6" x14ac:dyDescent="0.25">
      <c r="B38" s="39" t="s">
        <v>28</v>
      </c>
      <c r="C38" s="40">
        <v>59411022</v>
      </c>
      <c r="D38" s="40">
        <v>102527354</v>
      </c>
      <c r="E38" s="40">
        <v>37291867.050000012</v>
      </c>
      <c r="F38" s="23">
        <f t="shared" si="0"/>
        <v>0.36372602622710826</v>
      </c>
    </row>
    <row r="39" spans="2:6" x14ac:dyDescent="0.25">
      <c r="B39" s="39" t="s">
        <v>29</v>
      </c>
      <c r="C39" s="40">
        <v>31238585</v>
      </c>
      <c r="D39" s="40">
        <v>34697981</v>
      </c>
      <c r="E39" s="40">
        <v>8619777.8399999999</v>
      </c>
      <c r="F39" s="23">
        <f t="shared" si="0"/>
        <v>0.24842303764014395</v>
      </c>
    </row>
    <row r="40" spans="2:6" x14ac:dyDescent="0.25">
      <c r="B40" s="39" t="s">
        <v>30</v>
      </c>
      <c r="C40" s="40">
        <v>31247391</v>
      </c>
      <c r="D40" s="40">
        <v>34071443</v>
      </c>
      <c r="E40" s="40">
        <v>14053331.520000007</v>
      </c>
      <c r="F40" s="23">
        <f t="shared" si="0"/>
        <v>0.41246657853616608</v>
      </c>
    </row>
    <row r="41" spans="2:6" x14ac:dyDescent="0.25">
      <c r="B41" s="39" t="s">
        <v>31</v>
      </c>
      <c r="C41" s="40">
        <v>35875895</v>
      </c>
      <c r="D41" s="40">
        <v>59542592</v>
      </c>
      <c r="E41" s="40">
        <v>21838882.649999995</v>
      </c>
      <c r="F41" s="23">
        <f t="shared" si="0"/>
        <v>0.36677749349574829</v>
      </c>
    </row>
    <row r="42" spans="2:6" x14ac:dyDescent="0.25">
      <c r="B42" s="39" t="s">
        <v>32</v>
      </c>
      <c r="C42" s="40">
        <v>31855561</v>
      </c>
      <c r="D42" s="40">
        <v>29293085</v>
      </c>
      <c r="E42" s="40">
        <v>6043187.6300000018</v>
      </c>
      <c r="F42" s="23">
        <f t="shared" si="0"/>
        <v>0.20630082594578214</v>
      </c>
    </row>
    <row r="43" spans="2:6" x14ac:dyDescent="0.25">
      <c r="B43" s="39" t="s">
        <v>33</v>
      </c>
      <c r="C43" s="40">
        <v>44029494</v>
      </c>
      <c r="D43" s="40">
        <v>51329798</v>
      </c>
      <c r="E43" s="40">
        <v>21811565.109999981</v>
      </c>
      <c r="F43" s="23">
        <f t="shared" si="0"/>
        <v>0.42492988400227061</v>
      </c>
    </row>
    <row r="44" spans="2:6" x14ac:dyDescent="0.25">
      <c r="B44" s="39" t="s">
        <v>34</v>
      </c>
      <c r="C44" s="40">
        <v>13368393</v>
      </c>
      <c r="D44" s="40">
        <v>15900089</v>
      </c>
      <c r="E44" s="40">
        <v>6958026.3399999999</v>
      </c>
      <c r="F44" s="23">
        <f t="shared" si="0"/>
        <v>0.43760926998584726</v>
      </c>
    </row>
    <row r="45" spans="2:6" x14ac:dyDescent="0.25">
      <c r="B45" s="39" t="s">
        <v>35</v>
      </c>
      <c r="C45" s="40">
        <v>67552750</v>
      </c>
      <c r="D45" s="40">
        <v>71095418</v>
      </c>
      <c r="E45" s="40">
        <v>19995809.02999999</v>
      </c>
      <c r="F45" s="23">
        <f t="shared" si="0"/>
        <v>0.28125313265617186</v>
      </c>
    </row>
    <row r="46" spans="2:6" x14ac:dyDescent="0.25">
      <c r="B46" s="39" t="s">
        <v>40</v>
      </c>
      <c r="C46" s="40">
        <v>107239238</v>
      </c>
      <c r="D46" s="40">
        <v>68759412</v>
      </c>
      <c r="E46" s="40">
        <v>35108028.559999995</v>
      </c>
      <c r="F46" s="23">
        <f t="shared" si="0"/>
        <v>0.51059233258131986</v>
      </c>
    </row>
    <row r="47" spans="2:6" x14ac:dyDescent="0.25">
      <c r="B47" s="39" t="s">
        <v>39</v>
      </c>
      <c r="C47" s="40">
        <v>809881</v>
      </c>
      <c r="D47" s="40">
        <v>766881</v>
      </c>
      <c r="E47" s="40">
        <v>320945.32</v>
      </c>
      <c r="F47" s="23">
        <f t="shared" si="0"/>
        <v>0.41850733034199572</v>
      </c>
    </row>
    <row r="48" spans="2:6" x14ac:dyDescent="0.25">
      <c r="B48" s="39" t="s">
        <v>36</v>
      </c>
      <c r="C48" s="40">
        <v>625540514</v>
      </c>
      <c r="D48" s="40">
        <v>582102019</v>
      </c>
      <c r="E48" s="40">
        <v>281468501.37999988</v>
      </c>
      <c r="F48" s="23">
        <f t="shared" si="0"/>
        <v>0.48353809502935235</v>
      </c>
    </row>
    <row r="49" spans="2:6" x14ac:dyDescent="0.25">
      <c r="B49" s="41" t="s">
        <v>37</v>
      </c>
      <c r="C49" s="15">
        <v>1024458285</v>
      </c>
      <c r="D49" s="15">
        <v>2727454741</v>
      </c>
      <c r="E49" s="15">
        <v>1378135544.1300004</v>
      </c>
      <c r="F49" s="34">
        <f t="shared" si="0"/>
        <v>0.50528264444260507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655154106</v>
      </c>
      <c r="E50" s="45">
        <f>SUM(E51:E60)</f>
        <v>51427150.090000018</v>
      </c>
      <c r="F50" s="46">
        <f t="shared" si="0"/>
        <v>7.849626464830553E-2</v>
      </c>
    </row>
    <row r="51" spans="2:6" x14ac:dyDescent="0.25">
      <c r="B51" s="13" t="s">
        <v>27</v>
      </c>
      <c r="C51" s="28">
        <v>19875268</v>
      </c>
      <c r="D51" s="28">
        <v>483570</v>
      </c>
      <c r="E51" s="28">
        <v>254210</v>
      </c>
      <c r="F51" s="23">
        <f t="shared" si="0"/>
        <v>0.52569431519738608</v>
      </c>
    </row>
    <row r="52" spans="2:6" x14ac:dyDescent="0.25">
      <c r="B52" s="13" t="s">
        <v>28</v>
      </c>
      <c r="C52" s="28">
        <v>0</v>
      </c>
      <c r="D52" s="28">
        <v>3028427</v>
      </c>
      <c r="E52" s="28">
        <v>2799775.25</v>
      </c>
      <c r="F52" s="23">
        <f t="shared" si="0"/>
        <v>0.92449818007830464</v>
      </c>
    </row>
    <row r="53" spans="2:6" x14ac:dyDescent="0.25">
      <c r="B53" s="13" t="s">
        <v>29</v>
      </c>
      <c r="C53" s="28">
        <v>12000000</v>
      </c>
      <c r="D53" s="28">
        <v>2825560</v>
      </c>
      <c r="E53" s="28">
        <v>59140.350000000006</v>
      </c>
      <c r="F53" s="23">
        <f t="shared" si="0"/>
        <v>2.093048811563018E-2</v>
      </c>
    </row>
    <row r="54" spans="2:6" x14ac:dyDescent="0.25">
      <c r="B54" s="13" t="s">
        <v>31</v>
      </c>
      <c r="C54" s="28">
        <v>20000000</v>
      </c>
      <c r="D54" s="28">
        <v>0</v>
      </c>
      <c r="E54" s="28">
        <v>0</v>
      </c>
      <c r="F54" s="23" t="str">
        <f t="shared" si="0"/>
        <v>0.0%</v>
      </c>
    </row>
    <row r="55" spans="2:6" x14ac:dyDescent="0.25">
      <c r="B55" s="13" t="s">
        <v>35</v>
      </c>
      <c r="C55" s="28">
        <v>60785355</v>
      </c>
      <c r="D55" s="28">
        <v>15413988</v>
      </c>
      <c r="E55" s="28">
        <v>0</v>
      </c>
      <c r="F55" s="23" t="str">
        <f t="shared" si="0"/>
        <v>0.0%</v>
      </c>
    </row>
    <row r="56" spans="2:6" x14ac:dyDescent="0.25">
      <c r="B56" s="13" t="s">
        <v>40</v>
      </c>
      <c r="C56" s="28">
        <v>262912696</v>
      </c>
      <c r="D56" s="28">
        <v>289127953</v>
      </c>
      <c r="E56" s="28">
        <v>45142562.490000017</v>
      </c>
      <c r="F56" s="23">
        <f t="shared" si="0"/>
        <v>0.1561335112070607</v>
      </c>
    </row>
    <row r="57" spans="2:6" x14ac:dyDescent="0.25">
      <c r="B57" s="13" t="s">
        <v>36</v>
      </c>
      <c r="C57" s="28">
        <v>665178436</v>
      </c>
      <c r="D57" s="28">
        <v>219255614</v>
      </c>
      <c r="E57" s="28">
        <v>879053</v>
      </c>
      <c r="F57" s="23">
        <f t="shared" si="0"/>
        <v>4.0092610809956269E-3</v>
      </c>
    </row>
    <row r="58" spans="2:6" x14ac:dyDescent="0.25">
      <c r="B58" s="13" t="s">
        <v>37</v>
      </c>
      <c r="C58" s="28">
        <v>284688400</v>
      </c>
      <c r="D58" s="28">
        <v>125018994</v>
      </c>
      <c r="E58" s="28">
        <v>2292409</v>
      </c>
      <c r="F58" s="23">
        <f t="shared" si="0"/>
        <v>1.8336485734319698E-2</v>
      </c>
    </row>
    <row r="59" spans="2:6" hidden="1" x14ac:dyDescent="0.25">
      <c r="B59" s="13"/>
      <c r="C59" s="28"/>
      <c r="D59" s="28"/>
      <c r="E59" s="28"/>
      <c r="F59" s="23" t="str">
        <f t="shared" si="0"/>
        <v>0.0%</v>
      </c>
    </row>
    <row r="60" spans="2:6" hidden="1" x14ac:dyDescent="0.25">
      <c r="B60" s="13"/>
      <c r="C60" s="28"/>
      <c r="D60" s="28"/>
      <c r="E60" s="28"/>
      <c r="F60" s="23" t="str">
        <f t="shared" si="0"/>
        <v>0.0%</v>
      </c>
    </row>
    <row r="61" spans="2:6" x14ac:dyDescent="0.25">
      <c r="B61" s="44" t="s">
        <v>16</v>
      </c>
      <c r="C61" s="45">
        <f>+SUM(C62:C71)</f>
        <v>108799867</v>
      </c>
      <c r="D61" s="45">
        <f t="shared" ref="D61:E61" si="2">+SUM(D62:D71)</f>
        <v>409487870</v>
      </c>
      <c r="E61" s="45">
        <f t="shared" si="2"/>
        <v>191465052.56999996</v>
      </c>
      <c r="F61" s="46">
        <f t="shared" si="0"/>
        <v>0.46757197611250356</v>
      </c>
    </row>
    <row r="62" spans="2:6" x14ac:dyDescent="0.25">
      <c r="B62" s="11" t="s">
        <v>26</v>
      </c>
      <c r="C62" s="27">
        <v>37000</v>
      </c>
      <c r="D62" s="27">
        <v>0</v>
      </c>
      <c r="E62" s="27">
        <v>0</v>
      </c>
      <c r="F62" s="33" t="str">
        <f t="shared" si="0"/>
        <v>0.0%</v>
      </c>
    </row>
    <row r="63" spans="2:6" x14ac:dyDescent="0.25">
      <c r="B63" s="13" t="s">
        <v>27</v>
      </c>
      <c r="C63" s="28">
        <v>124732</v>
      </c>
      <c r="D63" s="28">
        <v>157434</v>
      </c>
      <c r="E63" s="28">
        <v>138392</v>
      </c>
      <c r="F63" s="23">
        <f t="shared" si="0"/>
        <v>0.87904772793678621</v>
      </c>
    </row>
    <row r="64" spans="2:6" x14ac:dyDescent="0.25">
      <c r="B64" s="13" t="s">
        <v>28</v>
      </c>
      <c r="C64" s="28">
        <v>5500000</v>
      </c>
      <c r="D64" s="28">
        <v>2365016</v>
      </c>
      <c r="E64" s="28">
        <v>2324342</v>
      </c>
      <c r="F64" s="23">
        <f t="shared" si="0"/>
        <v>0.9828018076833307</v>
      </c>
    </row>
    <row r="65" spans="2:6" x14ac:dyDescent="0.25">
      <c r="B65" s="13" t="s">
        <v>29</v>
      </c>
      <c r="C65" s="28">
        <v>128000</v>
      </c>
      <c r="D65" s="28">
        <v>813305</v>
      </c>
      <c r="E65" s="28">
        <v>651962</v>
      </c>
      <c r="F65" s="23">
        <f t="shared" si="0"/>
        <v>0.80162054825680407</v>
      </c>
    </row>
    <row r="66" spans="2:6" x14ac:dyDescent="0.25">
      <c r="B66" s="13" t="s">
        <v>31</v>
      </c>
      <c r="C66" s="28">
        <v>1372000</v>
      </c>
      <c r="D66" s="28">
        <v>567962</v>
      </c>
      <c r="E66" s="28">
        <v>565609</v>
      </c>
      <c r="F66" s="23">
        <f t="shared" si="0"/>
        <v>0.99585711720150294</v>
      </c>
    </row>
    <row r="67" spans="2:6" x14ac:dyDescent="0.25">
      <c r="B67" s="13" t="s">
        <v>33</v>
      </c>
      <c r="C67" s="28">
        <v>0</v>
      </c>
      <c r="D67" s="28">
        <v>0</v>
      </c>
      <c r="E67" s="28">
        <v>0</v>
      </c>
      <c r="F67" s="23" t="str">
        <f t="shared" si="0"/>
        <v>0.0%</v>
      </c>
    </row>
    <row r="68" spans="2:6" x14ac:dyDescent="0.25">
      <c r="B68" s="13" t="s">
        <v>35</v>
      </c>
      <c r="C68" s="28">
        <v>0</v>
      </c>
      <c r="D68" s="28">
        <v>0</v>
      </c>
      <c r="E68" s="28">
        <v>0</v>
      </c>
      <c r="F68" s="23" t="str">
        <f t="shared" si="0"/>
        <v>0.0%</v>
      </c>
    </row>
    <row r="69" spans="2:6" x14ac:dyDescent="0.25">
      <c r="B69" s="13" t="s">
        <v>40</v>
      </c>
      <c r="C69" s="28">
        <v>44055701</v>
      </c>
      <c r="D69" s="28">
        <v>44097167</v>
      </c>
      <c r="E69" s="28">
        <v>22272768</v>
      </c>
      <c r="F69" s="23">
        <f t="shared" si="0"/>
        <v>0.50508387534283095</v>
      </c>
    </row>
    <row r="70" spans="2:6" x14ac:dyDescent="0.25">
      <c r="B70" s="13" t="s">
        <v>36</v>
      </c>
      <c r="C70" s="28">
        <v>2687334</v>
      </c>
      <c r="D70" s="28">
        <v>3670245</v>
      </c>
      <c r="E70" s="28">
        <v>2016143.5300000007</v>
      </c>
      <c r="F70" s="23">
        <f t="shared" si="0"/>
        <v>0.54932123877288863</v>
      </c>
    </row>
    <row r="71" spans="2:6" ht="16.5" customHeight="1" x14ac:dyDescent="0.25">
      <c r="B71" s="13" t="s">
        <v>37</v>
      </c>
      <c r="C71" s="28">
        <v>54895100</v>
      </c>
      <c r="D71" s="28">
        <v>357816741</v>
      </c>
      <c r="E71" s="28">
        <v>163495836.03999996</v>
      </c>
      <c r="F71" s="23">
        <f t="shared" si="0"/>
        <v>0.456926178420478</v>
      </c>
    </row>
    <row r="72" spans="2:6" hidden="1" x14ac:dyDescent="0.25">
      <c r="B72" s="44" t="s">
        <v>23</v>
      </c>
      <c r="C72" s="45">
        <f>+C73</f>
        <v>0</v>
      </c>
      <c r="D72" s="45">
        <f t="shared" ref="D72:E72" si="3">+D73</f>
        <v>0</v>
      </c>
      <c r="E72" s="45">
        <f t="shared" si="3"/>
        <v>0</v>
      </c>
      <c r="F72" s="57" t="str">
        <f t="shared" si="0"/>
        <v>0.0%</v>
      </c>
    </row>
    <row r="73" spans="2:6" hidden="1" x14ac:dyDescent="0.25">
      <c r="B73" s="17"/>
      <c r="C73" s="30"/>
      <c r="D73" s="30"/>
      <c r="E73" s="30"/>
      <c r="F73" s="58" t="str">
        <f t="shared" si="0"/>
        <v>0.0%</v>
      </c>
    </row>
    <row r="74" spans="2:6" x14ac:dyDescent="0.25">
      <c r="B74" s="44" t="s">
        <v>15</v>
      </c>
      <c r="C74" s="45">
        <f>+SUM(C75:C88)</f>
        <v>593759931</v>
      </c>
      <c r="D74" s="45">
        <f>+SUM(D75:D88)</f>
        <v>606527916</v>
      </c>
      <c r="E74" s="45">
        <f>+SUM(E75:E88)</f>
        <v>124429932.40999997</v>
      </c>
      <c r="F74" s="46">
        <f t="shared" ref="F74:F89" si="4">IF(E74=0,"0.0%",E74/D74)</f>
        <v>0.20515120430169939</v>
      </c>
    </row>
    <row r="75" spans="2:6" x14ac:dyDescent="0.25">
      <c r="B75" s="11" t="s">
        <v>26</v>
      </c>
      <c r="C75" s="27">
        <v>15044270</v>
      </c>
      <c r="D75" s="27">
        <v>145840</v>
      </c>
      <c r="E75" s="27">
        <v>32023.85</v>
      </c>
      <c r="F75" s="33">
        <f t="shared" si="4"/>
        <v>0.21958207624794293</v>
      </c>
    </row>
    <row r="76" spans="2:6" x14ac:dyDescent="0.25">
      <c r="B76" s="13" t="s">
        <v>27</v>
      </c>
      <c r="C76" s="28">
        <v>236193378</v>
      </c>
      <c r="D76" s="28">
        <v>159489589</v>
      </c>
      <c r="E76" s="28">
        <v>20510878.939999994</v>
      </c>
      <c r="F76" s="23">
        <f t="shared" si="4"/>
        <v>0.12860324657304117</v>
      </c>
    </row>
    <row r="77" spans="2:6" x14ac:dyDescent="0.25">
      <c r="B77" s="13" t="s">
        <v>28</v>
      </c>
      <c r="C77" s="28">
        <v>0</v>
      </c>
      <c r="D77" s="28">
        <v>457752</v>
      </c>
      <c r="E77" s="28">
        <v>149933.46999999997</v>
      </c>
      <c r="F77" s="23">
        <f t="shared" si="4"/>
        <v>0.32754301455810125</v>
      </c>
    </row>
    <row r="78" spans="2:6" x14ac:dyDescent="0.25">
      <c r="B78" s="13" t="s">
        <v>29</v>
      </c>
      <c r="C78" s="28">
        <v>4823573</v>
      </c>
      <c r="D78" s="28">
        <v>12100</v>
      </c>
      <c r="E78" s="28">
        <v>5367.8</v>
      </c>
      <c r="F78" s="23">
        <f t="shared" si="4"/>
        <v>0.44361983471074384</v>
      </c>
    </row>
    <row r="79" spans="2:6" x14ac:dyDescent="0.25">
      <c r="B79" s="13" t="s">
        <v>30</v>
      </c>
      <c r="C79" s="28">
        <v>0</v>
      </c>
      <c r="D79" s="28">
        <v>2290292</v>
      </c>
      <c r="E79" s="28">
        <v>315676.78000000003</v>
      </c>
      <c r="F79" s="23">
        <f t="shared" si="4"/>
        <v>0.13783254711626292</v>
      </c>
    </row>
    <row r="80" spans="2:6" x14ac:dyDescent="0.25">
      <c r="B80" s="13" t="s">
        <v>31</v>
      </c>
      <c r="C80" s="28">
        <v>0</v>
      </c>
      <c r="D80" s="28">
        <v>5067009</v>
      </c>
      <c r="E80" s="28">
        <v>5002577.5</v>
      </c>
      <c r="F80" s="23">
        <f t="shared" si="4"/>
        <v>0.98728411573770636</v>
      </c>
    </row>
    <row r="81" spans="2:6" x14ac:dyDescent="0.25">
      <c r="B81" s="13" t="s">
        <v>32</v>
      </c>
      <c r="C81" s="28">
        <v>0</v>
      </c>
      <c r="D81" s="28">
        <v>2306582</v>
      </c>
      <c r="E81" s="28">
        <v>1001066.22</v>
      </c>
      <c r="F81" s="23">
        <f t="shared" si="4"/>
        <v>0.43400417587581969</v>
      </c>
    </row>
    <row r="82" spans="2:6" x14ac:dyDescent="0.25">
      <c r="B82" s="13" t="s">
        <v>33</v>
      </c>
      <c r="C82" s="28">
        <v>0</v>
      </c>
      <c r="D82" s="28">
        <v>844334</v>
      </c>
      <c r="E82" s="28">
        <v>92878.55</v>
      </c>
      <c r="F82" s="23">
        <f t="shared" si="4"/>
        <v>0.11000214370142622</v>
      </c>
    </row>
    <row r="83" spans="2:6" x14ac:dyDescent="0.25">
      <c r="B83" s="13" t="s">
        <v>34</v>
      </c>
      <c r="C83" s="28">
        <v>0</v>
      </c>
      <c r="D83" s="28">
        <v>116271</v>
      </c>
      <c r="E83" s="28">
        <v>22210.77</v>
      </c>
      <c r="F83" s="23">
        <f t="shared" si="4"/>
        <v>0.19102587919601621</v>
      </c>
    </row>
    <row r="84" spans="2:6" x14ac:dyDescent="0.25">
      <c r="B84" s="13" t="s">
        <v>35</v>
      </c>
      <c r="C84" s="28">
        <v>500000</v>
      </c>
      <c r="D84" s="28">
        <v>613509</v>
      </c>
      <c r="E84" s="28">
        <v>749.97</v>
      </c>
      <c r="F84" s="23">
        <f t="shared" si="4"/>
        <v>1.222427054859831E-3</v>
      </c>
    </row>
    <row r="85" spans="2:6" x14ac:dyDescent="0.25">
      <c r="B85" s="13" t="s">
        <v>40</v>
      </c>
      <c r="C85" s="28">
        <v>0</v>
      </c>
      <c r="D85" s="28">
        <v>62760</v>
      </c>
      <c r="E85" s="28">
        <v>1980</v>
      </c>
      <c r="F85" s="23">
        <f t="shared" si="4"/>
        <v>3.1548757170172081E-2</v>
      </c>
    </row>
    <row r="86" spans="2:6" x14ac:dyDescent="0.25">
      <c r="B86" s="13" t="s">
        <v>39</v>
      </c>
      <c r="C86" s="28">
        <v>0</v>
      </c>
      <c r="D86" s="28">
        <v>6000</v>
      </c>
      <c r="E86" s="28">
        <v>0</v>
      </c>
      <c r="F86" s="23" t="str">
        <f t="shared" si="4"/>
        <v>0.0%</v>
      </c>
    </row>
    <row r="87" spans="2:6" x14ac:dyDescent="0.25">
      <c r="B87" s="13" t="s">
        <v>36</v>
      </c>
      <c r="C87" s="28">
        <v>0</v>
      </c>
      <c r="D87" s="28">
        <v>5101102</v>
      </c>
      <c r="E87" s="28">
        <v>1123005.8800000001</v>
      </c>
      <c r="F87" s="23">
        <f t="shared" si="4"/>
        <v>0.22014966177896464</v>
      </c>
    </row>
    <row r="88" spans="2:6" x14ac:dyDescent="0.25">
      <c r="B88" s="13" t="s">
        <v>37</v>
      </c>
      <c r="C88" s="28">
        <v>337198710</v>
      </c>
      <c r="D88" s="28">
        <v>430014776</v>
      </c>
      <c r="E88" s="28">
        <v>96171582.679999977</v>
      </c>
      <c r="F88" s="23">
        <f t="shared" si="4"/>
        <v>0.22364715830136958</v>
      </c>
    </row>
    <row r="89" spans="2:6" x14ac:dyDescent="0.25">
      <c r="B89" s="47" t="s">
        <v>3</v>
      </c>
      <c r="C89" s="48">
        <f>+C74+C72+C61+C50+C35+C23+C9</f>
        <v>7296309348</v>
      </c>
      <c r="D89" s="48">
        <f>+D74+D72+D61+D50+D35+D23+D9</f>
        <v>8680053753</v>
      </c>
      <c r="E89" s="48">
        <f>+E74+E72+E61+E50+E35+E23+E9</f>
        <v>3588207234.2299995</v>
      </c>
      <c r="F89" s="49">
        <f t="shared" si="4"/>
        <v>0.41338537022191174</v>
      </c>
    </row>
    <row r="90" spans="2:6" x14ac:dyDescent="0.2">
      <c r="B90" s="37" t="s">
        <v>47</v>
      </c>
      <c r="C90" s="9"/>
      <c r="D90" s="9"/>
      <c r="E90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1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4" t="s">
        <v>43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48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487884</v>
      </c>
      <c r="E9" s="45">
        <f>SUM(E10:E13)</f>
        <v>56278</v>
      </c>
      <c r="F9" s="46">
        <f>IF(D9=0,"%",E9/D9)</f>
        <v>0.115351190036976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0</v>
      </c>
      <c r="F10" s="35">
        <f t="shared" ref="F10:F50" si="0">IF(D10=0,"%",E10/D10)</f>
        <v>0</v>
      </c>
    </row>
    <row r="11" spans="2:6" x14ac:dyDescent="0.25">
      <c r="B11" s="13" t="s">
        <v>36</v>
      </c>
      <c r="C11" s="28">
        <v>0</v>
      </c>
      <c r="D11" s="28">
        <v>274680</v>
      </c>
      <c r="E11" s="28">
        <v>30520</v>
      </c>
      <c r="F11" s="35">
        <f t="shared" si="0"/>
        <v>0.1111111111111111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25758</v>
      </c>
      <c r="F12" s="35">
        <f t="shared" si="0"/>
        <v>0.63918804903469151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36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+SUM(C17:C29)</f>
        <v>174065973</v>
      </c>
      <c r="D16" s="45">
        <f>+SUM(D17:D29)</f>
        <v>242405335</v>
      </c>
      <c r="E16" s="45">
        <f>+SUM(E17:E29)</f>
        <v>49036092.340000004</v>
      </c>
      <c r="F16" s="46">
        <f t="shared" si="0"/>
        <v>0.20228965810509081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8136</v>
      </c>
      <c r="F17" s="24">
        <f t="shared" si="0"/>
        <v>0.36321428571428571</v>
      </c>
    </row>
    <row r="18" spans="2:6" x14ac:dyDescent="0.25">
      <c r="B18" s="13" t="s">
        <v>27</v>
      </c>
      <c r="C18" s="28">
        <v>62751</v>
      </c>
      <c r="D18" s="28">
        <v>200065</v>
      </c>
      <c r="E18" s="28">
        <v>57631.64</v>
      </c>
      <c r="F18" s="35">
        <f t="shared" si="0"/>
        <v>0.28806457901182114</v>
      </c>
    </row>
    <row r="19" spans="2:6" x14ac:dyDescent="0.25">
      <c r="B19" s="13" t="s">
        <v>28</v>
      </c>
      <c r="C19" s="28">
        <v>19500</v>
      </c>
      <c r="D19" s="28">
        <v>242426</v>
      </c>
      <c r="E19" s="28">
        <v>74377.86</v>
      </c>
      <c r="F19" s="35">
        <f t="shared" si="0"/>
        <v>0.30680644815325087</v>
      </c>
    </row>
    <row r="20" spans="2:6" x14ac:dyDescent="0.25">
      <c r="B20" s="13" t="s">
        <v>29</v>
      </c>
      <c r="C20" s="28">
        <v>6000</v>
      </c>
      <c r="D20" s="28">
        <v>77704</v>
      </c>
      <c r="E20" s="28">
        <v>16096.07</v>
      </c>
      <c r="F20" s="35">
        <f t="shared" si="0"/>
        <v>0.20714596417172862</v>
      </c>
    </row>
    <row r="21" spans="2:6" x14ac:dyDescent="0.25">
      <c r="B21" s="13" t="s">
        <v>30</v>
      </c>
      <c r="C21" s="28">
        <v>15000</v>
      </c>
      <c r="D21" s="28">
        <v>15000</v>
      </c>
      <c r="E21" s="28">
        <v>0</v>
      </c>
      <c r="F21" s="35">
        <f t="shared" si="0"/>
        <v>0</v>
      </c>
    </row>
    <row r="22" spans="2:6" x14ac:dyDescent="0.25">
      <c r="B22" s="13" t="s">
        <v>31</v>
      </c>
      <c r="C22" s="28">
        <v>0</v>
      </c>
      <c r="D22" s="28">
        <v>615182</v>
      </c>
      <c r="E22" s="28">
        <v>361458.88</v>
      </c>
      <c r="F22" s="35">
        <f t="shared" si="0"/>
        <v>0.58756413549161057</v>
      </c>
    </row>
    <row r="23" spans="2:6" x14ac:dyDescent="0.25">
      <c r="B23" s="13" t="s">
        <v>32</v>
      </c>
      <c r="C23" s="28">
        <v>0</v>
      </c>
      <c r="D23" s="28">
        <v>698136</v>
      </c>
      <c r="E23" s="28">
        <v>0</v>
      </c>
      <c r="F23" s="35">
        <f t="shared" si="0"/>
        <v>0</v>
      </c>
    </row>
    <row r="24" spans="2:6" x14ac:dyDescent="0.25">
      <c r="B24" s="13" t="s">
        <v>33</v>
      </c>
      <c r="C24" s="28">
        <v>35542</v>
      </c>
      <c r="D24" s="28">
        <v>80575</v>
      </c>
      <c r="E24" s="28">
        <v>44398.17</v>
      </c>
      <c r="F24" s="35">
        <f t="shared" si="0"/>
        <v>0.55101669252249452</v>
      </c>
    </row>
    <row r="25" spans="2:6" x14ac:dyDescent="0.25">
      <c r="B25" s="13" t="s">
        <v>34</v>
      </c>
      <c r="C25" s="28">
        <v>28000</v>
      </c>
      <c r="D25" s="28">
        <v>28000</v>
      </c>
      <c r="E25" s="28">
        <v>0</v>
      </c>
      <c r="F25" s="35">
        <f t="shared" si="0"/>
        <v>0</v>
      </c>
    </row>
    <row r="26" spans="2:6" x14ac:dyDescent="0.25">
      <c r="B26" s="13" t="s">
        <v>35</v>
      </c>
      <c r="C26" s="28">
        <v>0</v>
      </c>
      <c r="D26" s="28">
        <v>1440</v>
      </c>
      <c r="E26" s="28">
        <v>1439.6</v>
      </c>
      <c r="F26" s="35">
        <f t="shared" si="0"/>
        <v>0.99972222222222218</v>
      </c>
    </row>
    <row r="27" spans="2:6" x14ac:dyDescent="0.25">
      <c r="B27" s="13" t="s">
        <v>40</v>
      </c>
      <c r="C27" s="28">
        <v>7700</v>
      </c>
      <c r="D27" s="28">
        <v>21700</v>
      </c>
      <c r="E27" s="28">
        <v>5315.7300000000005</v>
      </c>
      <c r="F27" s="35">
        <f t="shared" si="0"/>
        <v>0.24496451612903228</v>
      </c>
    </row>
    <row r="28" spans="2:6" x14ac:dyDescent="0.25">
      <c r="B28" s="13" t="s">
        <v>36</v>
      </c>
      <c r="C28" s="28">
        <v>73492282</v>
      </c>
      <c r="D28" s="28">
        <v>99461389</v>
      </c>
      <c r="E28" s="28">
        <v>14320209.740000004</v>
      </c>
      <c r="F28" s="35">
        <f t="shared" si="0"/>
        <v>0.14397757646437054</v>
      </c>
    </row>
    <row r="29" spans="2:6" x14ac:dyDescent="0.25">
      <c r="B29" s="13" t="s">
        <v>37</v>
      </c>
      <c r="C29" s="28">
        <v>100376798</v>
      </c>
      <c r="D29" s="28">
        <v>140941318</v>
      </c>
      <c r="E29" s="28">
        <v>34147028.649999999</v>
      </c>
      <c r="F29" s="35">
        <f t="shared" si="0"/>
        <v>0.24227834062116546</v>
      </c>
    </row>
    <row r="30" spans="2:6" x14ac:dyDescent="0.25">
      <c r="B30" s="44" t="s">
        <v>17</v>
      </c>
      <c r="C30" s="45">
        <f>+SUM(C31:C34)</f>
        <v>0</v>
      </c>
      <c r="D30" s="45">
        <f t="shared" ref="D30:E30" si="1">+SUM(D31:D34)</f>
        <v>1832489</v>
      </c>
      <c r="E30" s="45">
        <f t="shared" si="1"/>
        <v>251565</v>
      </c>
      <c r="F30" s="46">
        <f t="shared" ref="F30:F34" si="2">IF(D30=0,"%",E30/D30)</f>
        <v>0.13728049663599617</v>
      </c>
    </row>
    <row r="31" spans="2:6" x14ac:dyDescent="0.25">
      <c r="B31" s="13" t="s">
        <v>36</v>
      </c>
      <c r="C31" s="28">
        <v>0</v>
      </c>
      <c r="D31" s="28">
        <v>1580924</v>
      </c>
      <c r="E31" s="28">
        <v>0</v>
      </c>
      <c r="F31" s="35">
        <f t="shared" si="2"/>
        <v>0</v>
      </c>
    </row>
    <row r="32" spans="2:6" x14ac:dyDescent="0.25">
      <c r="B32" s="13" t="s">
        <v>37</v>
      </c>
      <c r="C32" s="28">
        <v>0</v>
      </c>
      <c r="D32" s="28">
        <v>251565</v>
      </c>
      <c r="E32" s="28">
        <v>251565</v>
      </c>
      <c r="F32" s="35">
        <f t="shared" si="2"/>
        <v>1</v>
      </c>
    </row>
    <row r="33" spans="2:6" hidden="1" x14ac:dyDescent="0.25">
      <c r="B33" s="13"/>
      <c r="C33" s="28"/>
      <c r="D33" s="28"/>
      <c r="E33" s="28"/>
      <c r="F33" s="35" t="str">
        <f t="shared" si="2"/>
        <v>%</v>
      </c>
    </row>
    <row r="34" spans="2:6" hidden="1" x14ac:dyDescent="0.25">
      <c r="B34" s="14"/>
      <c r="C34" s="29"/>
      <c r="D34" s="29"/>
      <c r="E34" s="29"/>
      <c r="F34" s="36" t="str">
        <f t="shared" si="2"/>
        <v>%</v>
      </c>
    </row>
    <row r="35" spans="2:6" x14ac:dyDescent="0.25">
      <c r="B35" s="44" t="s">
        <v>16</v>
      </c>
      <c r="C35" s="45">
        <f>+SUM(C36:C40)</f>
        <v>41545</v>
      </c>
      <c r="D35" s="45">
        <f>+SUM(D36:D40)</f>
        <v>1218038</v>
      </c>
      <c r="E35" s="45">
        <f>+SUM(E36:E40)</f>
        <v>243527.53999999998</v>
      </c>
      <c r="F35" s="46">
        <f t="shared" si="0"/>
        <v>0.19993427134457215</v>
      </c>
    </row>
    <row r="36" spans="2:6" x14ac:dyDescent="0.25">
      <c r="B36" s="11" t="s">
        <v>27</v>
      </c>
      <c r="C36" s="27">
        <v>0</v>
      </c>
      <c r="D36" s="27">
        <v>413568</v>
      </c>
      <c r="E36" s="27">
        <v>0</v>
      </c>
      <c r="F36" s="35">
        <f t="shared" si="0"/>
        <v>0</v>
      </c>
    </row>
    <row r="37" spans="2:6" x14ac:dyDescent="0.25">
      <c r="B37" s="42" t="s">
        <v>28</v>
      </c>
      <c r="C37" s="43">
        <v>0</v>
      </c>
      <c r="D37" s="43">
        <v>115777</v>
      </c>
      <c r="E37" s="43">
        <v>85415</v>
      </c>
      <c r="F37" s="35">
        <f t="shared" si="0"/>
        <v>0.73775447627767177</v>
      </c>
    </row>
    <row r="38" spans="2:6" x14ac:dyDescent="0.25">
      <c r="B38" s="42" t="s">
        <v>31</v>
      </c>
      <c r="C38" s="43">
        <v>0</v>
      </c>
      <c r="D38" s="43">
        <v>19192</v>
      </c>
      <c r="E38" s="43">
        <v>93</v>
      </c>
      <c r="F38" s="35">
        <f t="shared" si="0"/>
        <v>4.8457690704460194E-3</v>
      </c>
    </row>
    <row r="39" spans="2:6" x14ac:dyDescent="0.25">
      <c r="B39" s="42" t="s">
        <v>36</v>
      </c>
      <c r="C39" s="43">
        <v>41545</v>
      </c>
      <c r="D39" s="43">
        <v>615747</v>
      </c>
      <c r="E39" s="43">
        <v>139375.53999999998</v>
      </c>
      <c r="F39" s="35">
        <f t="shared" si="0"/>
        <v>0.22635195948985537</v>
      </c>
    </row>
    <row r="40" spans="2:6" x14ac:dyDescent="0.25">
      <c r="B40" s="42" t="s">
        <v>37</v>
      </c>
      <c r="C40" s="43">
        <v>0</v>
      </c>
      <c r="D40" s="43">
        <v>53754</v>
      </c>
      <c r="E40" s="43">
        <v>18644</v>
      </c>
      <c r="F40" s="35">
        <f t="shared" si="0"/>
        <v>0.34683930498195481</v>
      </c>
    </row>
    <row r="41" spans="2:6" x14ac:dyDescent="0.25">
      <c r="B41" s="44" t="s">
        <v>15</v>
      </c>
      <c r="C41" s="45">
        <f>+SUM(C42:C49)</f>
        <v>2766523</v>
      </c>
      <c r="D41" s="45">
        <f t="shared" ref="D41:E41" si="3">+SUM(D42:D49)</f>
        <v>15493495</v>
      </c>
      <c r="E41" s="45">
        <f t="shared" si="3"/>
        <v>2287641.8199999998</v>
      </c>
      <c r="F41" s="46">
        <f t="shared" si="0"/>
        <v>0.14765176094870783</v>
      </c>
    </row>
    <row r="42" spans="2:6" x14ac:dyDescent="0.25">
      <c r="B42" s="13" t="s">
        <v>27</v>
      </c>
      <c r="C42" s="28">
        <v>0</v>
      </c>
      <c r="D42" s="28">
        <v>35100</v>
      </c>
      <c r="E42" s="28">
        <v>21468.01</v>
      </c>
      <c r="F42" s="35">
        <f t="shared" si="0"/>
        <v>0.6116242165242165</v>
      </c>
    </row>
    <row r="43" spans="2:6" x14ac:dyDescent="0.25">
      <c r="B43" s="13" t="s">
        <v>33</v>
      </c>
      <c r="C43" s="28">
        <v>0</v>
      </c>
      <c r="D43" s="28">
        <v>37000</v>
      </c>
      <c r="E43" s="28">
        <v>36000</v>
      </c>
      <c r="F43" s="35">
        <f t="shared" si="0"/>
        <v>0.97297297297297303</v>
      </c>
    </row>
    <row r="44" spans="2:6" x14ac:dyDescent="0.25">
      <c r="B44" s="13" t="s">
        <v>36</v>
      </c>
      <c r="C44" s="28">
        <v>0</v>
      </c>
      <c r="D44" s="28">
        <v>6567395</v>
      </c>
      <c r="E44" s="28">
        <v>1202817.1599999999</v>
      </c>
      <c r="F44" s="35">
        <f t="shared" si="0"/>
        <v>0.18314981206399186</v>
      </c>
    </row>
    <row r="45" spans="2:6" x14ac:dyDescent="0.25">
      <c r="B45" s="13" t="s">
        <v>37</v>
      </c>
      <c r="C45" s="28">
        <v>2766523</v>
      </c>
      <c r="D45" s="28">
        <v>8854000</v>
      </c>
      <c r="E45" s="28">
        <v>1027356.65</v>
      </c>
      <c r="F45" s="35">
        <f t="shared" si="0"/>
        <v>0.11603305285746555</v>
      </c>
    </row>
    <row r="46" spans="2:6" ht="15" hidden="1" customHeight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hidden="1" x14ac:dyDescent="0.25">
      <c r="B49" s="13"/>
      <c r="C49" s="28"/>
      <c r="D49" s="28"/>
      <c r="E49" s="28"/>
      <c r="F49" s="35" t="str">
        <f t="shared" si="0"/>
        <v>%</v>
      </c>
    </row>
    <row r="50" spans="2:6" x14ac:dyDescent="0.25">
      <c r="B50" s="47" t="s">
        <v>3</v>
      </c>
      <c r="C50" s="48">
        <f>+C41+C35+C30+C16+C14+C9</f>
        <v>177090245</v>
      </c>
      <c r="D50" s="48">
        <f t="shared" ref="D50:E50" si="4">+D41+D35+D30+D16+D14+D9</f>
        <v>261440241</v>
      </c>
      <c r="E50" s="48">
        <f t="shared" si="4"/>
        <v>51875104.700000003</v>
      </c>
      <c r="F50" s="49">
        <f t="shared" si="0"/>
        <v>0.19842050520447616</v>
      </c>
    </row>
    <row r="51" spans="2:6" x14ac:dyDescent="0.25">
      <c r="B51" s="37" t="s">
        <v>47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4" t="s">
        <v>8</v>
      </c>
      <c r="C2" s="74"/>
      <c r="D2" s="74"/>
      <c r="E2" s="74"/>
      <c r="F2" s="7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4" t="s">
        <v>44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48</v>
      </c>
      <c r="F8" s="52" t="s">
        <v>5</v>
      </c>
    </row>
    <row r="9" spans="2:6" x14ac:dyDescent="0.25">
      <c r="B9" s="44" t="s">
        <v>20</v>
      </c>
      <c r="C9" s="45">
        <f>+C10</f>
        <v>9199965</v>
      </c>
      <c r="D9" s="45">
        <f t="shared" ref="D9:E9" si="0">+D10</f>
        <v>18247097</v>
      </c>
      <c r="E9" s="45">
        <f t="shared" si="0"/>
        <v>14965689</v>
      </c>
      <c r="F9" s="46">
        <f t="shared" ref="F9:F14" si="1">IF(E9=0,"%",E9/D9)</f>
        <v>0.82016821634696191</v>
      </c>
    </row>
    <row r="10" spans="2:6" x14ac:dyDescent="0.25">
      <c r="B10" s="11" t="s">
        <v>37</v>
      </c>
      <c r="C10" s="27">
        <v>9199965</v>
      </c>
      <c r="D10" s="27">
        <v>18247097</v>
      </c>
      <c r="E10" s="27">
        <v>14965689</v>
      </c>
      <c r="F10" s="24">
        <f t="shared" si="1"/>
        <v>0.82016821634696191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1459270839</v>
      </c>
      <c r="E15" s="45">
        <f>SUM(E16:E27)</f>
        <v>1345928922.0899994</v>
      </c>
      <c r="F15" s="46">
        <f t="shared" ref="F15:F27" si="3">IF(E15=0,"%",E15/D15)</f>
        <v>0.9223297595752199</v>
      </c>
    </row>
    <row r="16" spans="2:6" x14ac:dyDescent="0.25">
      <c r="B16" s="11" t="s">
        <v>37</v>
      </c>
      <c r="C16" s="27">
        <v>677534338</v>
      </c>
      <c r="D16" s="27">
        <v>1459270839</v>
      </c>
      <c r="E16" s="27">
        <v>1345928922.0899994</v>
      </c>
      <c r="F16" s="24">
        <f t="shared" si="3"/>
        <v>0.9223297595752199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>
        <v>0</v>
      </c>
      <c r="D29" s="27">
        <v>0</v>
      </c>
      <c r="E29" s="27">
        <v>0</v>
      </c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47362694</v>
      </c>
      <c r="F30" s="46">
        <f t="shared" ref="F30:F31" si="6">IF(E30=0,"%",E30/D30)</f>
        <v>0.66435478926689284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47362694</v>
      </c>
      <c r="F31" s="24">
        <f t="shared" si="6"/>
        <v>0.66435478926689284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820842754</v>
      </c>
      <c r="E32" s="45">
        <f>SUM(E33:E35)</f>
        <v>190810625.08000001</v>
      </c>
      <c r="F32" s="46">
        <f t="shared" ref="F32:F35" si="7">IF(E32=0,"%",E32/D32)</f>
        <v>0.23245697686940903</v>
      </c>
    </row>
    <row r="33" spans="2:6" x14ac:dyDescent="0.25">
      <c r="B33" s="11" t="s">
        <v>37</v>
      </c>
      <c r="C33" s="27">
        <v>480474823</v>
      </c>
      <c r="D33" s="27">
        <v>820842754</v>
      </c>
      <c r="E33" s="27">
        <v>190810625.08000001</v>
      </c>
      <c r="F33" s="24">
        <f t="shared" si="7"/>
        <v>0.23245697686940903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2369651956</v>
      </c>
      <c r="E36" s="48">
        <f>+E9+E13+E15+E28+E30+E32</f>
        <v>1599067930.1699994</v>
      </c>
      <c r="F36" s="49">
        <f t="shared" ref="F36" si="8">IF(D36=0,"%",E36/D36)</f>
        <v>0.674811305567947</v>
      </c>
    </row>
    <row r="37" spans="2:6" x14ac:dyDescent="0.25">
      <c r="B37" s="37" t="s">
        <v>47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3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4" t="s">
        <v>45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48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50817</v>
      </c>
      <c r="E9" s="45">
        <f t="shared" si="0"/>
        <v>18505</v>
      </c>
      <c r="F9" s="46">
        <f t="shared" ref="F9:F42" si="1">IF(E9=0,"%",E9/D9)</f>
        <v>0.36414979239230966</v>
      </c>
    </row>
    <row r="10" spans="2:6" x14ac:dyDescent="0.25">
      <c r="B10" s="26" t="s">
        <v>37</v>
      </c>
      <c r="C10" s="27">
        <v>0</v>
      </c>
      <c r="D10" s="27">
        <v>50817</v>
      </c>
      <c r="E10" s="27">
        <v>18505</v>
      </c>
      <c r="F10" s="24">
        <f t="shared" si="1"/>
        <v>0.36414979239230966</v>
      </c>
    </row>
    <row r="11" spans="2:6" x14ac:dyDescent="0.25">
      <c r="B11" s="44" t="s">
        <v>18</v>
      </c>
      <c r="C11" s="45">
        <f>+SUM(C12:C24)</f>
        <v>0</v>
      </c>
      <c r="D11" s="45">
        <f>+SUM(D12:D24)</f>
        <v>508273847</v>
      </c>
      <c r="E11" s="45">
        <f>+SUM(E12:E24)</f>
        <v>160666998.01999998</v>
      </c>
      <c r="F11" s="46">
        <f t="shared" ref="F11:F12" si="2">IF(E11=0,"%",E11/D11)</f>
        <v>0.31610321673702008</v>
      </c>
    </row>
    <row r="12" spans="2:6" x14ac:dyDescent="0.25">
      <c r="B12" s="26" t="s">
        <v>26</v>
      </c>
      <c r="C12" s="27">
        <v>0</v>
      </c>
      <c r="D12" s="27">
        <v>11592268</v>
      </c>
      <c r="E12" s="27">
        <v>2335187.9699999997</v>
      </c>
      <c r="F12" s="24">
        <f t="shared" si="2"/>
        <v>0.2014435803244024</v>
      </c>
    </row>
    <row r="13" spans="2:6" x14ac:dyDescent="0.25">
      <c r="B13" s="25" t="s">
        <v>27</v>
      </c>
      <c r="C13" s="28">
        <v>0</v>
      </c>
      <c r="D13" s="28">
        <v>81775152</v>
      </c>
      <c r="E13" s="28">
        <v>23232728.18999999</v>
      </c>
      <c r="F13" s="35">
        <f t="shared" si="1"/>
        <v>0.28410498325946237</v>
      </c>
    </row>
    <row r="14" spans="2:6" x14ac:dyDescent="0.25">
      <c r="B14" s="25" t="s">
        <v>28</v>
      </c>
      <c r="C14" s="28">
        <v>0</v>
      </c>
      <c r="D14" s="28">
        <v>4359042</v>
      </c>
      <c r="E14" s="28">
        <v>701151.76</v>
      </c>
      <c r="F14" s="35">
        <f t="shared" si="1"/>
        <v>0.16084996657522455</v>
      </c>
    </row>
    <row r="15" spans="2:6" x14ac:dyDescent="0.25">
      <c r="B15" s="25" t="s">
        <v>29</v>
      </c>
      <c r="C15" s="28">
        <v>0</v>
      </c>
      <c r="D15" s="28">
        <v>294880</v>
      </c>
      <c r="E15" s="28">
        <v>2800</v>
      </c>
      <c r="F15" s="35">
        <f t="shared" si="1"/>
        <v>9.4953879544221378E-3</v>
      </c>
    </row>
    <row r="16" spans="2:6" x14ac:dyDescent="0.25">
      <c r="B16" s="25" t="s">
        <v>30</v>
      </c>
      <c r="C16" s="28">
        <v>0</v>
      </c>
      <c r="D16" s="28">
        <v>24518801</v>
      </c>
      <c r="E16" s="28">
        <v>4630336.9300000006</v>
      </c>
      <c r="F16" s="35">
        <f t="shared" si="1"/>
        <v>0.18884842411339775</v>
      </c>
    </row>
    <row r="17" spans="2:6" x14ac:dyDescent="0.25">
      <c r="B17" s="25" t="s">
        <v>31</v>
      </c>
      <c r="C17" s="28">
        <v>0</v>
      </c>
      <c r="D17" s="28">
        <v>19834908</v>
      </c>
      <c r="E17" s="28">
        <v>6447497.1399999987</v>
      </c>
      <c r="F17" s="35">
        <f t="shared" si="1"/>
        <v>0.32505808143904669</v>
      </c>
    </row>
    <row r="18" spans="2:6" x14ac:dyDescent="0.25">
      <c r="B18" s="25" t="s">
        <v>33</v>
      </c>
      <c r="C18" s="28">
        <v>0</v>
      </c>
      <c r="D18" s="28">
        <v>11186173</v>
      </c>
      <c r="E18" s="28">
        <v>4249624.6499999994</v>
      </c>
      <c r="F18" s="35">
        <f t="shared" si="1"/>
        <v>0.37989977895031657</v>
      </c>
    </row>
    <row r="19" spans="2:6" x14ac:dyDescent="0.25">
      <c r="B19" s="25" t="s">
        <v>34</v>
      </c>
      <c r="C19" s="28">
        <v>0</v>
      </c>
      <c r="D19" s="28">
        <v>843854</v>
      </c>
      <c r="E19" s="28">
        <v>194030.21000000002</v>
      </c>
      <c r="F19" s="35">
        <f t="shared" si="1"/>
        <v>0.2299333889511693</v>
      </c>
    </row>
    <row r="20" spans="2:6" x14ac:dyDescent="0.25">
      <c r="B20" s="25" t="s">
        <v>35</v>
      </c>
      <c r="C20" s="28">
        <v>0</v>
      </c>
      <c r="D20" s="28">
        <v>7300838</v>
      </c>
      <c r="E20" s="28">
        <v>1263126.1900000002</v>
      </c>
      <c r="F20" s="35">
        <f t="shared" si="1"/>
        <v>0.1730111242024546</v>
      </c>
    </row>
    <row r="21" spans="2:6" x14ac:dyDescent="0.25">
      <c r="B21" s="25" t="s">
        <v>38</v>
      </c>
      <c r="C21" s="28">
        <v>0</v>
      </c>
      <c r="D21" s="28">
        <v>319</v>
      </c>
      <c r="E21" s="28">
        <v>0</v>
      </c>
      <c r="F21" s="35" t="str">
        <f t="shared" si="1"/>
        <v>%</v>
      </c>
    </row>
    <row r="22" spans="2:6" x14ac:dyDescent="0.25">
      <c r="B22" s="25" t="s">
        <v>40</v>
      </c>
      <c r="C22" s="28">
        <v>0</v>
      </c>
      <c r="D22" s="28">
        <v>24608973</v>
      </c>
      <c r="E22" s="28">
        <v>3716952.55</v>
      </c>
      <c r="F22" s="35">
        <f t="shared" si="1"/>
        <v>0.15104053915618501</v>
      </c>
    </row>
    <row r="23" spans="2:6" x14ac:dyDescent="0.25">
      <c r="B23" s="25" t="s">
        <v>36</v>
      </c>
      <c r="C23" s="28">
        <v>0</v>
      </c>
      <c r="D23" s="28">
        <v>223790</v>
      </c>
      <c r="E23" s="28">
        <v>223400</v>
      </c>
      <c r="F23" s="35">
        <f t="shared" si="1"/>
        <v>0.99825729478528979</v>
      </c>
    </row>
    <row r="24" spans="2:6" x14ac:dyDescent="0.25">
      <c r="B24" s="25" t="s">
        <v>37</v>
      </c>
      <c r="C24" s="28">
        <v>0</v>
      </c>
      <c r="D24" s="28">
        <v>321734849</v>
      </c>
      <c r="E24" s="28">
        <v>113670162.42999999</v>
      </c>
      <c r="F24" s="35">
        <f t="shared" si="1"/>
        <v>0.35330385497033923</v>
      </c>
    </row>
    <row r="25" spans="2:6" x14ac:dyDescent="0.25">
      <c r="B25" s="44" t="s">
        <v>17</v>
      </c>
      <c r="C25" s="45">
        <f>SUM(C26:C27)</f>
        <v>0</v>
      </c>
      <c r="D25" s="45">
        <f t="shared" ref="D25:E25" si="3">SUM(D26:D27)</f>
        <v>0</v>
      </c>
      <c r="E25" s="45">
        <f t="shared" si="3"/>
        <v>0</v>
      </c>
      <c r="F25" s="46" t="str">
        <f t="shared" ref="F25:F26" si="4">IF(E25=0,"%",E25/D25)</f>
        <v>%</v>
      </c>
    </row>
    <row r="26" spans="2:6" x14ac:dyDescent="0.25">
      <c r="B26" s="25" t="s">
        <v>24</v>
      </c>
      <c r="C26" s="28">
        <v>0</v>
      </c>
      <c r="D26" s="28">
        <v>0</v>
      </c>
      <c r="E26" s="28">
        <v>0</v>
      </c>
      <c r="F26" s="35" t="str">
        <f t="shared" si="4"/>
        <v>%</v>
      </c>
    </row>
    <row r="27" spans="2:6" x14ac:dyDescent="0.25">
      <c r="B27" s="66" t="s">
        <v>25</v>
      </c>
      <c r="C27" s="67">
        <v>0</v>
      </c>
      <c r="D27" s="67">
        <v>0</v>
      </c>
      <c r="E27" s="67">
        <v>0</v>
      </c>
      <c r="F27" s="35" t="str">
        <f t="shared" si="1"/>
        <v>%</v>
      </c>
    </row>
    <row r="28" spans="2:6" x14ac:dyDescent="0.25">
      <c r="B28" s="44" t="s">
        <v>16</v>
      </c>
      <c r="C28" s="45">
        <f>+C29</f>
        <v>0</v>
      </c>
      <c r="D28" s="45">
        <f t="shared" ref="D28:E28" si="5">+D29</f>
        <v>49125</v>
      </c>
      <c r="E28" s="45">
        <f t="shared" si="5"/>
        <v>37425</v>
      </c>
      <c r="F28" s="46">
        <f t="shared" si="1"/>
        <v>0.76183206106870227</v>
      </c>
    </row>
    <row r="29" spans="2:6" x14ac:dyDescent="0.25">
      <c r="B29" s="25" t="s">
        <v>37</v>
      </c>
      <c r="C29" s="28">
        <v>0</v>
      </c>
      <c r="D29" s="28">
        <v>49125</v>
      </c>
      <c r="E29" s="28">
        <v>37425</v>
      </c>
      <c r="F29" s="35">
        <f t="shared" si="1"/>
        <v>0.76183206106870227</v>
      </c>
    </row>
    <row r="30" spans="2:6" x14ac:dyDescent="0.25">
      <c r="B30" s="44" t="s">
        <v>15</v>
      </c>
      <c r="C30" s="45">
        <f>+SUM(C31:C41)</f>
        <v>0</v>
      </c>
      <c r="D30" s="45">
        <f>+SUM(D31:D41)</f>
        <v>42484292</v>
      </c>
      <c r="E30" s="45">
        <f>+SUM(E31:E41)</f>
        <v>4953088.9000000004</v>
      </c>
      <c r="F30" s="46">
        <f t="shared" si="1"/>
        <v>0.11658635855341547</v>
      </c>
    </row>
    <row r="31" spans="2:6" x14ac:dyDescent="0.25">
      <c r="B31" s="26" t="s">
        <v>26</v>
      </c>
      <c r="C31" s="27">
        <v>0</v>
      </c>
      <c r="D31" s="27">
        <v>907200</v>
      </c>
      <c r="E31" s="27">
        <v>0</v>
      </c>
      <c r="F31" s="24" t="str">
        <f t="shared" si="1"/>
        <v>%</v>
      </c>
    </row>
    <row r="32" spans="2:6" x14ac:dyDescent="0.25">
      <c r="B32" s="25" t="s">
        <v>27</v>
      </c>
      <c r="C32" s="28">
        <v>0</v>
      </c>
      <c r="D32" s="28">
        <v>1332523</v>
      </c>
      <c r="E32" s="28">
        <v>106500.73</v>
      </c>
      <c r="F32" s="35">
        <f>IF(E32=0,"%",E32/D32)</f>
        <v>7.992412138477159E-2</v>
      </c>
    </row>
    <row r="33" spans="2:6" x14ac:dyDescent="0.25">
      <c r="B33" s="25" t="s">
        <v>28</v>
      </c>
      <c r="C33" s="28">
        <v>0</v>
      </c>
      <c r="D33" s="28">
        <v>93921</v>
      </c>
      <c r="E33" s="28">
        <v>0</v>
      </c>
      <c r="F33" s="35" t="str">
        <f t="shared" ref="F33" si="6">IF(E33=0,"%",E33/D33)</f>
        <v>%</v>
      </c>
    </row>
    <row r="34" spans="2:6" x14ac:dyDescent="0.25">
      <c r="B34" s="25" t="s">
        <v>29</v>
      </c>
      <c r="C34" s="28">
        <v>0</v>
      </c>
      <c r="D34" s="28">
        <v>3327</v>
      </c>
      <c r="E34" s="28">
        <v>0</v>
      </c>
      <c r="F34" s="35" t="str">
        <f t="shared" si="1"/>
        <v>%</v>
      </c>
    </row>
    <row r="35" spans="2:6" x14ac:dyDescent="0.25">
      <c r="B35" s="25" t="s">
        <v>30</v>
      </c>
      <c r="C35" s="28">
        <v>0</v>
      </c>
      <c r="D35" s="28">
        <v>2274759</v>
      </c>
      <c r="E35" s="28">
        <v>258374</v>
      </c>
      <c r="F35" s="35">
        <f t="shared" si="1"/>
        <v>0.11358302132225875</v>
      </c>
    </row>
    <row r="36" spans="2:6" x14ac:dyDescent="0.25">
      <c r="B36" s="25" t="s">
        <v>31</v>
      </c>
      <c r="C36" s="28">
        <v>0</v>
      </c>
      <c r="D36" s="28">
        <v>1059799</v>
      </c>
      <c r="E36" s="28">
        <v>254200</v>
      </c>
      <c r="F36" s="35">
        <f t="shared" si="1"/>
        <v>0.23985680303529255</v>
      </c>
    </row>
    <row r="37" spans="2:6" x14ac:dyDescent="0.25">
      <c r="B37" s="25" t="s">
        <v>33</v>
      </c>
      <c r="C37" s="28">
        <v>0</v>
      </c>
      <c r="D37" s="28">
        <v>4173551</v>
      </c>
      <c r="E37" s="28">
        <v>848305</v>
      </c>
      <c r="F37" s="35">
        <f t="shared" si="1"/>
        <v>0.2032573700429203</v>
      </c>
    </row>
    <row r="38" spans="2:6" x14ac:dyDescent="0.25">
      <c r="B38" s="25" t="s">
        <v>35</v>
      </c>
      <c r="C38" s="28">
        <v>0</v>
      </c>
      <c r="D38" s="28">
        <v>133812</v>
      </c>
      <c r="E38" s="28">
        <v>0</v>
      </c>
      <c r="F38" s="35" t="str">
        <f t="shared" si="1"/>
        <v>%</v>
      </c>
    </row>
    <row r="39" spans="2:6" x14ac:dyDescent="0.25">
      <c r="B39" s="25" t="s">
        <v>40</v>
      </c>
      <c r="C39" s="28">
        <v>0</v>
      </c>
      <c r="D39" s="28">
        <v>2361470</v>
      </c>
      <c r="E39" s="28">
        <v>993272.27</v>
      </c>
      <c r="F39" s="35">
        <f t="shared" si="1"/>
        <v>0.42061608659013244</v>
      </c>
    </row>
    <row r="40" spans="2:6" x14ac:dyDescent="0.25">
      <c r="B40" s="25" t="s">
        <v>36</v>
      </c>
      <c r="C40" s="28">
        <v>0</v>
      </c>
      <c r="D40" s="28">
        <v>0</v>
      </c>
      <c r="E40" s="28">
        <v>0</v>
      </c>
      <c r="F40" s="35" t="str">
        <f t="shared" ref="F40" si="7">IF(E40=0,"%",E40/D40)</f>
        <v>%</v>
      </c>
    </row>
    <row r="41" spans="2:6" x14ac:dyDescent="0.25">
      <c r="B41" s="25" t="s">
        <v>37</v>
      </c>
      <c r="C41" s="28">
        <v>0</v>
      </c>
      <c r="D41" s="28">
        <v>30143930</v>
      </c>
      <c r="E41" s="28">
        <v>2492436.9</v>
      </c>
      <c r="F41" s="35">
        <f t="shared" si="1"/>
        <v>8.2684537152255863E-2</v>
      </c>
    </row>
    <row r="42" spans="2:6" x14ac:dyDescent="0.25">
      <c r="B42" s="47" t="s">
        <v>3</v>
      </c>
      <c r="C42" s="48">
        <f>+C30+C28+C25+C11</f>
        <v>0</v>
      </c>
      <c r="D42" s="48">
        <f>+D30+D28+D25+D11</f>
        <v>550807264</v>
      </c>
      <c r="E42" s="48">
        <f>+E30+E28+E25+E11</f>
        <v>165657511.91999999</v>
      </c>
      <c r="F42" s="49">
        <f t="shared" si="1"/>
        <v>0.30075404365037567</v>
      </c>
    </row>
    <row r="43" spans="2:6" x14ac:dyDescent="0.25">
      <c r="B43" s="37" t="s">
        <v>47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E11" sqref="E11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46</v>
      </c>
      <c r="C5" s="75"/>
      <c r="D5" s="75"/>
      <c r="E5" s="75"/>
      <c r="F5" s="75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48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2264667</v>
      </c>
      <c r="E9" s="45">
        <f t="shared" si="0"/>
        <v>0</v>
      </c>
      <c r="F9" s="46" t="str">
        <f t="shared" ref="F9:F16" si="1">IF(E9=0,"%",E9/D9)</f>
        <v>%</v>
      </c>
    </row>
    <row r="10" spans="2:6" x14ac:dyDescent="0.25">
      <c r="B10" s="25" t="s">
        <v>26</v>
      </c>
      <c r="C10" s="28">
        <v>0</v>
      </c>
      <c r="D10" s="28">
        <v>238923</v>
      </c>
      <c r="E10" s="28">
        <v>0</v>
      </c>
      <c r="F10" s="35" t="str">
        <f t="shared" si="1"/>
        <v>%</v>
      </c>
    </row>
    <row r="11" spans="2:6" x14ac:dyDescent="0.25">
      <c r="B11" s="71" t="s">
        <v>27</v>
      </c>
      <c r="C11" s="72">
        <v>0</v>
      </c>
      <c r="D11" s="72">
        <v>1368036</v>
      </c>
      <c r="E11" s="72">
        <v>0</v>
      </c>
      <c r="F11" s="73" t="str">
        <f t="shared" si="1"/>
        <v>%</v>
      </c>
    </row>
    <row r="12" spans="2:6" x14ac:dyDescent="0.25">
      <c r="B12" s="54" t="s">
        <v>40</v>
      </c>
      <c r="C12" s="29">
        <v>0</v>
      </c>
      <c r="D12" s="29">
        <v>657708</v>
      </c>
      <c r="E12" s="29">
        <v>0</v>
      </c>
      <c r="F12" s="36" t="str">
        <f t="shared" si="1"/>
        <v>%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>
        <v>0</v>
      </c>
      <c r="D14" s="28">
        <v>0</v>
      </c>
      <c r="E14" s="28">
        <v>0</v>
      </c>
      <c r="F14" s="35" t="str">
        <f t="shared" si="1"/>
        <v>%</v>
      </c>
    </row>
    <row r="15" spans="2:6" hidden="1" x14ac:dyDescent="0.25">
      <c r="B15" s="54" t="s">
        <v>27</v>
      </c>
      <c r="C15" s="29">
        <v>0</v>
      </c>
      <c r="D15" s="29">
        <v>0</v>
      </c>
      <c r="E15" s="29">
        <v>0</v>
      </c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2264667</v>
      </c>
      <c r="E16" s="48">
        <f t="shared" si="3"/>
        <v>0</v>
      </c>
      <c r="F16" s="49" t="str">
        <f t="shared" si="1"/>
        <v>%</v>
      </c>
    </row>
    <row r="17" spans="2:2" x14ac:dyDescent="0.25">
      <c r="B17" s="37" t="s">
        <v>47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2022-07-14T15:49:13Z</dcterms:modified>
</cp:coreProperties>
</file>