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pR - Pliego MINSA 2022\9. Setiembre - 2022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RO!$B$5:$F$90</definedName>
    <definedName name="_xlnm.Print_Area" localSheetId="4">ROCC!$B$5:$F$37</definedName>
    <definedName name="_xlnm.Print_Area" localSheetId="3">ROOC!$B$2:$F$10</definedName>
    <definedName name="_xlnm.Print_Area" localSheetId="0">'TODA FUENTE'!$B$5:$F$89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5" l="1"/>
  <c r="D44" i="5"/>
  <c r="C44" i="5"/>
  <c r="F40" i="5"/>
  <c r="F16" i="5"/>
  <c r="C26" i="5"/>
  <c r="D26" i="5"/>
  <c r="E26" i="5"/>
  <c r="F69" i="2"/>
  <c r="F68" i="2"/>
  <c r="F67" i="2"/>
  <c r="F66" i="2"/>
  <c r="C72" i="2"/>
  <c r="D72" i="2"/>
  <c r="E72" i="2"/>
  <c r="F65" i="1"/>
  <c r="F64" i="1"/>
  <c r="F63" i="1"/>
  <c r="F62" i="1"/>
  <c r="C71" i="1"/>
  <c r="D71" i="1"/>
  <c r="E71" i="1"/>
  <c r="F36" i="5" l="1"/>
  <c r="F35" i="5"/>
  <c r="F34" i="5"/>
  <c r="F33" i="3"/>
  <c r="F34" i="3"/>
  <c r="F68" i="1"/>
  <c r="F24" i="3" l="1"/>
  <c r="C30" i="3"/>
  <c r="D30" i="3"/>
  <c r="E30" i="3"/>
  <c r="E9" i="8" l="1"/>
  <c r="D9" i="8"/>
  <c r="C9" i="8"/>
  <c r="F88" i="2" l="1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3" i="2"/>
  <c r="F71" i="2"/>
  <c r="F70" i="2"/>
  <c r="F65" i="2"/>
  <c r="F64" i="2"/>
  <c r="F63" i="2"/>
  <c r="F62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2" i="1"/>
  <c r="F71" i="1"/>
  <c r="F70" i="1"/>
  <c r="F69" i="1"/>
  <c r="F67" i="1"/>
  <c r="F66" i="1"/>
  <c r="F61" i="1"/>
  <c r="F60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48" i="1"/>
  <c r="D48" i="1"/>
  <c r="E48" i="1"/>
  <c r="F48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50" i="2"/>
  <c r="D50" i="2"/>
  <c r="E50" i="2"/>
  <c r="C23" i="1"/>
  <c r="D23" i="1"/>
  <c r="E23" i="1"/>
  <c r="F23" i="1" s="1"/>
  <c r="F50" i="2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32" i="3"/>
  <c r="F41" i="3" l="1"/>
  <c r="F17" i="5" l="1"/>
  <c r="E30" i="8"/>
  <c r="D30" i="8"/>
  <c r="D36" i="8" s="1"/>
  <c r="C30" i="8"/>
  <c r="C36" i="8" s="1"/>
  <c r="F13" i="8" l="1"/>
  <c r="E36" i="8"/>
  <c r="F30" i="8"/>
  <c r="F37" i="5"/>
  <c r="F28" i="5"/>
  <c r="F36" i="3"/>
  <c r="F27" i="5" l="1"/>
  <c r="C32" i="1"/>
  <c r="D32" i="1"/>
  <c r="E32" i="1"/>
  <c r="F32" i="1" l="1"/>
  <c r="F26" i="5"/>
  <c r="F33" i="8"/>
  <c r="F16" i="8"/>
  <c r="F32" i="8" l="1"/>
  <c r="F15" i="8"/>
  <c r="C74" i="2"/>
  <c r="F36" i="8" l="1"/>
  <c r="F18" i="5" l="1"/>
  <c r="F11" i="3" l="1"/>
  <c r="F15" i="7" l="1"/>
  <c r="F14" i="7"/>
  <c r="E13" i="7"/>
  <c r="D13" i="7"/>
  <c r="C13" i="7"/>
  <c r="E29" i="5"/>
  <c r="D29" i="5"/>
  <c r="C29" i="5"/>
  <c r="C35" i="3"/>
  <c r="D35" i="3"/>
  <c r="E35" i="3"/>
  <c r="F72" i="2"/>
  <c r="F13" i="7" l="1"/>
  <c r="F38" i="5" l="1"/>
  <c r="F33" i="5"/>
  <c r="F30" i="5"/>
  <c r="F29" i="5"/>
  <c r="C35" i="2"/>
  <c r="D35" i="2"/>
  <c r="E35" i="2"/>
  <c r="F35" i="2" l="1"/>
  <c r="E11" i="5"/>
  <c r="D11" i="5"/>
  <c r="C11" i="5"/>
  <c r="E9" i="5"/>
  <c r="D9" i="5"/>
  <c r="C9" i="5"/>
  <c r="E61" i="2"/>
  <c r="D61" i="2"/>
  <c r="C61" i="2"/>
  <c r="E59" i="1"/>
  <c r="D59" i="1"/>
  <c r="C59" i="1"/>
  <c r="C73" i="1"/>
  <c r="D73" i="1"/>
  <c r="E73" i="1"/>
  <c r="F73" i="1" l="1"/>
  <c r="F59" i="1"/>
  <c r="F61" i="2"/>
  <c r="F15" i="5"/>
  <c r="F14" i="5"/>
  <c r="F13" i="5"/>
  <c r="F12" i="5"/>
  <c r="F11" i="5"/>
  <c r="E9" i="7" l="1"/>
  <c r="E16" i="7" s="1"/>
  <c r="D9" i="7"/>
  <c r="D16" i="7" s="1"/>
  <c r="C9" i="7"/>
  <c r="C16" i="7" s="1"/>
  <c r="F31" i="3"/>
  <c r="F29" i="3"/>
  <c r="F28" i="3"/>
  <c r="F27" i="3"/>
  <c r="F26" i="3"/>
  <c r="F25" i="3"/>
  <c r="F23" i="3"/>
  <c r="F22" i="3"/>
  <c r="F21" i="3"/>
  <c r="F20" i="3"/>
  <c r="F19" i="3"/>
  <c r="F18" i="3"/>
  <c r="F17" i="3"/>
  <c r="F15" i="3"/>
  <c r="F13" i="3"/>
  <c r="F12" i="3"/>
  <c r="F10" i="3"/>
  <c r="F30" i="3" l="1"/>
  <c r="F35" i="3"/>
  <c r="D74" i="2"/>
  <c r="E74" i="2"/>
  <c r="F74" i="2" s="1"/>
  <c r="F12" i="7"/>
  <c r="F10" i="7"/>
  <c r="F43" i="5" l="1"/>
  <c r="C31" i="5" l="1"/>
  <c r="D31" i="5"/>
  <c r="E31" i="5"/>
  <c r="F42" i="5" l="1"/>
  <c r="F25" i="5" l="1"/>
  <c r="F10" i="8" l="1"/>
  <c r="F41" i="5" l="1"/>
  <c r="F39" i="5"/>
  <c r="F32" i="5"/>
  <c r="F24" i="5"/>
  <c r="F23" i="5"/>
  <c r="F22" i="5"/>
  <c r="F21" i="5"/>
  <c r="F19" i="5"/>
  <c r="F10" i="5"/>
  <c r="E9" i="3" l="1"/>
  <c r="D9" i="3"/>
  <c r="C9" i="3"/>
  <c r="F9" i="3" l="1"/>
  <c r="F9" i="5"/>
  <c r="F9" i="8"/>
  <c r="F31" i="5"/>
  <c r="F44" i="5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1" i="3"/>
  <c r="E16" i="3"/>
  <c r="D16" i="3"/>
  <c r="C16" i="3"/>
  <c r="E23" i="2"/>
  <c r="D23" i="2"/>
  <c r="C23" i="2"/>
  <c r="E9" i="2"/>
  <c r="D9" i="2"/>
  <c r="C9" i="2"/>
  <c r="E9" i="1"/>
  <c r="D9" i="1"/>
  <c r="D88" i="1" s="1"/>
  <c r="C9" i="1"/>
  <c r="C88" i="1" s="1"/>
  <c r="F9" i="2" l="1"/>
  <c r="F23" i="2"/>
  <c r="E88" i="1"/>
  <c r="F88" i="1" s="1"/>
  <c r="F9" i="1"/>
  <c r="E49" i="3"/>
  <c r="D49" i="3"/>
  <c r="D89" i="2"/>
  <c r="E89" i="2"/>
  <c r="C89" i="2"/>
  <c r="C49" i="3"/>
  <c r="F16" i="3"/>
  <c r="F9" i="4"/>
  <c r="F8" i="4"/>
  <c r="F7" i="4"/>
  <c r="F6" i="4"/>
  <c r="F89" i="2" l="1"/>
  <c r="F49" i="3"/>
</calcChain>
</file>

<file path=xl/sharedStrings.xml><?xml version="1.0" encoding="utf-8"?>
<sst xmlns="http://schemas.openxmlformats.org/spreadsheetml/2006/main" count="287" uniqueCount="49">
  <si>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</si>
  <si>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</si>
  <si>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</si>
  <si>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</si>
  <si>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</si>
  <si>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</si>
  <si>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</si>
  <si>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</si>
  <si>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</si>
  <si>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</si>
  <si>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</si>
  <si>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</si>
  <si>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</si>
  <si>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</si>
  <si>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</si>
  <si>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</si>
  <si>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</si>
  <si>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</si>
  <si>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</si>
  <si>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</si>
  <si>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</si>
  <si>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</si>
  <si>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</si>
  <si>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</si>
  <si>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</si>
  <si>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</si>
  <si>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</si>
  <si>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</si>
  <si>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</si>
  <si>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</si>
  <si>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</si>
  <si>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</si>
  <si>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</si>
  <si>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</si>
  <si>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</si>
  <si>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</si>
  <si>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</si>
  <si>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</si>
  <si>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</si>
  <si>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</si>
  <si>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</si>
  <si>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Fuente: Reporte SIAF Operaciones en Linea al 30 de Setiembre del 2022</t>
  </si>
  <si>
    <t>EJECUCION DE LOS PROGRAMAS PRESUPUESTALES AL MES DE SETIEMBRE
DEL AÑO FISCAL 2022 DEL PLIEGO 011 MINSA - TODA FUENTE</t>
  </si>
  <si>
    <t>DEVENGADO
AL 30.09.22</t>
  </si>
  <si>
    <t>EJECUCION DE LOS PROGRAMAS PRESUPUESTALES AL MES DE SETIEMBRE
DEL AÑO FISCAL 2022 DEL PLIEGO 011 MINSA - RECURSOS DETERMINADOS</t>
  </si>
  <si>
    <t>EJECUCION DE LOS PROGRAMAS PRESUPUESTALES AL MES DE SETIEMBRE
DEL AÑO FISCAL 2022 DEL PLIEGO 011 MINSA - DONACIONES Y TRANSFERENCIAS</t>
  </si>
  <si>
    <t>EJECUCION DE LOS PROGRAMAS PRESUPUESTALES AL MES DE SETIEMBRE
DEL AÑO FISCAL 2022 DEL PLIEGO 011 MINSA - ROOC</t>
  </si>
  <si>
    <t>EJECUCION DE LOS PROGRAMAS PRESUPUESTALES AL MES DE SETIEMBRE
DEL AÑO FISCAL 2022 DEL PLIEGO 011 MINSA - RECURSOS DIRECTAMENTE RECAUDADOS</t>
  </si>
  <si>
    <t>EJECUCION DE LOS PROGRAMAS PRESUPUESTALES AL MES DE SETIEMBRE
DEL AÑO FISCAL 2022 DEL PLIEGO 011 MINSA - RECURSOS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</si>
</sst>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2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4" t="s">
        <v>42</v>
      </c>
      <c r="C5" s="74"/>
      <c r="D5" s="74"/>
      <c r="E5" s="74"/>
      <c r="F5" s="74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43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2953846898</v>
      </c>
      <c r="E9" s="45">
        <f>SUM(E10:E22)</f>
        <v>1997115266.2099981</v>
      </c>
      <c r="F9" s="57">
        <f>IF(E9=0,"0.0%",E9/D9)</f>
        <v>0.67610656041862272</v>
      </c>
    </row>
    <row r="10" spans="2:6" x14ac:dyDescent="0.25">
      <c r="B10" s="16" t="s">
        <v>26</v>
      </c>
      <c r="C10" s="30">
        <v>36181137</v>
      </c>
      <c r="D10" s="30">
        <v>38093598</v>
      </c>
      <c r="E10" s="30">
        <v>28157038.20000001</v>
      </c>
      <c r="F10" s="58">
        <f t="shared" ref="F10:F75" si="0">IF(E10=0,"0.0%",E10/D10)</f>
        <v>0.73915407518082199</v>
      </c>
    </row>
    <row r="11" spans="2:6" x14ac:dyDescent="0.25">
      <c r="B11" s="17" t="s">
        <v>27</v>
      </c>
      <c r="C11" s="31">
        <v>269058152</v>
      </c>
      <c r="D11" s="31">
        <v>283720035</v>
      </c>
      <c r="E11" s="31">
        <v>210834308.60999969</v>
      </c>
      <c r="F11" s="59">
        <f t="shared" si="0"/>
        <v>0.74310687509255269</v>
      </c>
    </row>
    <row r="12" spans="2:6" x14ac:dyDescent="0.25">
      <c r="B12" s="17" t="s">
        <v>28</v>
      </c>
      <c r="C12" s="31">
        <v>62847283</v>
      </c>
      <c r="D12" s="31">
        <v>64839580</v>
      </c>
      <c r="E12" s="31">
        <v>47034795.920000017</v>
      </c>
      <c r="F12" s="59">
        <f t="shared" si="0"/>
        <v>0.72540253838781832</v>
      </c>
    </row>
    <row r="13" spans="2:6" x14ac:dyDescent="0.25">
      <c r="B13" s="17" t="s">
        <v>29</v>
      </c>
      <c r="C13" s="31">
        <v>26952843</v>
      </c>
      <c r="D13" s="31">
        <v>28932664</v>
      </c>
      <c r="E13" s="31">
        <v>17874496.940000001</v>
      </c>
      <c r="F13" s="59">
        <f t="shared" si="0"/>
        <v>0.61779644418502222</v>
      </c>
    </row>
    <row r="14" spans="2:6" x14ac:dyDescent="0.25">
      <c r="B14" s="17" t="s">
        <v>30</v>
      </c>
      <c r="C14" s="31">
        <v>118097961</v>
      </c>
      <c r="D14" s="31">
        <v>121699562</v>
      </c>
      <c r="E14" s="31">
        <v>88516649.379999965</v>
      </c>
      <c r="F14" s="59">
        <f t="shared" si="0"/>
        <v>0.72733745237308223</v>
      </c>
    </row>
    <row r="15" spans="2:6" x14ac:dyDescent="0.25">
      <c r="B15" s="17" t="s">
        <v>31</v>
      </c>
      <c r="C15" s="31">
        <v>53414095</v>
      </c>
      <c r="D15" s="31">
        <v>57253986</v>
      </c>
      <c r="E15" s="31">
        <v>40233635.989999995</v>
      </c>
      <c r="F15" s="59">
        <f t="shared" si="0"/>
        <v>0.70272200768694071</v>
      </c>
    </row>
    <row r="16" spans="2:6" x14ac:dyDescent="0.25">
      <c r="B16" s="17" t="s">
        <v>32</v>
      </c>
      <c r="C16" s="31">
        <v>6689450</v>
      </c>
      <c r="D16" s="31">
        <v>6554822</v>
      </c>
      <c r="E16" s="31">
        <v>4680933.0099999988</v>
      </c>
      <c r="F16" s="59">
        <f t="shared" si="0"/>
        <v>0.71412053752184257</v>
      </c>
    </row>
    <row r="17" spans="2:6" x14ac:dyDescent="0.25">
      <c r="B17" s="17" t="s">
        <v>33</v>
      </c>
      <c r="C17" s="31">
        <v>222580148</v>
      </c>
      <c r="D17" s="31">
        <v>247608544</v>
      </c>
      <c r="E17" s="31">
        <v>182081452.36999995</v>
      </c>
      <c r="F17" s="59">
        <f t="shared" si="0"/>
        <v>0.73536013510906939</v>
      </c>
    </row>
    <row r="18" spans="2:6" x14ac:dyDescent="0.25">
      <c r="B18" s="17" t="s">
        <v>34</v>
      </c>
      <c r="C18" s="31">
        <v>30771269</v>
      </c>
      <c r="D18" s="31">
        <v>33794122</v>
      </c>
      <c r="E18" s="31">
        <v>23890269.990000002</v>
      </c>
      <c r="F18" s="59">
        <f t="shared" si="0"/>
        <v>0.70693566147390963</v>
      </c>
    </row>
    <row r="19" spans="2:6" x14ac:dyDescent="0.25">
      <c r="B19" s="17" t="s">
        <v>35</v>
      </c>
      <c r="C19" s="31">
        <v>39672426</v>
      </c>
      <c r="D19" s="31">
        <v>42432938</v>
      </c>
      <c r="E19" s="31">
        <v>30883516.750000011</v>
      </c>
      <c r="F19" s="59">
        <f t="shared" si="0"/>
        <v>0.72781943003805227</v>
      </c>
    </row>
    <row r="20" spans="2:6" x14ac:dyDescent="0.25">
      <c r="B20" s="17" t="s">
        <v>40</v>
      </c>
      <c r="C20" s="31">
        <v>111286962</v>
      </c>
      <c r="D20" s="31">
        <v>119562814</v>
      </c>
      <c r="E20" s="31">
        <v>87634773.199999914</v>
      </c>
      <c r="F20" s="59">
        <f t="shared" si="0"/>
        <v>0.73296010915233156</v>
      </c>
    </row>
    <row r="21" spans="2:6" x14ac:dyDescent="0.25">
      <c r="B21" s="17" t="s">
        <v>36</v>
      </c>
      <c r="C21" s="31">
        <v>1214157399</v>
      </c>
      <c r="D21" s="31">
        <v>1094349982</v>
      </c>
      <c r="E21" s="31">
        <v>644523627.21999907</v>
      </c>
      <c r="F21" s="59">
        <f t="shared" si="0"/>
        <v>0.58895567032594798</v>
      </c>
    </row>
    <row r="22" spans="2:6" x14ac:dyDescent="0.25">
      <c r="B22" s="17" t="s">
        <v>37</v>
      </c>
      <c r="C22" s="31">
        <v>765654487</v>
      </c>
      <c r="D22" s="31">
        <v>815004251</v>
      </c>
      <c r="E22" s="31">
        <v>590769768.62999952</v>
      </c>
      <c r="F22" s="59">
        <f t="shared" si="0"/>
        <v>0.72486710088337869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155362728</v>
      </c>
      <c r="E23" s="45">
        <f>SUM(E24:E31)</f>
        <v>113340901.65000002</v>
      </c>
      <c r="F23" s="57">
        <f t="shared" si="0"/>
        <v>0.72952440465643742</v>
      </c>
    </row>
    <row r="24" spans="2:6" x14ac:dyDescent="0.25">
      <c r="B24" s="17" t="s">
        <v>36</v>
      </c>
      <c r="C24" s="31">
        <v>3434431</v>
      </c>
      <c r="D24" s="31">
        <v>3440856</v>
      </c>
      <c r="E24" s="31">
        <v>210244.37</v>
      </c>
      <c r="F24" s="59">
        <f t="shared" si="0"/>
        <v>6.1102344881622479E-2</v>
      </c>
    </row>
    <row r="25" spans="2:6" x14ac:dyDescent="0.25">
      <c r="B25" s="17" t="s">
        <v>37</v>
      </c>
      <c r="C25" s="31">
        <v>144741170</v>
      </c>
      <c r="D25" s="31">
        <v>151921872</v>
      </c>
      <c r="E25" s="31">
        <v>113130657.28000002</v>
      </c>
      <c r="F25" s="59">
        <f t="shared" si="0"/>
        <v>0.74466339698605089</v>
      </c>
    </row>
    <row r="26" spans="2:6" hidden="1" x14ac:dyDescent="0.25">
      <c r="B26" s="17"/>
      <c r="C26" s="31"/>
      <c r="D26" s="31"/>
      <c r="E26" s="31"/>
      <c r="F26" s="59" t="str">
        <f t="shared" si="0"/>
        <v>0.0%</v>
      </c>
    </row>
    <row r="27" spans="2:6" hidden="1" x14ac:dyDescent="0.25">
      <c r="B27" s="17"/>
      <c r="C27" s="31"/>
      <c r="D27" s="31"/>
      <c r="E27" s="31"/>
      <c r="F27" s="59" t="str">
        <f t="shared" si="0"/>
        <v>0.0%</v>
      </c>
    </row>
    <row r="28" spans="2:6" hidden="1" x14ac:dyDescent="0.25">
      <c r="B28" s="17"/>
      <c r="C28" s="31"/>
      <c r="D28" s="31"/>
      <c r="E28" s="31"/>
      <c r="F28" s="59" t="str">
        <f t="shared" si="0"/>
        <v>0.0%</v>
      </c>
    </row>
    <row r="29" spans="2:6" hidden="1" x14ac:dyDescent="0.25">
      <c r="B29" s="17"/>
      <c r="C29" s="31"/>
      <c r="D29" s="31"/>
      <c r="E29" s="31"/>
      <c r="F29" s="59" t="str">
        <f t="shared" si="0"/>
        <v>0.0%</v>
      </c>
    </row>
    <row r="30" spans="2:6" hidden="1" x14ac:dyDescent="0.25">
      <c r="B30" s="17"/>
      <c r="C30" s="31"/>
      <c r="D30" s="31"/>
      <c r="E30" s="31"/>
      <c r="F30" s="59" t="str">
        <f t="shared" si="0"/>
        <v>0.0%</v>
      </c>
    </row>
    <row r="31" spans="2:6" hidden="1" x14ac:dyDescent="0.25">
      <c r="B31" s="17"/>
      <c r="C31" s="31"/>
      <c r="D31" s="31"/>
      <c r="E31" s="31"/>
      <c r="F31" s="59" t="str">
        <f t="shared" si="0"/>
        <v>0.0%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6966727021</v>
      </c>
      <c r="E32" s="45">
        <f t="shared" si="1"/>
        <v>4843458560.4900007</v>
      </c>
      <c r="F32" s="57">
        <f t="shared" si="0"/>
        <v>0.6952272632313895</v>
      </c>
    </row>
    <row r="33" spans="2:6" x14ac:dyDescent="0.25">
      <c r="B33" s="16" t="s">
        <v>26</v>
      </c>
      <c r="C33" s="30">
        <v>26284982</v>
      </c>
      <c r="D33" s="30">
        <v>38438004</v>
      </c>
      <c r="E33" s="30">
        <v>19313136.630000003</v>
      </c>
      <c r="F33" s="58">
        <f t="shared" si="0"/>
        <v>0.50244899891263872</v>
      </c>
    </row>
    <row r="34" spans="2:6" x14ac:dyDescent="0.25">
      <c r="B34" s="17" t="s">
        <v>27</v>
      </c>
      <c r="C34" s="31">
        <v>73359511</v>
      </c>
      <c r="D34" s="31">
        <v>173809148</v>
      </c>
      <c r="E34" s="31">
        <v>105048201.42</v>
      </c>
      <c r="F34" s="59">
        <f t="shared" si="0"/>
        <v>0.6043882190826918</v>
      </c>
    </row>
    <row r="35" spans="2:6" x14ac:dyDescent="0.25">
      <c r="B35" s="17" t="s">
        <v>28</v>
      </c>
      <c r="C35" s="31">
        <v>59430522</v>
      </c>
      <c r="D35" s="31">
        <v>119472931</v>
      </c>
      <c r="E35" s="31">
        <v>65879848.569999993</v>
      </c>
      <c r="F35" s="59">
        <f t="shared" si="0"/>
        <v>0.55142071110651825</v>
      </c>
    </row>
    <row r="36" spans="2:6" x14ac:dyDescent="0.25">
      <c r="B36" s="17" t="s">
        <v>29</v>
      </c>
      <c r="C36" s="31">
        <v>31244585</v>
      </c>
      <c r="D36" s="31">
        <v>29352661</v>
      </c>
      <c r="E36" s="31">
        <v>14269351.100000005</v>
      </c>
      <c r="F36" s="59">
        <f t="shared" si="0"/>
        <v>0.48613483799645985</v>
      </c>
    </row>
    <row r="37" spans="2:6" x14ac:dyDescent="0.25">
      <c r="B37" s="17" t="s">
        <v>30</v>
      </c>
      <c r="C37" s="31">
        <v>31262391</v>
      </c>
      <c r="D37" s="31">
        <v>66925710</v>
      </c>
      <c r="E37" s="31">
        <v>34892953.449999981</v>
      </c>
      <c r="F37" s="59">
        <f t="shared" si="0"/>
        <v>0.5213684464460665</v>
      </c>
    </row>
    <row r="38" spans="2:6" x14ac:dyDescent="0.25">
      <c r="B38" s="17" t="s">
        <v>31</v>
      </c>
      <c r="C38" s="31">
        <v>35875895</v>
      </c>
      <c r="D38" s="31">
        <v>140596716</v>
      </c>
      <c r="E38" s="31">
        <v>47768465.420000017</v>
      </c>
      <c r="F38" s="59">
        <f t="shared" si="0"/>
        <v>0.33975520039884871</v>
      </c>
    </row>
    <row r="39" spans="2:6" x14ac:dyDescent="0.25">
      <c r="B39" s="17" t="s">
        <v>32</v>
      </c>
      <c r="C39" s="31">
        <v>31855561</v>
      </c>
      <c r="D39" s="31">
        <v>27889705</v>
      </c>
      <c r="E39" s="31">
        <v>11325819.78999999</v>
      </c>
      <c r="F39" s="59">
        <f t="shared" si="0"/>
        <v>0.40609320858718262</v>
      </c>
    </row>
    <row r="40" spans="2:6" x14ac:dyDescent="0.25">
      <c r="B40" s="17" t="s">
        <v>33</v>
      </c>
      <c r="C40" s="31">
        <v>44065036</v>
      </c>
      <c r="D40" s="31">
        <v>66172574</v>
      </c>
      <c r="E40" s="31">
        <v>42488159.560000047</v>
      </c>
      <c r="F40" s="59">
        <f t="shared" si="0"/>
        <v>0.64208110689483</v>
      </c>
    </row>
    <row r="41" spans="2:6" x14ac:dyDescent="0.25">
      <c r="B41" s="17" t="s">
        <v>34</v>
      </c>
      <c r="C41" s="31">
        <v>13396393</v>
      </c>
      <c r="D41" s="31">
        <v>18212860</v>
      </c>
      <c r="E41" s="31">
        <v>12099687.309999999</v>
      </c>
      <c r="F41" s="59">
        <f t="shared" si="0"/>
        <v>0.66434855975393203</v>
      </c>
    </row>
    <row r="42" spans="2:6" x14ac:dyDescent="0.25">
      <c r="B42" s="17" t="s">
        <v>35</v>
      </c>
      <c r="C42" s="31">
        <v>67552750</v>
      </c>
      <c r="D42" s="31">
        <v>71195327</v>
      </c>
      <c r="E42" s="31">
        <v>34463828.88000001</v>
      </c>
      <c r="F42" s="59">
        <f t="shared" si="0"/>
        <v>0.48407431122551076</v>
      </c>
    </row>
    <row r="43" spans="2:6" x14ac:dyDescent="0.25">
      <c r="B43" s="17" t="s">
        <v>38</v>
      </c>
      <c r="C43" s="31">
        <v>0</v>
      </c>
      <c r="D43" s="31">
        <v>319</v>
      </c>
      <c r="E43" s="31">
        <v>0</v>
      </c>
      <c r="F43" s="59" t="str">
        <f t="shared" si="0"/>
        <v>0.0%</v>
      </c>
    </row>
    <row r="44" spans="2:6" x14ac:dyDescent="0.25">
      <c r="B44" s="17" t="s">
        <v>40</v>
      </c>
      <c r="C44" s="31">
        <v>107246938</v>
      </c>
      <c r="D44" s="31">
        <v>90835657</v>
      </c>
      <c r="E44" s="31">
        <v>64538151.359999992</v>
      </c>
      <c r="F44" s="59">
        <f t="shared" si="0"/>
        <v>0.71049358249261074</v>
      </c>
    </row>
    <row r="45" spans="2:6" x14ac:dyDescent="0.25">
      <c r="B45" s="17" t="s">
        <v>39</v>
      </c>
      <c r="C45" s="31">
        <v>809881</v>
      </c>
      <c r="D45" s="31">
        <v>817054</v>
      </c>
      <c r="E45" s="31">
        <v>607848.74</v>
      </c>
      <c r="F45" s="59">
        <f t="shared" si="0"/>
        <v>0.74395173391232405</v>
      </c>
    </row>
    <row r="46" spans="2:6" x14ac:dyDescent="0.25">
      <c r="B46" s="17" t="s">
        <v>36</v>
      </c>
      <c r="C46" s="31">
        <v>699032796</v>
      </c>
      <c r="D46" s="31">
        <v>693092433</v>
      </c>
      <c r="E46" s="31">
        <v>455235056.02000087</v>
      </c>
      <c r="F46" s="59">
        <f t="shared" si="0"/>
        <v>0.65681723583324836</v>
      </c>
    </row>
    <row r="47" spans="2:6" x14ac:dyDescent="0.25">
      <c r="B47" s="18" t="s">
        <v>37</v>
      </c>
      <c r="C47" s="32">
        <v>1802369421</v>
      </c>
      <c r="D47" s="32">
        <v>5429915922</v>
      </c>
      <c r="E47" s="32">
        <v>3935528052.2399998</v>
      </c>
      <c r="F47" s="60">
        <f t="shared" si="0"/>
        <v>0.72478618615339951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553996655</v>
      </c>
      <c r="E48" s="45">
        <f>SUM(E49:E58)</f>
        <v>357905907.33999997</v>
      </c>
      <c r="F48" s="57">
        <f t="shared" si="0"/>
        <v>0.64604344468469754</v>
      </c>
    </row>
    <row r="49" spans="2:6" x14ac:dyDescent="0.25">
      <c r="B49" s="17" t="s">
        <v>27</v>
      </c>
      <c r="C49" s="31">
        <v>19875268</v>
      </c>
      <c r="D49" s="31">
        <v>11757947</v>
      </c>
      <c r="E49" s="31">
        <v>254210</v>
      </c>
      <c r="F49" s="59">
        <f t="shared" si="0"/>
        <v>2.1620270953764294E-2</v>
      </c>
    </row>
    <row r="50" spans="2:6" x14ac:dyDescent="0.25">
      <c r="B50" s="17" t="s">
        <v>28</v>
      </c>
      <c r="C50" s="31">
        <v>0</v>
      </c>
      <c r="D50" s="31">
        <v>6125935</v>
      </c>
      <c r="E50" s="31">
        <v>2873058.64</v>
      </c>
      <c r="F50" s="59">
        <f t="shared" si="0"/>
        <v>0.46899920420311353</v>
      </c>
    </row>
    <row r="51" spans="2:6" x14ac:dyDescent="0.25">
      <c r="B51" s="17" t="s">
        <v>29</v>
      </c>
      <c r="C51" s="31">
        <v>12000000</v>
      </c>
      <c r="D51" s="31">
        <v>5797455</v>
      </c>
      <c r="E51" s="31">
        <v>59140.350000000006</v>
      </c>
      <c r="F51" s="59">
        <f t="shared" si="0"/>
        <v>1.02010882361312E-2</v>
      </c>
    </row>
    <row r="52" spans="2:6" x14ac:dyDescent="0.25">
      <c r="B52" s="17" t="s">
        <v>31</v>
      </c>
      <c r="C52" s="31">
        <v>20000000</v>
      </c>
      <c r="D52" s="31">
        <v>0</v>
      </c>
      <c r="E52" s="31">
        <v>0</v>
      </c>
      <c r="F52" s="59" t="str">
        <f t="shared" si="0"/>
        <v>0.0%</v>
      </c>
    </row>
    <row r="53" spans="2:6" x14ac:dyDescent="0.25">
      <c r="B53" s="17" t="s">
        <v>35</v>
      </c>
      <c r="C53" s="31">
        <v>60785355</v>
      </c>
      <c r="D53" s="31">
        <v>15413988</v>
      </c>
      <c r="E53" s="31">
        <v>0</v>
      </c>
      <c r="F53" s="59" t="str">
        <f t="shared" si="0"/>
        <v>0.0%</v>
      </c>
    </row>
    <row r="54" spans="2:6" x14ac:dyDescent="0.25">
      <c r="B54" s="17" t="s">
        <v>40</v>
      </c>
      <c r="C54" s="31">
        <v>262912696</v>
      </c>
      <c r="D54" s="31">
        <v>302981623</v>
      </c>
      <c r="E54" s="31">
        <v>298296029.29999995</v>
      </c>
      <c r="F54" s="59">
        <f t="shared" si="0"/>
        <v>0.98453505643805983</v>
      </c>
    </row>
    <row r="55" spans="2:6" x14ac:dyDescent="0.25">
      <c r="B55" s="17" t="s">
        <v>36</v>
      </c>
      <c r="C55" s="31">
        <v>665178436</v>
      </c>
      <c r="D55" s="31">
        <v>108127380</v>
      </c>
      <c r="E55" s="31">
        <v>879053</v>
      </c>
      <c r="F55" s="59">
        <f t="shared" si="0"/>
        <v>8.1297909928086665E-3</v>
      </c>
    </row>
    <row r="56" spans="2:6" x14ac:dyDescent="0.25">
      <c r="B56" s="17" t="s">
        <v>37</v>
      </c>
      <c r="C56" s="31">
        <v>284688400</v>
      </c>
      <c r="D56" s="31">
        <v>103792327</v>
      </c>
      <c r="E56" s="31">
        <v>55544416.049999997</v>
      </c>
      <c r="F56" s="59">
        <f t="shared" si="0"/>
        <v>0.53514954000405057</v>
      </c>
    </row>
    <row r="57" spans="2:6" hidden="1" x14ac:dyDescent="0.25">
      <c r="B57" s="17"/>
      <c r="C57" s="31"/>
      <c r="D57" s="31"/>
      <c r="E57" s="31"/>
      <c r="F57" s="59" t="str">
        <f t="shared" si="0"/>
        <v>0.0%</v>
      </c>
    </row>
    <row r="58" spans="2:6" hidden="1" x14ac:dyDescent="0.25">
      <c r="B58" s="17"/>
      <c r="C58" s="31"/>
      <c r="D58" s="31"/>
      <c r="E58" s="31"/>
      <c r="F58" s="59" t="str">
        <f t="shared" si="0"/>
        <v>0.0%</v>
      </c>
    </row>
    <row r="59" spans="2:6" x14ac:dyDescent="0.25">
      <c r="B59" s="44" t="s">
        <v>10</v>
      </c>
      <c r="C59" s="45">
        <f>+SUM(C60:C70)</f>
        <v>108841412</v>
      </c>
      <c r="D59" s="45">
        <f>+SUM(D60:D70)</f>
        <v>462367084</v>
      </c>
      <c r="E59" s="45">
        <f>+SUM(E60:E70)</f>
        <v>335177185.94999999</v>
      </c>
      <c r="F59" s="57">
        <f t="shared" si="0"/>
        <v>0.72491575968240851</v>
      </c>
    </row>
    <row r="60" spans="2:6" x14ac:dyDescent="0.25">
      <c r="B60" s="16" t="s">
        <v>26</v>
      </c>
      <c r="C60" s="30">
        <v>37000</v>
      </c>
      <c r="D60" s="30">
        <v>0</v>
      </c>
      <c r="E60" s="30">
        <v>0</v>
      </c>
      <c r="F60" s="58" t="str">
        <f t="shared" si="0"/>
        <v>0.0%</v>
      </c>
    </row>
    <row r="61" spans="2:6" x14ac:dyDescent="0.25">
      <c r="B61" s="17" t="s">
        <v>27</v>
      </c>
      <c r="C61" s="31">
        <v>124732</v>
      </c>
      <c r="D61" s="31">
        <v>551960</v>
      </c>
      <c r="E61" s="31">
        <v>547867</v>
      </c>
      <c r="F61" s="59">
        <f t="shared" si="0"/>
        <v>0.99258460758025946</v>
      </c>
    </row>
    <row r="62" spans="2:6" x14ac:dyDescent="0.25">
      <c r="B62" s="17" t="s">
        <v>28</v>
      </c>
      <c r="C62" s="31">
        <v>5500000</v>
      </c>
      <c r="D62" s="31">
        <v>2480793</v>
      </c>
      <c r="E62" s="31">
        <v>2421585</v>
      </c>
      <c r="F62" s="59">
        <f t="shared" si="0"/>
        <v>0.97613343797729191</v>
      </c>
    </row>
    <row r="63" spans="2:6" x14ac:dyDescent="0.25">
      <c r="B63" s="17" t="s">
        <v>29</v>
      </c>
      <c r="C63" s="31">
        <v>128000</v>
      </c>
      <c r="D63" s="31">
        <v>711123</v>
      </c>
      <c r="E63" s="31">
        <v>651962</v>
      </c>
      <c r="F63" s="59">
        <f t="shared" si="0"/>
        <v>0.9168062346457645</v>
      </c>
    </row>
    <row r="64" spans="2:6" x14ac:dyDescent="0.25">
      <c r="B64" s="17" t="s">
        <v>31</v>
      </c>
      <c r="C64" s="31">
        <v>1372000</v>
      </c>
      <c r="D64" s="31">
        <v>587154</v>
      </c>
      <c r="E64" s="31">
        <v>446178</v>
      </c>
      <c r="F64" s="59">
        <f t="shared" si="0"/>
        <v>0.75989944716377644</v>
      </c>
    </row>
    <row r="65" spans="2:6" x14ac:dyDescent="0.25">
      <c r="B65" s="17" t="s">
        <v>33</v>
      </c>
      <c r="C65" s="31">
        <v>0</v>
      </c>
      <c r="D65" s="31">
        <v>0</v>
      </c>
      <c r="E65" s="31">
        <v>0</v>
      </c>
      <c r="F65" s="59" t="str">
        <f t="shared" si="0"/>
        <v>0.0%</v>
      </c>
    </row>
    <row r="66" spans="2:6" x14ac:dyDescent="0.25">
      <c r="B66" s="17" t="s">
        <v>35</v>
      </c>
      <c r="C66" s="31">
        <v>0</v>
      </c>
      <c r="D66" s="31">
        <v>0</v>
      </c>
      <c r="E66" s="31">
        <v>0</v>
      </c>
      <c r="F66" s="59" t="str">
        <f t="shared" si="0"/>
        <v>0.0%</v>
      </c>
    </row>
    <row r="67" spans="2:6" x14ac:dyDescent="0.25">
      <c r="B67" s="17" t="s">
        <v>40</v>
      </c>
      <c r="C67" s="31">
        <v>44055701</v>
      </c>
      <c r="D67" s="31">
        <v>33371666</v>
      </c>
      <c r="E67" s="31">
        <v>33365602</v>
      </c>
      <c r="F67" s="59">
        <f t="shared" si="0"/>
        <v>0.99981828896405711</v>
      </c>
    </row>
    <row r="68" spans="2:6" x14ac:dyDescent="0.25">
      <c r="B68" s="17" t="s">
        <v>36</v>
      </c>
      <c r="C68" s="31">
        <v>2728879</v>
      </c>
      <c r="D68" s="31">
        <v>4754255</v>
      </c>
      <c r="E68" s="31">
        <v>3161403.0700000008</v>
      </c>
      <c r="F68" s="59">
        <f t="shared" si="0"/>
        <v>0.66496287430943457</v>
      </c>
    </row>
    <row r="69" spans="2:6" x14ac:dyDescent="0.25">
      <c r="B69" s="17" t="s">
        <v>37</v>
      </c>
      <c r="C69" s="31">
        <v>54895100</v>
      </c>
      <c r="D69" s="31">
        <v>419910133</v>
      </c>
      <c r="E69" s="31">
        <v>294582588.88</v>
      </c>
      <c r="F69" s="59">
        <f t="shared" si="0"/>
        <v>0.70153722363256232</v>
      </c>
    </row>
    <row r="70" spans="2:6" hidden="1" x14ac:dyDescent="0.25">
      <c r="B70" s="17"/>
      <c r="C70" s="31"/>
      <c r="D70" s="31"/>
      <c r="E70" s="31"/>
      <c r="F70" s="59" t="str">
        <f t="shared" si="0"/>
        <v>0.0%</v>
      </c>
    </row>
    <row r="71" spans="2:6" hidden="1" x14ac:dyDescent="0.25">
      <c r="B71" s="44" t="s">
        <v>11</v>
      </c>
      <c r="C71" s="45">
        <f>+C72</f>
        <v>0</v>
      </c>
      <c r="D71" s="45">
        <f t="shared" ref="D71:E71" si="2">+D72</f>
        <v>0</v>
      </c>
      <c r="E71" s="45">
        <f t="shared" si="2"/>
        <v>0</v>
      </c>
      <c r="F71" s="57" t="str">
        <f t="shared" si="0"/>
        <v>0.0%</v>
      </c>
    </row>
    <row r="72" spans="2:6" hidden="1" x14ac:dyDescent="0.25">
      <c r="B72" s="17"/>
      <c r="C72" s="30"/>
      <c r="D72" s="30"/>
      <c r="E72" s="30"/>
      <c r="F72" s="58" t="str">
        <f t="shared" si="0"/>
        <v>0.0%</v>
      </c>
    </row>
    <row r="73" spans="2:6" x14ac:dyDescent="0.25">
      <c r="B73" s="44" t="s">
        <v>9</v>
      </c>
      <c r="C73" s="45">
        <f>SUM(C74:C87)</f>
        <v>1077001277</v>
      </c>
      <c r="D73" s="45">
        <f>SUM(D74:D87)</f>
        <v>916154502</v>
      </c>
      <c r="E73" s="45">
        <f>SUM(E74:E87)</f>
        <v>420157782.05000007</v>
      </c>
      <c r="F73" s="57">
        <f t="shared" si="0"/>
        <v>0.45861018106965551</v>
      </c>
    </row>
    <row r="74" spans="2:6" x14ac:dyDescent="0.25">
      <c r="B74" s="16" t="s">
        <v>26</v>
      </c>
      <c r="C74" s="30">
        <v>15044270</v>
      </c>
      <c r="D74" s="30">
        <v>1314395</v>
      </c>
      <c r="E74" s="30">
        <v>328182.73000000004</v>
      </c>
      <c r="F74" s="58">
        <f t="shared" si="0"/>
        <v>0.24968348936202592</v>
      </c>
    </row>
    <row r="75" spans="2:6" x14ac:dyDescent="0.25">
      <c r="B75" s="17" t="s">
        <v>27</v>
      </c>
      <c r="C75" s="31">
        <v>236193378</v>
      </c>
      <c r="D75" s="31">
        <v>113789693</v>
      </c>
      <c r="E75" s="31">
        <v>38401431.019999996</v>
      </c>
      <c r="F75" s="59">
        <f t="shared" si="0"/>
        <v>0.33747723548212749</v>
      </c>
    </row>
    <row r="76" spans="2:6" x14ac:dyDescent="0.25">
      <c r="B76" s="17" t="s">
        <v>28</v>
      </c>
      <c r="C76" s="31">
        <v>0</v>
      </c>
      <c r="D76" s="31">
        <v>1122090</v>
      </c>
      <c r="E76" s="31">
        <v>623395.30999999994</v>
      </c>
      <c r="F76" s="59">
        <f t="shared" ref="F76:F88" si="3">IF(E76=0,"0.0%",E76/D76)</f>
        <v>0.55556622909035813</v>
      </c>
    </row>
    <row r="77" spans="2:6" x14ac:dyDescent="0.25">
      <c r="B77" s="17" t="s">
        <v>29</v>
      </c>
      <c r="C77" s="31">
        <v>4823573</v>
      </c>
      <c r="D77" s="31">
        <v>42509</v>
      </c>
      <c r="E77" s="31">
        <v>14692.8</v>
      </c>
      <c r="F77" s="59">
        <f t="shared" si="3"/>
        <v>0.34563974687713189</v>
      </c>
    </row>
    <row r="78" spans="2:6" x14ac:dyDescent="0.25">
      <c r="B78" s="17" t="s">
        <v>30</v>
      </c>
      <c r="C78" s="31">
        <v>0</v>
      </c>
      <c r="D78" s="31">
        <v>4896998</v>
      </c>
      <c r="E78" s="31">
        <v>1323900.6699999997</v>
      </c>
      <c r="F78" s="59">
        <f t="shared" si="3"/>
        <v>0.27034944061647559</v>
      </c>
    </row>
    <row r="79" spans="2:6" x14ac:dyDescent="0.25">
      <c r="B79" s="17" t="s">
        <v>31</v>
      </c>
      <c r="C79" s="31">
        <v>0</v>
      </c>
      <c r="D79" s="31">
        <v>13420443</v>
      </c>
      <c r="E79" s="31">
        <v>5365925.75</v>
      </c>
      <c r="F79" s="59">
        <f t="shared" si="3"/>
        <v>0.39983223728158601</v>
      </c>
    </row>
    <row r="80" spans="2:6" x14ac:dyDescent="0.25">
      <c r="B80" s="17" t="s">
        <v>32</v>
      </c>
      <c r="C80" s="31">
        <v>0</v>
      </c>
      <c r="D80" s="31">
        <v>3474438</v>
      </c>
      <c r="E80" s="31">
        <v>1633505.4399999997</v>
      </c>
      <c r="F80" s="59">
        <f t="shared" si="3"/>
        <v>0.47014954360964267</v>
      </c>
    </row>
    <row r="81" spans="2:6" x14ac:dyDescent="0.25">
      <c r="B81" s="17" t="s">
        <v>33</v>
      </c>
      <c r="C81" s="31">
        <v>0</v>
      </c>
      <c r="D81" s="31">
        <v>5226043</v>
      </c>
      <c r="E81" s="31">
        <v>1299151.31</v>
      </c>
      <c r="F81" s="59">
        <f t="shared" si="3"/>
        <v>0.24859177584264042</v>
      </c>
    </row>
    <row r="82" spans="2:6" x14ac:dyDescent="0.25">
      <c r="B82" s="17" t="s">
        <v>34</v>
      </c>
      <c r="C82" s="31">
        <v>0</v>
      </c>
      <c r="D82" s="31">
        <v>403902</v>
      </c>
      <c r="E82" s="31">
        <v>82662.210000000006</v>
      </c>
      <c r="F82" s="59">
        <f t="shared" si="3"/>
        <v>0.20465907571638667</v>
      </c>
    </row>
    <row r="83" spans="2:6" x14ac:dyDescent="0.25">
      <c r="B83" s="17" t="s">
        <v>35</v>
      </c>
      <c r="C83" s="31">
        <v>500000</v>
      </c>
      <c r="D83" s="31">
        <v>1534301</v>
      </c>
      <c r="E83" s="31">
        <v>709700.89999999979</v>
      </c>
      <c r="F83" s="59">
        <f t="shared" si="3"/>
        <v>0.4625564996698821</v>
      </c>
    </row>
    <row r="84" spans="2:6" x14ac:dyDescent="0.25">
      <c r="B84" s="17" t="s">
        <v>40</v>
      </c>
      <c r="C84" s="31">
        <v>0</v>
      </c>
      <c r="D84" s="31">
        <v>3892536</v>
      </c>
      <c r="E84" s="31">
        <v>1470578.9099999997</v>
      </c>
      <c r="F84" s="59">
        <f t="shared" si="3"/>
        <v>0.37779455604264151</v>
      </c>
    </row>
    <row r="85" spans="2:6" x14ac:dyDescent="0.25">
      <c r="B85" s="17" t="s">
        <v>39</v>
      </c>
      <c r="C85" s="31">
        <v>0</v>
      </c>
      <c r="D85" s="31">
        <v>6000</v>
      </c>
      <c r="E85" s="31">
        <v>5500</v>
      </c>
      <c r="F85" s="59">
        <f t="shared" si="3"/>
        <v>0.91666666666666663</v>
      </c>
    </row>
    <row r="86" spans="2:6" x14ac:dyDescent="0.25">
      <c r="B86" s="17" t="s">
        <v>36</v>
      </c>
      <c r="C86" s="31">
        <v>0</v>
      </c>
      <c r="D86" s="31">
        <v>14267517</v>
      </c>
      <c r="E86" s="31">
        <v>4740161.6799999988</v>
      </c>
      <c r="F86" s="59">
        <f t="shared" si="3"/>
        <v>0.33223452125552039</v>
      </c>
    </row>
    <row r="87" spans="2:6" x14ac:dyDescent="0.25">
      <c r="B87" s="17" t="s">
        <v>37</v>
      </c>
      <c r="C87" s="31">
        <v>820440056</v>
      </c>
      <c r="D87" s="31">
        <v>752763637</v>
      </c>
      <c r="E87" s="31">
        <v>364158993.32000005</v>
      </c>
      <c r="F87" s="59">
        <f t="shared" si="3"/>
        <v>0.48376273164746408</v>
      </c>
    </row>
    <row r="88" spans="2:6" x14ac:dyDescent="0.25">
      <c r="B88" s="47" t="s">
        <v>3</v>
      </c>
      <c r="C88" s="48">
        <f>+C73+C71+C59+C48+C32+C23+C9</f>
        <v>8640608719</v>
      </c>
      <c r="D88" s="48">
        <f>+D73+D71+D59+D48+D32+D23+D9</f>
        <v>12008454888</v>
      </c>
      <c r="E88" s="48">
        <f>+E73+E71+E59+E48+E32+E23+E9</f>
        <v>8067155603.6899986</v>
      </c>
      <c r="F88" s="61">
        <f t="shared" si="3"/>
        <v>0.67178964145932496</v>
      </c>
    </row>
    <row r="89" spans="2:6" x14ac:dyDescent="0.2">
      <c r="B89" s="37" t="s">
        <v>41</v>
      </c>
      <c r="C89" s="21"/>
      <c r="D89" s="21"/>
      <c r="E89" s="21"/>
    </row>
    <row r="90" spans="2:6" x14ac:dyDescent="0.25">
      <c r="C90" s="21"/>
      <c r="D90" s="21"/>
      <c r="E90" s="21"/>
      <c r="F90" s="62"/>
    </row>
    <row r="91" spans="2:6" x14ac:dyDescent="0.25">
      <c r="C91" s="21"/>
      <c r="D91" s="21"/>
      <c r="E91" s="21"/>
    </row>
    <row r="92" spans="2:6" x14ac:dyDescent="0.25">
      <c r="D92" s="21"/>
      <c r="E92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4" t="s">
        <v>48</v>
      </c>
      <c r="C5" s="74"/>
      <c r="D5" s="74"/>
      <c r="E5" s="74"/>
      <c r="F5" s="74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2892035426</v>
      </c>
      <c r="E9" s="45">
        <f>SUM(E10:E22)</f>
        <v>1941390814.9999983</v>
      </c>
      <c r="F9" s="46">
        <f>IF(E9=0,"0.0%",E9/D9)</f>
        <v>0.67128873925488297</v>
      </c>
    </row>
    <row r="10" spans="2:6" x14ac:dyDescent="0.25">
      <c r="B10" s="11" t="s">
        <v>26</v>
      </c>
      <c r="C10" s="27">
        <v>36181137</v>
      </c>
      <c r="D10" s="27">
        <v>38093598</v>
      </c>
      <c r="E10" s="27">
        <v>28157038.199999999</v>
      </c>
      <c r="F10" s="33">
        <f t="shared" ref="F10:F73" si="0">IF(E10=0,"0.0%",E10/D10)</f>
        <v>0.73915407518082166</v>
      </c>
    </row>
    <row r="11" spans="2:6" x14ac:dyDescent="0.25">
      <c r="B11" s="13" t="s">
        <v>27</v>
      </c>
      <c r="C11" s="28">
        <v>269058152</v>
      </c>
      <c r="D11" s="28">
        <v>283720035</v>
      </c>
      <c r="E11" s="28">
        <v>210834308.6099996</v>
      </c>
      <c r="F11" s="23">
        <f t="shared" si="0"/>
        <v>0.74310687509255235</v>
      </c>
    </row>
    <row r="12" spans="2:6" x14ac:dyDescent="0.25">
      <c r="B12" s="13" t="s">
        <v>28</v>
      </c>
      <c r="C12" s="28">
        <v>62847283</v>
      </c>
      <c r="D12" s="28">
        <v>64839580</v>
      </c>
      <c r="E12" s="28">
        <v>47034795.920000024</v>
      </c>
      <c r="F12" s="23">
        <f t="shared" si="0"/>
        <v>0.72540253838781843</v>
      </c>
    </row>
    <row r="13" spans="2:6" x14ac:dyDescent="0.25">
      <c r="B13" s="13" t="s">
        <v>29</v>
      </c>
      <c r="C13" s="28">
        <v>26952843</v>
      </c>
      <c r="D13" s="28">
        <v>28932664</v>
      </c>
      <c r="E13" s="28">
        <v>17874496.940000001</v>
      </c>
      <c r="F13" s="23">
        <f t="shared" si="0"/>
        <v>0.61779644418502222</v>
      </c>
    </row>
    <row r="14" spans="2:6" x14ac:dyDescent="0.25">
      <c r="B14" s="13" t="s">
        <v>30</v>
      </c>
      <c r="C14" s="28">
        <v>118097961</v>
      </c>
      <c r="D14" s="28">
        <v>121699562</v>
      </c>
      <c r="E14" s="28">
        <v>88516649.37999998</v>
      </c>
      <c r="F14" s="23">
        <f t="shared" si="0"/>
        <v>0.72733745237308234</v>
      </c>
    </row>
    <row r="15" spans="2:6" x14ac:dyDescent="0.25">
      <c r="B15" s="13" t="s">
        <v>31</v>
      </c>
      <c r="C15" s="28">
        <v>53414095</v>
      </c>
      <c r="D15" s="28">
        <v>57253986</v>
      </c>
      <c r="E15" s="28">
        <v>40233635.989999995</v>
      </c>
      <c r="F15" s="23">
        <f t="shared" si="0"/>
        <v>0.70272200768694071</v>
      </c>
    </row>
    <row r="16" spans="2:6" x14ac:dyDescent="0.25">
      <c r="B16" s="13" t="s">
        <v>32</v>
      </c>
      <c r="C16" s="28">
        <v>6689450</v>
      </c>
      <c r="D16" s="28">
        <v>6554822</v>
      </c>
      <c r="E16" s="28">
        <v>4680933.0099999988</v>
      </c>
      <c r="F16" s="23">
        <f t="shared" si="0"/>
        <v>0.71412053752184257</v>
      </c>
    </row>
    <row r="17" spans="2:6" x14ac:dyDescent="0.25">
      <c r="B17" s="13" t="s">
        <v>33</v>
      </c>
      <c r="C17" s="28">
        <v>222407242</v>
      </c>
      <c r="D17" s="28">
        <v>247435638</v>
      </c>
      <c r="E17" s="28">
        <v>182055706.36999997</v>
      </c>
      <c r="F17" s="23">
        <f t="shared" si="0"/>
        <v>0.73576994745599245</v>
      </c>
    </row>
    <row r="18" spans="2:6" x14ac:dyDescent="0.25">
      <c r="B18" s="13" t="s">
        <v>34</v>
      </c>
      <c r="C18" s="28">
        <v>30771269</v>
      </c>
      <c r="D18" s="28">
        <v>33794122</v>
      </c>
      <c r="E18" s="28">
        <v>23890269.990000002</v>
      </c>
      <c r="F18" s="23">
        <f t="shared" si="0"/>
        <v>0.70693566147390963</v>
      </c>
    </row>
    <row r="19" spans="2:6" x14ac:dyDescent="0.25">
      <c r="B19" s="13" t="s">
        <v>35</v>
      </c>
      <c r="C19" s="28">
        <v>39672426</v>
      </c>
      <c r="D19" s="28">
        <v>42432938</v>
      </c>
      <c r="E19" s="28">
        <v>30883516.750000019</v>
      </c>
      <c r="F19" s="23">
        <f t="shared" si="0"/>
        <v>0.7278194300380525</v>
      </c>
    </row>
    <row r="20" spans="2:6" x14ac:dyDescent="0.25">
      <c r="B20" s="13" t="s">
        <v>40</v>
      </c>
      <c r="C20" s="28">
        <v>111286962</v>
      </c>
      <c r="D20" s="28">
        <v>119562814</v>
      </c>
      <c r="E20" s="28">
        <v>87634773.200000048</v>
      </c>
      <c r="F20" s="23">
        <f t="shared" si="0"/>
        <v>0.73296010915233267</v>
      </c>
    </row>
    <row r="21" spans="2:6" x14ac:dyDescent="0.25">
      <c r="B21" s="13" t="s">
        <v>36</v>
      </c>
      <c r="C21" s="28">
        <v>1214157399</v>
      </c>
      <c r="D21" s="28">
        <v>1094258422</v>
      </c>
      <c r="E21" s="28">
        <v>644470217.21999931</v>
      </c>
      <c r="F21" s="23">
        <f t="shared" si="0"/>
        <v>0.58895614076434255</v>
      </c>
    </row>
    <row r="22" spans="2:6" x14ac:dyDescent="0.25">
      <c r="B22" s="13" t="s">
        <v>37</v>
      </c>
      <c r="C22" s="28">
        <v>756414224</v>
      </c>
      <c r="D22" s="28">
        <v>753457245</v>
      </c>
      <c r="E22" s="28">
        <v>535124473.41999942</v>
      </c>
      <c r="F22" s="23">
        <f t="shared" si="0"/>
        <v>0.71022540027470227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155359728</v>
      </c>
      <c r="E23" s="45">
        <f>SUM(E24:E34)</f>
        <v>113340901.65000002</v>
      </c>
      <c r="F23" s="46">
        <f t="shared" si="0"/>
        <v>0.72953849178984154</v>
      </c>
    </row>
    <row r="24" spans="2:6" x14ac:dyDescent="0.25">
      <c r="B24" s="13" t="s">
        <v>36</v>
      </c>
      <c r="C24" s="28">
        <v>3431431</v>
      </c>
      <c r="D24" s="28">
        <v>3437856</v>
      </c>
      <c r="E24" s="28">
        <v>210244.37</v>
      </c>
      <c r="F24" s="23">
        <f t="shared" si="0"/>
        <v>6.115566504239852E-2</v>
      </c>
    </row>
    <row r="25" spans="2:6" x14ac:dyDescent="0.25">
      <c r="B25" s="13" t="s">
        <v>37</v>
      </c>
      <c r="C25" s="28">
        <v>144741170</v>
      </c>
      <c r="D25" s="28">
        <v>151921872</v>
      </c>
      <c r="E25" s="28">
        <v>113130657.28000002</v>
      </c>
      <c r="F25" s="23">
        <f t="shared" si="0"/>
        <v>0.74466339698605089</v>
      </c>
    </row>
    <row r="26" spans="2:6" hidden="1" x14ac:dyDescent="0.25">
      <c r="B26" s="13"/>
      <c r="C26" s="28"/>
      <c r="D26" s="28"/>
      <c r="E26" s="28"/>
      <c r="F26" s="23" t="str">
        <f t="shared" si="0"/>
        <v>0.0%</v>
      </c>
    </row>
    <row r="27" spans="2:6" hidden="1" x14ac:dyDescent="0.25">
      <c r="B27" s="13"/>
      <c r="C27" s="28"/>
      <c r="D27" s="28"/>
      <c r="E27" s="28"/>
      <c r="F27" s="23" t="str">
        <f t="shared" si="0"/>
        <v>0.0%</v>
      </c>
    </row>
    <row r="28" spans="2:6" hidden="1" x14ac:dyDescent="0.25">
      <c r="B28" s="13"/>
      <c r="C28" s="28"/>
      <c r="D28" s="28"/>
      <c r="E28" s="28"/>
      <c r="F28" s="23" t="str">
        <f t="shared" si="0"/>
        <v>0.0%</v>
      </c>
    </row>
    <row r="29" spans="2:6" hidden="1" x14ac:dyDescent="0.25">
      <c r="B29" s="13"/>
      <c r="C29" s="28"/>
      <c r="D29" s="28"/>
      <c r="E29" s="28"/>
      <c r="F29" s="23" t="str">
        <f t="shared" si="0"/>
        <v>0.0%</v>
      </c>
    </row>
    <row r="30" spans="2:6" hidden="1" x14ac:dyDescent="0.25">
      <c r="B30" s="13"/>
      <c r="C30" s="28"/>
      <c r="D30" s="28"/>
      <c r="E30" s="28"/>
      <c r="F30" s="23" t="str">
        <f t="shared" si="0"/>
        <v>0.0%</v>
      </c>
    </row>
    <row r="31" spans="2:6" hidden="1" x14ac:dyDescent="0.25">
      <c r="B31" s="13"/>
      <c r="C31" s="28"/>
      <c r="D31" s="28"/>
      <c r="E31" s="28"/>
      <c r="F31" s="23" t="str">
        <f t="shared" si="0"/>
        <v>0.0%</v>
      </c>
    </row>
    <row r="32" spans="2:6" hidden="1" x14ac:dyDescent="0.25">
      <c r="B32" s="13"/>
      <c r="C32" s="28"/>
      <c r="D32" s="28"/>
      <c r="E32" s="28"/>
      <c r="F32" s="23" t="str">
        <f t="shared" si="0"/>
        <v>0.0%</v>
      </c>
    </row>
    <row r="33" spans="2:6" hidden="1" x14ac:dyDescent="0.25">
      <c r="B33" s="13"/>
      <c r="C33" s="28"/>
      <c r="D33" s="28"/>
      <c r="E33" s="28"/>
      <c r="F33" s="23" t="str">
        <f t="shared" si="0"/>
        <v>0.0%</v>
      </c>
    </row>
    <row r="34" spans="2:6" hidden="1" x14ac:dyDescent="0.25">
      <c r="B34" s="13"/>
      <c r="C34" s="28"/>
      <c r="D34" s="28"/>
      <c r="E34" s="28"/>
      <c r="F34" s="23" t="str">
        <f t="shared" si="0"/>
        <v>0.0%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4372332158</v>
      </c>
      <c r="E35" s="45">
        <f t="shared" si="1"/>
        <v>2959130327.9600029</v>
      </c>
      <c r="F35" s="46">
        <f t="shared" si="0"/>
        <v>0.67678534498933718</v>
      </c>
    </row>
    <row r="36" spans="2:6" x14ac:dyDescent="0.25">
      <c r="B36" s="38" t="s">
        <v>26</v>
      </c>
      <c r="C36" s="12">
        <v>26262582</v>
      </c>
      <c r="D36" s="12">
        <v>26217936</v>
      </c>
      <c r="E36" s="12">
        <v>13053252.389999997</v>
      </c>
      <c r="F36" s="33">
        <f t="shared" si="0"/>
        <v>0.49787490479799773</v>
      </c>
    </row>
    <row r="37" spans="2:6" x14ac:dyDescent="0.25">
      <c r="B37" s="39" t="s">
        <v>27</v>
      </c>
      <c r="C37" s="40">
        <v>73296760</v>
      </c>
      <c r="D37" s="40">
        <v>89697838</v>
      </c>
      <c r="E37" s="40">
        <v>57689101.840000056</v>
      </c>
      <c r="F37" s="23">
        <f t="shared" si="0"/>
        <v>0.64314930132429782</v>
      </c>
    </row>
    <row r="38" spans="2:6" x14ac:dyDescent="0.25">
      <c r="B38" s="39" t="s">
        <v>28</v>
      </c>
      <c r="C38" s="40">
        <v>59411022</v>
      </c>
      <c r="D38" s="40">
        <v>112375631</v>
      </c>
      <c r="E38" s="40">
        <v>63564625.410000011</v>
      </c>
      <c r="F38" s="23">
        <f t="shared" si="0"/>
        <v>0.56564421346830984</v>
      </c>
    </row>
    <row r="39" spans="2:6" x14ac:dyDescent="0.25">
      <c r="B39" s="39" t="s">
        <v>29</v>
      </c>
      <c r="C39" s="40">
        <v>31238585</v>
      </c>
      <c r="D39" s="40">
        <v>24234461</v>
      </c>
      <c r="E39" s="40">
        <v>14072053.110000005</v>
      </c>
      <c r="F39" s="23">
        <f t="shared" si="0"/>
        <v>0.58066292912394479</v>
      </c>
    </row>
    <row r="40" spans="2:6" x14ac:dyDescent="0.25">
      <c r="B40" s="39" t="s">
        <v>30</v>
      </c>
      <c r="C40" s="40">
        <v>31247391</v>
      </c>
      <c r="D40" s="40">
        <v>40401152</v>
      </c>
      <c r="E40" s="40">
        <v>24491978.959999997</v>
      </c>
      <c r="F40" s="23">
        <f t="shared" si="0"/>
        <v>0.60621981670225633</v>
      </c>
    </row>
    <row r="41" spans="2:6" x14ac:dyDescent="0.25">
      <c r="B41" s="39" t="s">
        <v>31</v>
      </c>
      <c r="C41" s="40">
        <v>35875895</v>
      </c>
      <c r="D41" s="40">
        <v>118161227</v>
      </c>
      <c r="E41" s="40">
        <v>35345756.050000012</v>
      </c>
      <c r="F41" s="23">
        <f t="shared" si="0"/>
        <v>0.29913159288706448</v>
      </c>
    </row>
    <row r="42" spans="2:6" x14ac:dyDescent="0.25">
      <c r="B42" s="39" t="s">
        <v>32</v>
      </c>
      <c r="C42" s="40">
        <v>31855561</v>
      </c>
      <c r="D42" s="40">
        <v>27189809</v>
      </c>
      <c r="E42" s="40">
        <v>11307112.25999999</v>
      </c>
      <c r="F42" s="23">
        <f t="shared" si="0"/>
        <v>0.41585846594214732</v>
      </c>
    </row>
    <row r="43" spans="2:6" x14ac:dyDescent="0.25">
      <c r="B43" s="39" t="s">
        <v>33</v>
      </c>
      <c r="C43" s="40">
        <v>44029494</v>
      </c>
      <c r="D43" s="40">
        <v>54742190</v>
      </c>
      <c r="E43" s="40">
        <v>34810542.840000011</v>
      </c>
      <c r="F43" s="23">
        <f t="shared" si="0"/>
        <v>0.63589971172143478</v>
      </c>
    </row>
    <row r="44" spans="2:6" x14ac:dyDescent="0.25">
      <c r="B44" s="39" t="s">
        <v>34</v>
      </c>
      <c r="C44" s="40">
        <v>13368393</v>
      </c>
      <c r="D44" s="40">
        <v>17292924</v>
      </c>
      <c r="E44" s="40">
        <v>11529018.749999996</v>
      </c>
      <c r="F44" s="23">
        <f t="shared" si="0"/>
        <v>0.66668995653944907</v>
      </c>
    </row>
    <row r="45" spans="2:6" x14ac:dyDescent="0.25">
      <c r="B45" s="39" t="s">
        <v>35</v>
      </c>
      <c r="C45" s="40">
        <v>67552750</v>
      </c>
      <c r="D45" s="40">
        <v>66762925</v>
      </c>
      <c r="E45" s="40">
        <v>31555803.269999988</v>
      </c>
      <c r="F45" s="23">
        <f t="shared" si="0"/>
        <v>0.47265459489679323</v>
      </c>
    </row>
    <row r="46" spans="2:6" x14ac:dyDescent="0.25">
      <c r="B46" s="39" t="s">
        <v>40</v>
      </c>
      <c r="C46" s="40">
        <v>107239238</v>
      </c>
      <c r="D46" s="40">
        <v>67079495</v>
      </c>
      <c r="E46" s="40">
        <v>55932847.710000001</v>
      </c>
      <c r="F46" s="23">
        <f t="shared" si="0"/>
        <v>0.83382929030697084</v>
      </c>
    </row>
    <row r="47" spans="2:6" x14ac:dyDescent="0.25">
      <c r="B47" s="39" t="s">
        <v>39</v>
      </c>
      <c r="C47" s="40">
        <v>809881</v>
      </c>
      <c r="D47" s="40">
        <v>817054</v>
      </c>
      <c r="E47" s="40">
        <v>607848.74</v>
      </c>
      <c r="F47" s="23">
        <f t="shared" si="0"/>
        <v>0.74395173391232405</v>
      </c>
    </row>
    <row r="48" spans="2:6" x14ac:dyDescent="0.25">
      <c r="B48" s="39" t="s">
        <v>36</v>
      </c>
      <c r="C48" s="40">
        <v>625540514</v>
      </c>
      <c r="D48" s="40">
        <v>603268187</v>
      </c>
      <c r="E48" s="40">
        <v>420321394.03000021</v>
      </c>
      <c r="F48" s="23">
        <f t="shared" si="0"/>
        <v>0.69674052616668181</v>
      </c>
    </row>
    <row r="49" spans="2:6" x14ac:dyDescent="0.25">
      <c r="B49" s="41" t="s">
        <v>37</v>
      </c>
      <c r="C49" s="15">
        <v>1024458285</v>
      </c>
      <c r="D49" s="15">
        <v>3124091329</v>
      </c>
      <c r="E49" s="15">
        <v>2184848992.6000028</v>
      </c>
      <c r="F49" s="34">
        <f t="shared" si="0"/>
        <v>0.69935503239572638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548446142</v>
      </c>
      <c r="E50" s="45">
        <f>SUM(E51:E60)</f>
        <v>357654342.33999997</v>
      </c>
      <c r="F50" s="46">
        <f t="shared" si="0"/>
        <v>0.65212299795884054</v>
      </c>
    </row>
    <row r="51" spans="2:6" x14ac:dyDescent="0.25">
      <c r="B51" s="13" t="s">
        <v>27</v>
      </c>
      <c r="C51" s="28">
        <v>19875268</v>
      </c>
      <c r="D51" s="28">
        <v>11757947</v>
      </c>
      <c r="E51" s="28">
        <v>254210</v>
      </c>
      <c r="F51" s="23">
        <f t="shared" si="0"/>
        <v>2.1620270953764294E-2</v>
      </c>
    </row>
    <row r="52" spans="2:6" x14ac:dyDescent="0.25">
      <c r="B52" s="13" t="s">
        <v>28</v>
      </c>
      <c r="C52" s="28">
        <v>0</v>
      </c>
      <c r="D52" s="28">
        <v>6125935</v>
      </c>
      <c r="E52" s="28">
        <v>2873058.64</v>
      </c>
      <c r="F52" s="23">
        <f t="shared" si="0"/>
        <v>0.46899920420311353</v>
      </c>
    </row>
    <row r="53" spans="2:6" x14ac:dyDescent="0.25">
      <c r="B53" s="13" t="s">
        <v>29</v>
      </c>
      <c r="C53" s="28">
        <v>12000000</v>
      </c>
      <c r="D53" s="28">
        <v>5797455</v>
      </c>
      <c r="E53" s="28">
        <v>59140.350000000006</v>
      </c>
      <c r="F53" s="23">
        <f t="shared" si="0"/>
        <v>1.02010882361312E-2</v>
      </c>
    </row>
    <row r="54" spans="2:6" x14ac:dyDescent="0.25">
      <c r="B54" s="13" t="s">
        <v>31</v>
      </c>
      <c r="C54" s="28">
        <v>20000000</v>
      </c>
      <c r="D54" s="28">
        <v>0</v>
      </c>
      <c r="E54" s="28">
        <v>0</v>
      </c>
      <c r="F54" s="23" t="str">
        <f t="shared" si="0"/>
        <v>0.0%</v>
      </c>
    </row>
    <row r="55" spans="2:6" x14ac:dyDescent="0.25">
      <c r="B55" s="13" t="s">
        <v>35</v>
      </c>
      <c r="C55" s="28">
        <v>60785355</v>
      </c>
      <c r="D55" s="28">
        <v>15413988</v>
      </c>
      <c r="E55" s="28">
        <v>0</v>
      </c>
      <c r="F55" s="23" t="str">
        <f t="shared" si="0"/>
        <v>0.0%</v>
      </c>
    </row>
    <row r="56" spans="2:6" x14ac:dyDescent="0.25">
      <c r="B56" s="13" t="s">
        <v>40</v>
      </c>
      <c r="C56" s="28">
        <v>262912696</v>
      </c>
      <c r="D56" s="28">
        <v>302981623</v>
      </c>
      <c r="E56" s="28">
        <v>298296029.29999995</v>
      </c>
      <c r="F56" s="23">
        <f t="shared" si="0"/>
        <v>0.98453505643805983</v>
      </c>
    </row>
    <row r="57" spans="2:6" x14ac:dyDescent="0.25">
      <c r="B57" s="13" t="s">
        <v>36</v>
      </c>
      <c r="C57" s="28">
        <v>665178436</v>
      </c>
      <c r="D57" s="28">
        <v>106546456</v>
      </c>
      <c r="E57" s="28">
        <v>879053</v>
      </c>
      <c r="F57" s="23">
        <f t="shared" si="0"/>
        <v>8.2504198919577387E-3</v>
      </c>
    </row>
    <row r="58" spans="2:6" x14ac:dyDescent="0.25">
      <c r="B58" s="13" t="s">
        <v>37</v>
      </c>
      <c r="C58" s="28">
        <v>284688400</v>
      </c>
      <c r="D58" s="28">
        <v>99822738</v>
      </c>
      <c r="E58" s="28">
        <v>55292851.049999997</v>
      </c>
      <c r="F58" s="23">
        <f t="shared" si="0"/>
        <v>0.55391038312333207</v>
      </c>
    </row>
    <row r="59" spans="2:6" hidden="1" x14ac:dyDescent="0.25">
      <c r="B59" s="13"/>
      <c r="C59" s="28"/>
      <c r="D59" s="28"/>
      <c r="E59" s="28"/>
      <c r="F59" s="23" t="str">
        <f t="shared" si="0"/>
        <v>0.0%</v>
      </c>
    </row>
    <row r="60" spans="2:6" hidden="1" x14ac:dyDescent="0.25">
      <c r="B60" s="13"/>
      <c r="C60" s="28"/>
      <c r="D60" s="28"/>
      <c r="E60" s="28"/>
      <c r="F60" s="23" t="str">
        <f t="shared" si="0"/>
        <v>0.0%</v>
      </c>
    </row>
    <row r="61" spans="2:6" x14ac:dyDescent="0.25">
      <c r="B61" s="44" t="s">
        <v>16</v>
      </c>
      <c r="C61" s="45">
        <f>+SUM(C62:C71)</f>
        <v>108799867</v>
      </c>
      <c r="D61" s="45">
        <f>+SUM(D62:D71)</f>
        <v>389004866</v>
      </c>
      <c r="E61" s="45">
        <f>+SUM(E62:E71)</f>
        <v>265825614.34999996</v>
      </c>
      <c r="F61" s="46">
        <f t="shared" si="0"/>
        <v>0.68334778709426214</v>
      </c>
    </row>
    <row r="62" spans="2:6" x14ac:dyDescent="0.25">
      <c r="B62" s="11" t="s">
        <v>26</v>
      </c>
      <c r="C62" s="27">
        <v>37000</v>
      </c>
      <c r="D62" s="27">
        <v>0</v>
      </c>
      <c r="E62" s="27">
        <v>0</v>
      </c>
      <c r="F62" s="33" t="str">
        <f t="shared" si="0"/>
        <v>0.0%</v>
      </c>
    </row>
    <row r="63" spans="2:6" x14ac:dyDescent="0.25">
      <c r="B63" s="13" t="s">
        <v>27</v>
      </c>
      <c r="C63" s="28">
        <v>124732</v>
      </c>
      <c r="D63" s="28">
        <v>138392</v>
      </c>
      <c r="E63" s="28">
        <v>138392</v>
      </c>
      <c r="F63" s="23">
        <f t="shared" si="0"/>
        <v>1</v>
      </c>
    </row>
    <row r="64" spans="2:6" x14ac:dyDescent="0.25">
      <c r="B64" s="13" t="s">
        <v>28</v>
      </c>
      <c r="C64" s="28">
        <v>5500000</v>
      </c>
      <c r="D64" s="28">
        <v>2365016</v>
      </c>
      <c r="E64" s="28">
        <v>2336170</v>
      </c>
      <c r="F64" s="23">
        <f t="shared" si="0"/>
        <v>0.98780304234728222</v>
      </c>
    </row>
    <row r="65" spans="2:6" x14ac:dyDescent="0.25">
      <c r="B65" s="13" t="s">
        <v>29</v>
      </c>
      <c r="C65" s="28">
        <v>128000</v>
      </c>
      <c r="D65" s="28">
        <v>711123</v>
      </c>
      <c r="E65" s="28">
        <v>651962</v>
      </c>
      <c r="F65" s="23">
        <f t="shared" si="0"/>
        <v>0.9168062346457645</v>
      </c>
    </row>
    <row r="66" spans="2:6" x14ac:dyDescent="0.25">
      <c r="B66" s="13" t="s">
        <v>31</v>
      </c>
      <c r="C66" s="28">
        <v>1372000</v>
      </c>
      <c r="D66" s="28">
        <v>567962</v>
      </c>
      <c r="E66" s="28">
        <v>446085</v>
      </c>
      <c r="F66" s="23">
        <f t="shared" si="0"/>
        <v>0.78541346075969876</v>
      </c>
    </row>
    <row r="67" spans="2:6" x14ac:dyDescent="0.25">
      <c r="B67" s="13" t="s">
        <v>33</v>
      </c>
      <c r="C67" s="28">
        <v>0</v>
      </c>
      <c r="D67" s="28">
        <v>0</v>
      </c>
      <c r="E67" s="28">
        <v>0</v>
      </c>
      <c r="F67" s="23" t="str">
        <f t="shared" si="0"/>
        <v>0.0%</v>
      </c>
    </row>
    <row r="68" spans="2:6" x14ac:dyDescent="0.25">
      <c r="B68" s="13" t="s">
        <v>35</v>
      </c>
      <c r="C68" s="28">
        <v>0</v>
      </c>
      <c r="D68" s="28">
        <v>0</v>
      </c>
      <c r="E68" s="28">
        <v>0</v>
      </c>
      <c r="F68" s="23" t="str">
        <f t="shared" si="0"/>
        <v>0.0%</v>
      </c>
    </row>
    <row r="69" spans="2:6" x14ac:dyDescent="0.25">
      <c r="B69" s="13" t="s">
        <v>40</v>
      </c>
      <c r="C69" s="28">
        <v>44055701</v>
      </c>
      <c r="D69" s="28">
        <v>33371666</v>
      </c>
      <c r="E69" s="28">
        <v>33365602</v>
      </c>
      <c r="F69" s="23">
        <f t="shared" si="0"/>
        <v>0.99981828896405711</v>
      </c>
    </row>
    <row r="70" spans="2:6" x14ac:dyDescent="0.25">
      <c r="B70" s="13" t="s">
        <v>36</v>
      </c>
      <c r="C70" s="28">
        <v>2687334</v>
      </c>
      <c r="D70" s="28">
        <v>3711418</v>
      </c>
      <c r="E70" s="28">
        <v>2513382.0700000003</v>
      </c>
      <c r="F70" s="23">
        <f t="shared" si="0"/>
        <v>0.6772026406079833</v>
      </c>
    </row>
    <row r="71" spans="2:6" ht="16.5" customHeight="1" x14ac:dyDescent="0.25">
      <c r="B71" s="13" t="s">
        <v>37</v>
      </c>
      <c r="C71" s="28">
        <v>54895100</v>
      </c>
      <c r="D71" s="28">
        <v>348139289</v>
      </c>
      <c r="E71" s="28">
        <v>226374021.27999997</v>
      </c>
      <c r="F71" s="23">
        <f t="shared" si="0"/>
        <v>0.65023979893289197</v>
      </c>
    </row>
    <row r="72" spans="2:6" hidden="1" x14ac:dyDescent="0.25">
      <c r="B72" s="44" t="s">
        <v>23</v>
      </c>
      <c r="C72" s="45">
        <f>+C73</f>
        <v>0</v>
      </c>
      <c r="D72" s="45">
        <f t="shared" ref="D72:E72" si="2">+D73</f>
        <v>0</v>
      </c>
      <c r="E72" s="45">
        <f t="shared" si="2"/>
        <v>0</v>
      </c>
      <c r="F72" s="46" t="str">
        <f t="shared" si="0"/>
        <v>0.0%</v>
      </c>
    </row>
    <row r="73" spans="2:6" hidden="1" x14ac:dyDescent="0.25">
      <c r="B73" s="17"/>
      <c r="C73" s="30"/>
      <c r="D73" s="30"/>
      <c r="E73" s="30"/>
      <c r="F73" s="33" t="str">
        <f t="shared" si="0"/>
        <v>0.0%</v>
      </c>
    </row>
    <row r="74" spans="2:6" x14ac:dyDescent="0.25">
      <c r="B74" s="44" t="s">
        <v>15</v>
      </c>
      <c r="C74" s="45">
        <f>+SUM(C75:C88)</f>
        <v>593759931</v>
      </c>
      <c r="D74" s="45">
        <f>+SUM(D75:D88)</f>
        <v>533953107</v>
      </c>
      <c r="E74" s="45">
        <f>+SUM(E75:E88)</f>
        <v>195840815.10000002</v>
      </c>
      <c r="F74" s="46">
        <f t="shared" ref="F74:F89" si="3">IF(E74=0,"0.0%",E74/D74)</f>
        <v>0.36677530766760763</v>
      </c>
    </row>
    <row r="75" spans="2:6" x14ac:dyDescent="0.25">
      <c r="B75" s="11" t="s">
        <v>26</v>
      </c>
      <c r="C75" s="27">
        <v>15044270</v>
      </c>
      <c r="D75" s="27">
        <v>196695</v>
      </c>
      <c r="E75" s="27">
        <v>92776.74</v>
      </c>
      <c r="F75" s="33">
        <f t="shared" si="3"/>
        <v>0.47167818195683675</v>
      </c>
    </row>
    <row r="76" spans="2:6" x14ac:dyDescent="0.25">
      <c r="B76" s="13" t="s">
        <v>27</v>
      </c>
      <c r="C76" s="28">
        <v>236193378</v>
      </c>
      <c r="D76" s="28">
        <v>111958674</v>
      </c>
      <c r="E76" s="28">
        <v>37781615.510000005</v>
      </c>
      <c r="F76" s="23">
        <f t="shared" si="3"/>
        <v>0.33746036961816828</v>
      </c>
    </row>
    <row r="77" spans="2:6" x14ac:dyDescent="0.25">
      <c r="B77" s="13" t="s">
        <v>28</v>
      </c>
      <c r="C77" s="28">
        <v>0</v>
      </c>
      <c r="D77" s="28">
        <v>819044</v>
      </c>
      <c r="E77" s="28">
        <v>480334.84</v>
      </c>
      <c r="F77" s="23">
        <f t="shared" si="3"/>
        <v>0.58645791923266644</v>
      </c>
    </row>
    <row r="78" spans="2:6" x14ac:dyDescent="0.25">
      <c r="B78" s="13" t="s">
        <v>29</v>
      </c>
      <c r="C78" s="28">
        <v>4823573</v>
      </c>
      <c r="D78" s="28">
        <v>39182</v>
      </c>
      <c r="E78" s="28">
        <v>14692.8</v>
      </c>
      <c r="F78" s="23">
        <f t="shared" si="3"/>
        <v>0.37498851513450054</v>
      </c>
    </row>
    <row r="79" spans="2:6" x14ac:dyDescent="0.25">
      <c r="B79" s="13" t="s">
        <v>30</v>
      </c>
      <c r="C79" s="28">
        <v>0</v>
      </c>
      <c r="D79" s="28">
        <v>2373721</v>
      </c>
      <c r="E79" s="28">
        <v>601966.09</v>
      </c>
      <c r="F79" s="23">
        <f t="shared" si="3"/>
        <v>0.25359597442159376</v>
      </c>
    </row>
    <row r="80" spans="2:6" x14ac:dyDescent="0.25">
      <c r="B80" s="13" t="s">
        <v>31</v>
      </c>
      <c r="C80" s="28">
        <v>0</v>
      </c>
      <c r="D80" s="28">
        <v>12182603</v>
      </c>
      <c r="E80" s="28">
        <v>5075125.75</v>
      </c>
      <c r="F80" s="23">
        <f t="shared" si="3"/>
        <v>0.41658796153826894</v>
      </c>
    </row>
    <row r="81" spans="2:6" x14ac:dyDescent="0.25">
      <c r="B81" s="13" t="s">
        <v>32</v>
      </c>
      <c r="C81" s="28">
        <v>0</v>
      </c>
      <c r="D81" s="28">
        <v>3474438</v>
      </c>
      <c r="E81" s="28">
        <v>1633505.4399999997</v>
      </c>
      <c r="F81" s="23">
        <f t="shared" si="3"/>
        <v>0.47014954360964267</v>
      </c>
    </row>
    <row r="82" spans="2:6" x14ac:dyDescent="0.25">
      <c r="B82" s="13" t="s">
        <v>33</v>
      </c>
      <c r="C82" s="28">
        <v>0</v>
      </c>
      <c r="D82" s="28">
        <v>1015492</v>
      </c>
      <c r="E82" s="28">
        <v>284816.30999999994</v>
      </c>
      <c r="F82" s="23">
        <f t="shared" si="3"/>
        <v>0.28047124940422963</v>
      </c>
    </row>
    <row r="83" spans="2:6" x14ac:dyDescent="0.25">
      <c r="B83" s="13" t="s">
        <v>34</v>
      </c>
      <c r="C83" s="28">
        <v>0</v>
      </c>
      <c r="D83" s="28">
        <v>362902</v>
      </c>
      <c r="E83" s="28">
        <v>82662.210000000006</v>
      </c>
      <c r="F83" s="23">
        <f t="shared" si="3"/>
        <v>0.22778108139387496</v>
      </c>
    </row>
    <row r="84" spans="2:6" x14ac:dyDescent="0.25">
      <c r="B84" s="13" t="s">
        <v>35</v>
      </c>
      <c r="C84" s="28">
        <v>500000</v>
      </c>
      <c r="D84" s="28">
        <v>1360401</v>
      </c>
      <c r="E84" s="28">
        <v>628132.57999999984</v>
      </c>
      <c r="F84" s="23">
        <f t="shared" si="3"/>
        <v>0.46172604989264182</v>
      </c>
    </row>
    <row r="85" spans="2:6" x14ac:dyDescent="0.25">
      <c r="B85" s="13" t="s">
        <v>40</v>
      </c>
      <c r="C85" s="28">
        <v>0</v>
      </c>
      <c r="D85" s="28">
        <v>284203</v>
      </c>
      <c r="E85" s="28">
        <v>42126.79</v>
      </c>
      <c r="F85" s="23">
        <f t="shared" si="3"/>
        <v>0.14822781603290605</v>
      </c>
    </row>
    <row r="86" spans="2:6" x14ac:dyDescent="0.25">
      <c r="B86" s="13" t="s">
        <v>39</v>
      </c>
      <c r="C86" s="28">
        <v>0</v>
      </c>
      <c r="D86" s="28">
        <v>6000</v>
      </c>
      <c r="E86" s="28">
        <v>5500</v>
      </c>
      <c r="F86" s="23">
        <f t="shared" si="3"/>
        <v>0.91666666666666663</v>
      </c>
    </row>
    <row r="87" spans="2:6" x14ac:dyDescent="0.25">
      <c r="B87" s="13" t="s">
        <v>36</v>
      </c>
      <c r="C87" s="28">
        <v>0</v>
      </c>
      <c r="D87" s="28">
        <v>7235267</v>
      </c>
      <c r="E87" s="28">
        <v>2916261.4299999992</v>
      </c>
      <c r="F87" s="23">
        <f t="shared" si="3"/>
        <v>0.40306203350892222</v>
      </c>
    </row>
    <row r="88" spans="2:6" x14ac:dyDescent="0.25">
      <c r="B88" s="13" t="s">
        <v>37</v>
      </c>
      <c r="C88" s="28">
        <v>337198710</v>
      </c>
      <c r="D88" s="28">
        <v>392644485</v>
      </c>
      <c r="E88" s="28">
        <v>146201298.61000001</v>
      </c>
      <c r="F88" s="23">
        <f t="shared" si="3"/>
        <v>0.37235031738698687</v>
      </c>
    </row>
    <row r="89" spans="2:6" x14ac:dyDescent="0.25">
      <c r="B89" s="47" t="s">
        <v>3</v>
      </c>
      <c r="C89" s="48">
        <f>+C74+C72+C61+C50+C35+C23+C9</f>
        <v>7296309348</v>
      </c>
      <c r="D89" s="48">
        <f>+D74+D72+D61+D50+D35+D23+D9</f>
        <v>8891131427</v>
      </c>
      <c r="E89" s="48">
        <f>+E74+E72+E61+E50+E35+E23+E9</f>
        <v>5833182816.4000015</v>
      </c>
      <c r="F89" s="49">
        <f t="shared" si="3"/>
        <v>0.65606755049038834</v>
      </c>
    </row>
    <row r="90" spans="2:6" x14ac:dyDescent="0.2">
      <c r="B90" s="37" t="s">
        <v>41</v>
      </c>
      <c r="C90" s="9"/>
      <c r="D90" s="9"/>
      <c r="E90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4" t="s">
        <v>47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304764</v>
      </c>
      <c r="E9" s="45">
        <f>SUM(E10:E13)</f>
        <v>105454</v>
      </c>
      <c r="F9" s="46">
        <f>IF(D9=0,"%",E9/D9)</f>
        <v>0.34601855862240949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25746</v>
      </c>
      <c r="F10" s="35">
        <f t="shared" ref="F10:F49" si="0">IF(D10=0,"%",E10/D10)</f>
        <v>0.14890171538292482</v>
      </c>
    </row>
    <row r="11" spans="2:6" x14ac:dyDescent="0.25">
      <c r="B11" s="13" t="s">
        <v>36</v>
      </c>
      <c r="C11" s="28">
        <v>0</v>
      </c>
      <c r="D11" s="28">
        <v>91560</v>
      </c>
      <c r="E11" s="28">
        <v>53410</v>
      </c>
      <c r="F11" s="35">
        <f t="shared" si="0"/>
        <v>0.58333333333333337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26298</v>
      </c>
      <c r="F12" s="35">
        <f t="shared" si="0"/>
        <v>0.65258821777755716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36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+SUM(C17:C29)</f>
        <v>174065973</v>
      </c>
      <c r="D16" s="45">
        <f>+SUM(D17:D29)</f>
        <v>238649944</v>
      </c>
      <c r="E16" s="45">
        <f>+SUM(E17:E29)</f>
        <v>102129169.94000003</v>
      </c>
      <c r="F16" s="46">
        <f t="shared" si="0"/>
        <v>0.42794550138256066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8136</v>
      </c>
      <c r="F17" s="24">
        <f t="shared" si="0"/>
        <v>0.36321428571428571</v>
      </c>
    </row>
    <row r="18" spans="2:6" x14ac:dyDescent="0.25">
      <c r="B18" s="13" t="s">
        <v>27</v>
      </c>
      <c r="C18" s="28">
        <v>62751</v>
      </c>
      <c r="D18" s="28">
        <v>210691</v>
      </c>
      <c r="E18" s="28">
        <v>111320.98</v>
      </c>
      <c r="F18" s="35">
        <f t="shared" si="0"/>
        <v>0.52836134433839133</v>
      </c>
    </row>
    <row r="19" spans="2:6" x14ac:dyDescent="0.25">
      <c r="B19" s="13" t="s">
        <v>28</v>
      </c>
      <c r="C19" s="28">
        <v>19500</v>
      </c>
      <c r="D19" s="28">
        <v>2463657</v>
      </c>
      <c r="E19" s="28">
        <v>118625.73</v>
      </c>
      <c r="F19" s="35">
        <f t="shared" si="0"/>
        <v>4.8150261988580391E-2</v>
      </c>
    </row>
    <row r="20" spans="2:6" x14ac:dyDescent="0.25">
      <c r="B20" s="13" t="s">
        <v>29</v>
      </c>
      <c r="C20" s="28">
        <v>6000</v>
      </c>
      <c r="D20" s="28">
        <v>4823320</v>
      </c>
      <c r="E20" s="28">
        <v>49748.989999999991</v>
      </c>
      <c r="F20" s="35">
        <f t="shared" si="0"/>
        <v>1.0314262789945513E-2</v>
      </c>
    </row>
    <row r="21" spans="2:6" x14ac:dyDescent="0.25">
      <c r="B21" s="13" t="s">
        <v>30</v>
      </c>
      <c r="C21" s="28">
        <v>15000</v>
      </c>
      <c r="D21" s="28">
        <v>1312022</v>
      </c>
      <c r="E21" s="28">
        <v>0</v>
      </c>
      <c r="F21" s="35">
        <f t="shared" si="0"/>
        <v>0</v>
      </c>
    </row>
    <row r="22" spans="2:6" x14ac:dyDescent="0.25">
      <c r="B22" s="13" t="s">
        <v>31</v>
      </c>
      <c r="C22" s="28">
        <v>0</v>
      </c>
      <c r="D22" s="28">
        <v>2055466</v>
      </c>
      <c r="E22" s="28">
        <v>638130.28</v>
      </c>
      <c r="F22" s="35">
        <f t="shared" si="0"/>
        <v>0.31045528361938363</v>
      </c>
    </row>
    <row r="23" spans="2:6" x14ac:dyDescent="0.25">
      <c r="B23" s="13" t="s">
        <v>32</v>
      </c>
      <c r="C23" s="28">
        <v>0</v>
      </c>
      <c r="D23" s="28">
        <v>699896</v>
      </c>
      <c r="E23" s="28">
        <v>18707.53</v>
      </c>
      <c r="F23" s="35">
        <f t="shared" si="0"/>
        <v>2.6729014024940847E-2</v>
      </c>
    </row>
    <row r="24" spans="2:6" x14ac:dyDescent="0.25">
      <c r="B24" s="13" t="s">
        <v>33</v>
      </c>
      <c r="C24" s="28">
        <v>35542</v>
      </c>
      <c r="D24" s="28">
        <v>156152</v>
      </c>
      <c r="E24" s="28">
        <v>115143.69</v>
      </c>
      <c r="F24" s="35">
        <f t="shared" si="0"/>
        <v>0.73738210205440857</v>
      </c>
    </row>
    <row r="25" spans="2:6" x14ac:dyDescent="0.25">
      <c r="B25" s="13" t="s">
        <v>34</v>
      </c>
      <c r="C25" s="28">
        <v>28000</v>
      </c>
      <c r="D25" s="28">
        <v>28000</v>
      </c>
      <c r="E25" s="28">
        <v>0</v>
      </c>
      <c r="F25" s="35">
        <f t="shared" si="0"/>
        <v>0</v>
      </c>
    </row>
    <row r="26" spans="2:6" x14ac:dyDescent="0.25">
      <c r="B26" s="13" t="s">
        <v>35</v>
      </c>
      <c r="C26" s="28">
        <v>0</v>
      </c>
      <c r="D26" s="28">
        <v>41100</v>
      </c>
      <c r="E26" s="28">
        <v>1439.6</v>
      </c>
      <c r="F26" s="35">
        <f t="shared" si="0"/>
        <v>3.5026763990267641E-2</v>
      </c>
    </row>
    <row r="27" spans="2:6" x14ac:dyDescent="0.25">
      <c r="B27" s="13" t="s">
        <v>40</v>
      </c>
      <c r="C27" s="28">
        <v>7700</v>
      </c>
      <c r="D27" s="28">
        <v>29750</v>
      </c>
      <c r="E27" s="28">
        <v>14928.630000000001</v>
      </c>
      <c r="F27" s="35">
        <f t="shared" si="0"/>
        <v>0.5018026890756303</v>
      </c>
    </row>
    <row r="28" spans="2:6" x14ac:dyDescent="0.25">
      <c r="B28" s="13" t="s">
        <v>36</v>
      </c>
      <c r="C28" s="28">
        <v>73492282</v>
      </c>
      <c r="D28" s="28">
        <v>89583056</v>
      </c>
      <c r="E28" s="28">
        <v>34691261.989999987</v>
      </c>
      <c r="F28" s="35">
        <f t="shared" si="0"/>
        <v>0.38725249549423707</v>
      </c>
    </row>
    <row r="29" spans="2:6" x14ac:dyDescent="0.25">
      <c r="B29" s="13" t="s">
        <v>37</v>
      </c>
      <c r="C29" s="28">
        <v>100376798</v>
      </c>
      <c r="D29" s="28">
        <v>137224434</v>
      </c>
      <c r="E29" s="28">
        <v>66361726.520000048</v>
      </c>
      <c r="F29" s="35">
        <f t="shared" si="0"/>
        <v>0.48359992885815106</v>
      </c>
    </row>
    <row r="30" spans="2:6" x14ac:dyDescent="0.25">
      <c r="B30" s="44" t="s">
        <v>17</v>
      </c>
      <c r="C30" s="45">
        <f>+SUM(C31:C34)</f>
        <v>0</v>
      </c>
      <c r="D30" s="45">
        <f t="shared" ref="D30:E30" si="1">+SUM(D31:D34)</f>
        <v>5550513</v>
      </c>
      <c r="E30" s="45">
        <f t="shared" si="1"/>
        <v>251565</v>
      </c>
      <c r="F30" s="46">
        <f t="shared" ref="F30:F34" si="2">IF(D30=0,"%",E30/D30)</f>
        <v>4.5322837726891191E-2</v>
      </c>
    </row>
    <row r="31" spans="2:6" x14ac:dyDescent="0.25">
      <c r="B31" s="13" t="s">
        <v>36</v>
      </c>
      <c r="C31" s="28">
        <v>0</v>
      </c>
      <c r="D31" s="28">
        <v>1580924</v>
      </c>
      <c r="E31" s="28">
        <v>0</v>
      </c>
      <c r="F31" s="35">
        <f t="shared" si="2"/>
        <v>0</v>
      </c>
    </row>
    <row r="32" spans="2:6" x14ac:dyDescent="0.25">
      <c r="B32" s="13" t="s">
        <v>37</v>
      </c>
      <c r="C32" s="28">
        <v>0</v>
      </c>
      <c r="D32" s="28">
        <v>3969589</v>
      </c>
      <c r="E32" s="28">
        <v>251565</v>
      </c>
      <c r="F32" s="35">
        <f t="shared" si="2"/>
        <v>6.3373059528329001E-2</v>
      </c>
    </row>
    <row r="33" spans="2:6" hidden="1" x14ac:dyDescent="0.25">
      <c r="B33" s="13"/>
      <c r="C33" s="28"/>
      <c r="D33" s="28"/>
      <c r="E33" s="28"/>
      <c r="F33" s="35" t="str">
        <f t="shared" si="2"/>
        <v>%</v>
      </c>
    </row>
    <row r="34" spans="2:6" hidden="1" x14ac:dyDescent="0.25">
      <c r="B34" s="14"/>
      <c r="C34" s="29"/>
      <c r="D34" s="29"/>
      <c r="E34" s="29"/>
      <c r="F34" s="36" t="str">
        <f t="shared" si="2"/>
        <v>%</v>
      </c>
    </row>
    <row r="35" spans="2:6" x14ac:dyDescent="0.25">
      <c r="B35" s="44" t="s">
        <v>16</v>
      </c>
      <c r="C35" s="45">
        <f>+SUM(C36:C40)</f>
        <v>41545</v>
      </c>
      <c r="D35" s="45">
        <f>+SUM(D36:D40)</f>
        <v>2012627</v>
      </c>
      <c r="E35" s="45">
        <f>+SUM(E36:E40)</f>
        <v>1181637.6000000001</v>
      </c>
      <c r="F35" s="46">
        <f t="shared" si="0"/>
        <v>0.58711206795894122</v>
      </c>
    </row>
    <row r="36" spans="2:6" x14ac:dyDescent="0.25">
      <c r="B36" s="11" t="s">
        <v>27</v>
      </c>
      <c r="C36" s="27">
        <v>0</v>
      </c>
      <c r="D36" s="27">
        <v>413568</v>
      </c>
      <c r="E36" s="27">
        <v>409475</v>
      </c>
      <c r="F36" s="35">
        <f t="shared" si="0"/>
        <v>0.99010319947384706</v>
      </c>
    </row>
    <row r="37" spans="2:6" x14ac:dyDescent="0.25">
      <c r="B37" s="42" t="s">
        <v>28</v>
      </c>
      <c r="C37" s="43">
        <v>0</v>
      </c>
      <c r="D37" s="43">
        <v>115777</v>
      </c>
      <c r="E37" s="43">
        <v>85415</v>
      </c>
      <c r="F37" s="35">
        <f t="shared" si="0"/>
        <v>0.73775447627767177</v>
      </c>
    </row>
    <row r="38" spans="2:6" x14ac:dyDescent="0.25">
      <c r="B38" s="42" t="s">
        <v>31</v>
      </c>
      <c r="C38" s="43">
        <v>0</v>
      </c>
      <c r="D38" s="43">
        <v>19192</v>
      </c>
      <c r="E38" s="43">
        <v>93</v>
      </c>
      <c r="F38" s="35">
        <f t="shared" si="0"/>
        <v>4.8457690704460194E-3</v>
      </c>
    </row>
    <row r="39" spans="2:6" x14ac:dyDescent="0.25">
      <c r="B39" s="42" t="s">
        <v>36</v>
      </c>
      <c r="C39" s="43">
        <v>41545</v>
      </c>
      <c r="D39" s="43">
        <v>1042837</v>
      </c>
      <c r="E39" s="43">
        <v>648021</v>
      </c>
      <c r="F39" s="35">
        <f t="shared" si="0"/>
        <v>0.62140200242223853</v>
      </c>
    </row>
    <row r="40" spans="2:6" x14ac:dyDescent="0.25">
      <c r="B40" s="42" t="s">
        <v>37</v>
      </c>
      <c r="C40" s="43">
        <v>0</v>
      </c>
      <c r="D40" s="43">
        <v>421253</v>
      </c>
      <c r="E40" s="43">
        <v>38633.599999999999</v>
      </c>
      <c r="F40" s="35">
        <f t="shared" si="0"/>
        <v>9.1711156953184894E-2</v>
      </c>
    </row>
    <row r="41" spans="2:6" x14ac:dyDescent="0.25">
      <c r="B41" s="44" t="s">
        <v>15</v>
      </c>
      <c r="C41" s="45">
        <f>+SUM(C42:C48)</f>
        <v>2766523</v>
      </c>
      <c r="D41" s="45">
        <f>+SUM(D42:D48)</f>
        <v>18353430</v>
      </c>
      <c r="E41" s="45">
        <f>+SUM(E42:E48)</f>
        <v>3633406.0299999993</v>
      </c>
      <c r="F41" s="46">
        <f t="shared" si="0"/>
        <v>0.19796877368426496</v>
      </c>
    </row>
    <row r="42" spans="2:6" x14ac:dyDescent="0.25">
      <c r="B42" s="13" t="s">
        <v>27</v>
      </c>
      <c r="C42" s="28">
        <v>0</v>
      </c>
      <c r="D42" s="28">
        <v>35100</v>
      </c>
      <c r="E42" s="28">
        <v>21468.01</v>
      </c>
      <c r="F42" s="35">
        <f t="shared" si="0"/>
        <v>0.6116242165242165</v>
      </c>
    </row>
    <row r="43" spans="2:6" x14ac:dyDescent="0.25">
      <c r="B43" s="13" t="s">
        <v>28</v>
      </c>
      <c r="C43" s="28">
        <v>0</v>
      </c>
      <c r="D43" s="28">
        <v>0</v>
      </c>
      <c r="E43" s="28">
        <v>0</v>
      </c>
      <c r="F43" s="35" t="str">
        <f t="shared" si="0"/>
        <v>%</v>
      </c>
    </row>
    <row r="44" spans="2:6" x14ac:dyDescent="0.25">
      <c r="B44" s="13" t="s">
        <v>30</v>
      </c>
      <c r="C44" s="28">
        <v>0</v>
      </c>
      <c r="D44" s="28">
        <v>6900</v>
      </c>
      <c r="E44" s="28">
        <v>6900</v>
      </c>
      <c r="F44" s="35">
        <f t="shared" si="0"/>
        <v>1</v>
      </c>
    </row>
    <row r="45" spans="2:6" ht="15" customHeight="1" x14ac:dyDescent="0.25">
      <c r="B45" s="13" t="s">
        <v>33</v>
      </c>
      <c r="C45" s="28">
        <v>0</v>
      </c>
      <c r="D45" s="28">
        <v>37000</v>
      </c>
      <c r="E45" s="28">
        <v>36000</v>
      </c>
      <c r="F45" s="35">
        <f t="shared" si="0"/>
        <v>0.97297297297297303</v>
      </c>
    </row>
    <row r="46" spans="2:6" x14ac:dyDescent="0.25">
      <c r="B46" s="13" t="s">
        <v>36</v>
      </c>
      <c r="C46" s="28">
        <v>0</v>
      </c>
      <c r="D46" s="28">
        <v>7032250</v>
      </c>
      <c r="E46" s="28">
        <v>1823900.2499999995</v>
      </c>
      <c r="F46" s="35">
        <f t="shared" si="0"/>
        <v>0.25936225958974718</v>
      </c>
    </row>
    <row r="47" spans="2:6" x14ac:dyDescent="0.25">
      <c r="B47" s="13" t="s">
        <v>37</v>
      </c>
      <c r="C47" s="28">
        <v>2766523</v>
      </c>
      <c r="D47" s="28">
        <v>11242180</v>
      </c>
      <c r="E47" s="28">
        <v>1745137.7699999998</v>
      </c>
      <c r="F47" s="35">
        <f t="shared" si="0"/>
        <v>0.15523126030716461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+C41+C35+C30+C16+C14+C9</f>
        <v>177090245</v>
      </c>
      <c r="D49" s="48">
        <f t="shared" ref="D49:E49" si="3">+D41+D35+D30+D16+D14+D9</f>
        <v>264874278</v>
      </c>
      <c r="E49" s="48">
        <f t="shared" si="3"/>
        <v>107301232.57000002</v>
      </c>
      <c r="F49" s="49">
        <f t="shared" si="0"/>
        <v>0.4051025013836943</v>
      </c>
    </row>
    <row r="50" spans="2:6" x14ac:dyDescent="0.25">
      <c r="B50" s="37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4" t="s">
        <v>8</v>
      </c>
      <c r="C2" s="74"/>
      <c r="D2" s="74"/>
      <c r="E2" s="74"/>
      <c r="F2" s="7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4" t="s">
        <v>46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+C10</f>
        <v>9199965</v>
      </c>
      <c r="D9" s="45">
        <f t="shared" ref="D9:E9" si="0">+D10</f>
        <v>61446657</v>
      </c>
      <c r="E9" s="45">
        <f t="shared" si="0"/>
        <v>55593258.799999997</v>
      </c>
      <c r="F9" s="46">
        <f t="shared" ref="F9:F14" si="1">IF(E9=0,"%",E9/D9)</f>
        <v>0.90474016837075444</v>
      </c>
    </row>
    <row r="10" spans="2:6" x14ac:dyDescent="0.25">
      <c r="B10" s="11" t="s">
        <v>37</v>
      </c>
      <c r="C10" s="27">
        <v>9199965</v>
      </c>
      <c r="D10" s="27">
        <v>61446657</v>
      </c>
      <c r="E10" s="27">
        <v>55593258.799999997</v>
      </c>
      <c r="F10" s="24">
        <f t="shared" si="1"/>
        <v>0.90474016837075444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1742966063</v>
      </c>
      <c r="E15" s="45">
        <f>SUM(E16:E27)</f>
        <v>1486299128.5099988</v>
      </c>
      <c r="F15" s="46">
        <f t="shared" ref="F15:F27" si="3">IF(E15=0,"%",E15/D15)</f>
        <v>0.85274128972527152</v>
      </c>
    </row>
    <row r="16" spans="2:6" x14ac:dyDescent="0.25">
      <c r="B16" s="11" t="s">
        <v>37</v>
      </c>
      <c r="C16" s="27">
        <v>677534338</v>
      </c>
      <c r="D16" s="27">
        <v>1742966063</v>
      </c>
      <c r="E16" s="27">
        <v>1486299128.5099988</v>
      </c>
      <c r="F16" s="24">
        <f t="shared" si="3"/>
        <v>0.85274128972527152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/>
      <c r="D29" s="27"/>
      <c r="E29" s="27"/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68122189</v>
      </c>
      <c r="F30" s="46">
        <f t="shared" ref="F30:F31" si="6">IF(E30=0,"%",E30/D30)</f>
        <v>0.95554747197223289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68122189</v>
      </c>
      <c r="F31" s="24">
        <f t="shared" si="6"/>
        <v>0.95554747197223289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310325410</v>
      </c>
      <c r="E32" s="45">
        <f>SUM(E33:E35)</f>
        <v>209414689.97</v>
      </c>
      <c r="F32" s="46">
        <f t="shared" ref="F32:F35" si="7">IF(E32=0,"%",E32/D32)</f>
        <v>0.67482288984972261</v>
      </c>
    </row>
    <row r="33" spans="2:6" x14ac:dyDescent="0.25">
      <c r="B33" s="11" t="s">
        <v>37</v>
      </c>
      <c r="C33" s="27">
        <v>480474823</v>
      </c>
      <c r="D33" s="27">
        <v>310325410</v>
      </c>
      <c r="E33" s="27">
        <v>209414689.97</v>
      </c>
      <c r="F33" s="24">
        <f t="shared" si="7"/>
        <v>0.67482288984972261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2186029396</v>
      </c>
      <c r="E36" s="48">
        <f>+E9+E13+E15+E28+E30+E32</f>
        <v>1819429266.2799988</v>
      </c>
      <c r="F36" s="49">
        <f t="shared" ref="F36" si="8">IF(D36=0,"%",E36/D36)</f>
        <v>0.83229862764388862</v>
      </c>
    </row>
    <row r="37" spans="2:6" x14ac:dyDescent="0.25">
      <c r="B37" s="37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5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4" t="s">
        <v>45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60051</v>
      </c>
      <c r="E9" s="45">
        <f t="shared" si="0"/>
        <v>25738.41</v>
      </c>
      <c r="F9" s="46">
        <f t="shared" ref="F9:F44" si="1">IF(E9=0,"%",E9/D9)</f>
        <v>0.42860918219513411</v>
      </c>
    </row>
    <row r="10" spans="2:6" x14ac:dyDescent="0.25">
      <c r="B10" s="26" t="s">
        <v>37</v>
      </c>
      <c r="C10" s="27">
        <v>0</v>
      </c>
      <c r="D10" s="27">
        <v>60051</v>
      </c>
      <c r="E10" s="27">
        <v>25738.41</v>
      </c>
      <c r="F10" s="24">
        <f t="shared" si="1"/>
        <v>0.42860918219513411</v>
      </c>
    </row>
    <row r="11" spans="2:6" x14ac:dyDescent="0.25">
      <c r="B11" s="44" t="s">
        <v>18</v>
      </c>
      <c r="C11" s="45">
        <f>+SUM(C12:C25)</f>
        <v>0</v>
      </c>
      <c r="D11" s="45">
        <f>+SUM(D12:D25)</f>
        <v>609568711</v>
      </c>
      <c r="E11" s="45">
        <f>+SUM(E12:E25)</f>
        <v>294432767.07999992</v>
      </c>
      <c r="F11" s="46">
        <f t="shared" ref="F11:F12" si="2">IF(E11=0,"%",E11/D11)</f>
        <v>0.48301817623969207</v>
      </c>
    </row>
    <row r="12" spans="2:6" x14ac:dyDescent="0.25">
      <c r="B12" s="26" t="s">
        <v>26</v>
      </c>
      <c r="C12" s="27">
        <v>0</v>
      </c>
      <c r="D12" s="27">
        <v>11865718</v>
      </c>
      <c r="E12" s="27">
        <v>6211291.2400000002</v>
      </c>
      <c r="F12" s="24">
        <f t="shared" si="2"/>
        <v>0.52346526691431572</v>
      </c>
    </row>
    <row r="13" spans="2:6" x14ac:dyDescent="0.25">
      <c r="B13" s="25" t="s">
        <v>27</v>
      </c>
      <c r="C13" s="28">
        <v>0</v>
      </c>
      <c r="D13" s="28">
        <v>82269214</v>
      </c>
      <c r="E13" s="28">
        <v>46116784.599999994</v>
      </c>
      <c r="F13" s="35">
        <f t="shared" si="1"/>
        <v>0.5605594408620459</v>
      </c>
    </row>
    <row r="14" spans="2:6" x14ac:dyDescent="0.25">
      <c r="B14" s="25" t="s">
        <v>28</v>
      </c>
      <c r="C14" s="28">
        <v>0</v>
      </c>
      <c r="D14" s="28">
        <v>4633643</v>
      </c>
      <c r="E14" s="28">
        <v>2196597.4299999997</v>
      </c>
      <c r="F14" s="35">
        <f t="shared" si="1"/>
        <v>0.474054093075362</v>
      </c>
    </row>
    <row r="15" spans="2:6" x14ac:dyDescent="0.25">
      <c r="B15" s="25" t="s">
        <v>29</v>
      </c>
      <c r="C15" s="28">
        <v>0</v>
      </c>
      <c r="D15" s="28">
        <v>294880</v>
      </c>
      <c r="E15" s="28">
        <v>147549</v>
      </c>
      <c r="F15" s="35">
        <f t="shared" si="1"/>
        <v>0.50036964188822575</v>
      </c>
    </row>
    <row r="16" spans="2:6" x14ac:dyDescent="0.25">
      <c r="B16" s="25" t="s">
        <v>30</v>
      </c>
      <c r="C16" s="28">
        <v>0</v>
      </c>
      <c r="D16" s="28">
        <v>25212536</v>
      </c>
      <c r="E16" s="28">
        <v>10400974.489999998</v>
      </c>
      <c r="F16" s="35">
        <f t="shared" si="1"/>
        <v>0.41253186470412967</v>
      </c>
    </row>
    <row r="17" spans="2:6" x14ac:dyDescent="0.25">
      <c r="B17" s="25" t="s">
        <v>31</v>
      </c>
      <c r="C17" s="28">
        <v>0</v>
      </c>
      <c r="D17" s="28">
        <v>20380023</v>
      </c>
      <c r="E17" s="28">
        <v>11784579.089999996</v>
      </c>
      <c r="F17" s="35">
        <f t="shared" si="1"/>
        <v>0.57824169727384489</v>
      </c>
    </row>
    <row r="18" spans="2:6" x14ac:dyDescent="0.25">
      <c r="B18" s="25" t="s">
        <v>32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33</v>
      </c>
      <c r="C19" s="28">
        <v>0</v>
      </c>
      <c r="D19" s="28">
        <v>11274232</v>
      </c>
      <c r="E19" s="28">
        <v>7562473.0299999993</v>
      </c>
      <c r="F19" s="35">
        <f t="shared" si="1"/>
        <v>0.67077500533960976</v>
      </c>
    </row>
    <row r="20" spans="2:6" x14ac:dyDescent="0.25">
      <c r="B20" s="25" t="s">
        <v>34</v>
      </c>
      <c r="C20" s="28">
        <v>0</v>
      </c>
      <c r="D20" s="28">
        <v>891936</v>
      </c>
      <c r="E20" s="28">
        <v>570668.56000000006</v>
      </c>
      <c r="F20" s="35">
        <f t="shared" si="1"/>
        <v>0.63980886521005997</v>
      </c>
    </row>
    <row r="21" spans="2:6" x14ac:dyDescent="0.25">
      <c r="B21" s="25" t="s">
        <v>35</v>
      </c>
      <c r="C21" s="28">
        <v>0</v>
      </c>
      <c r="D21" s="28">
        <v>4391302</v>
      </c>
      <c r="E21" s="28">
        <v>2906586.01</v>
      </c>
      <c r="F21" s="35">
        <f t="shared" si="1"/>
        <v>0.66189617794449118</v>
      </c>
    </row>
    <row r="22" spans="2:6" x14ac:dyDescent="0.25">
      <c r="B22" s="25" t="s">
        <v>38</v>
      </c>
      <c r="C22" s="28">
        <v>0</v>
      </c>
      <c r="D22" s="28">
        <v>319</v>
      </c>
      <c r="E22" s="28">
        <v>0</v>
      </c>
      <c r="F22" s="35" t="str">
        <f t="shared" si="1"/>
        <v>%</v>
      </c>
    </row>
    <row r="23" spans="2:6" x14ac:dyDescent="0.25">
      <c r="B23" s="25" t="s">
        <v>40</v>
      </c>
      <c r="C23" s="28">
        <v>0</v>
      </c>
      <c r="D23" s="28">
        <v>22479622</v>
      </c>
      <c r="E23" s="28">
        <v>8294659.0200000014</v>
      </c>
      <c r="F23" s="35">
        <f t="shared" si="1"/>
        <v>0.36898569824706134</v>
      </c>
    </row>
    <row r="24" spans="2:6" x14ac:dyDescent="0.25">
      <c r="B24" s="25" t="s">
        <v>36</v>
      </c>
      <c r="C24" s="28">
        <v>0</v>
      </c>
      <c r="D24" s="28">
        <v>241190</v>
      </c>
      <c r="E24" s="28">
        <v>222400</v>
      </c>
      <c r="F24" s="35">
        <f t="shared" si="1"/>
        <v>0.92209461420456906</v>
      </c>
    </row>
    <row r="25" spans="2:6" x14ac:dyDescent="0.25">
      <c r="B25" s="25" t="s">
        <v>37</v>
      </c>
      <c r="C25" s="28">
        <v>0</v>
      </c>
      <c r="D25" s="28">
        <v>425634096</v>
      </c>
      <c r="E25" s="28">
        <v>198018204.6099999</v>
      </c>
      <c r="F25" s="35">
        <f t="shared" si="1"/>
        <v>0.46523106694441108</v>
      </c>
    </row>
    <row r="26" spans="2:6" x14ac:dyDescent="0.25">
      <c r="B26" s="44" t="s">
        <v>17</v>
      </c>
      <c r="C26" s="45">
        <f>SUM(C27:C28)</f>
        <v>0</v>
      </c>
      <c r="D26" s="45">
        <f t="shared" ref="D26:E26" si="3">SUM(D27:D28)</f>
        <v>0</v>
      </c>
      <c r="E26" s="45">
        <f t="shared" si="3"/>
        <v>0</v>
      </c>
      <c r="F26" s="46" t="str">
        <f t="shared" ref="F26:F27" si="4">IF(E26=0,"%",E26/D26)</f>
        <v>%</v>
      </c>
    </row>
    <row r="27" spans="2:6" x14ac:dyDescent="0.25">
      <c r="B27" s="25" t="s">
        <v>24</v>
      </c>
      <c r="C27" s="28"/>
      <c r="D27" s="28"/>
      <c r="E27" s="28"/>
      <c r="F27" s="35" t="str">
        <f t="shared" si="4"/>
        <v>%</v>
      </c>
    </row>
    <row r="28" spans="2:6" x14ac:dyDescent="0.25">
      <c r="B28" s="66" t="s">
        <v>25</v>
      </c>
      <c r="C28" s="67"/>
      <c r="D28" s="67"/>
      <c r="E28" s="67"/>
      <c r="F28" s="35" t="str">
        <f t="shared" si="1"/>
        <v>%</v>
      </c>
    </row>
    <row r="29" spans="2:6" x14ac:dyDescent="0.25">
      <c r="B29" s="44" t="s">
        <v>16</v>
      </c>
      <c r="C29" s="45">
        <f>+C30</f>
        <v>0</v>
      </c>
      <c r="D29" s="45">
        <f t="shared" ref="D29:E29" si="5">+D30</f>
        <v>58325</v>
      </c>
      <c r="E29" s="45">
        <f t="shared" si="5"/>
        <v>47745</v>
      </c>
      <c r="F29" s="46">
        <f t="shared" si="1"/>
        <v>0.81860265752250316</v>
      </c>
    </row>
    <row r="30" spans="2:6" x14ac:dyDescent="0.25">
      <c r="B30" s="25" t="s">
        <v>37</v>
      </c>
      <c r="C30" s="28">
        <v>0</v>
      </c>
      <c r="D30" s="28">
        <v>58325</v>
      </c>
      <c r="E30" s="28">
        <v>47745</v>
      </c>
      <c r="F30" s="35">
        <f t="shared" si="1"/>
        <v>0.81860265752250316</v>
      </c>
    </row>
    <row r="31" spans="2:6" x14ac:dyDescent="0.25">
      <c r="B31" s="44" t="s">
        <v>15</v>
      </c>
      <c r="C31" s="45">
        <f>+SUM(C32:C43)</f>
        <v>0</v>
      </c>
      <c r="D31" s="45">
        <f>+SUM(D32:D43)</f>
        <v>53522555</v>
      </c>
      <c r="E31" s="45">
        <f>+SUM(E32:E43)</f>
        <v>11268870.950000001</v>
      </c>
      <c r="F31" s="46">
        <f t="shared" si="1"/>
        <v>0.21054433873719222</v>
      </c>
    </row>
    <row r="32" spans="2:6" x14ac:dyDescent="0.25">
      <c r="B32" s="26" t="s">
        <v>26</v>
      </c>
      <c r="C32" s="27">
        <v>0</v>
      </c>
      <c r="D32" s="27">
        <v>1117700</v>
      </c>
      <c r="E32" s="27">
        <v>235405.99</v>
      </c>
      <c r="F32" s="24">
        <f t="shared" si="1"/>
        <v>0.21061643553726403</v>
      </c>
    </row>
    <row r="33" spans="2:6" x14ac:dyDescent="0.25">
      <c r="B33" s="25" t="s">
        <v>27</v>
      </c>
      <c r="C33" s="28">
        <v>0</v>
      </c>
      <c r="D33" s="28">
        <v>1795919</v>
      </c>
      <c r="E33" s="28">
        <v>598347.5</v>
      </c>
      <c r="F33" s="35">
        <f>IF(E33=0,"%",E33/D33)</f>
        <v>0.33317064967852111</v>
      </c>
    </row>
    <row r="34" spans="2:6" x14ac:dyDescent="0.25">
      <c r="B34" s="25" t="s">
        <v>28</v>
      </c>
      <c r="C34" s="28">
        <v>0</v>
      </c>
      <c r="D34" s="28">
        <v>303046</v>
      </c>
      <c r="E34" s="28">
        <v>143060.47</v>
      </c>
      <c r="F34" s="35">
        <f t="shared" ref="F34:F36" si="6">IF(E34=0,"%",E34/D34)</f>
        <v>0.47207509750994897</v>
      </c>
    </row>
    <row r="35" spans="2:6" x14ac:dyDescent="0.25">
      <c r="B35" s="25" t="s">
        <v>29</v>
      </c>
      <c r="C35" s="28">
        <v>0</v>
      </c>
      <c r="D35" s="28">
        <v>3327</v>
      </c>
      <c r="E35" s="28">
        <v>0</v>
      </c>
      <c r="F35" s="35" t="str">
        <f t="shared" si="6"/>
        <v>%</v>
      </c>
    </row>
    <row r="36" spans="2:6" x14ac:dyDescent="0.25">
      <c r="B36" s="25" t="s">
        <v>30</v>
      </c>
      <c r="C36" s="28">
        <v>0</v>
      </c>
      <c r="D36" s="28">
        <v>2516377</v>
      </c>
      <c r="E36" s="28">
        <v>715034.58</v>
      </c>
      <c r="F36" s="35">
        <f t="shared" si="6"/>
        <v>0.28415240641604972</v>
      </c>
    </row>
    <row r="37" spans="2:6" x14ac:dyDescent="0.25">
      <c r="B37" s="25" t="s">
        <v>31</v>
      </c>
      <c r="C37" s="28">
        <v>0</v>
      </c>
      <c r="D37" s="28">
        <v>1237840</v>
      </c>
      <c r="E37" s="28">
        <v>290800</v>
      </c>
      <c r="F37" s="35">
        <f t="shared" si="1"/>
        <v>0.23492535384217669</v>
      </c>
    </row>
    <row r="38" spans="2:6" x14ac:dyDescent="0.25">
      <c r="B38" s="25" t="s">
        <v>33</v>
      </c>
      <c r="C38" s="28">
        <v>0</v>
      </c>
      <c r="D38" s="28">
        <v>4173551</v>
      </c>
      <c r="E38" s="28">
        <v>978335</v>
      </c>
      <c r="F38" s="35">
        <f t="shared" si="1"/>
        <v>0.23441309331070831</v>
      </c>
    </row>
    <row r="39" spans="2:6" x14ac:dyDescent="0.25">
      <c r="B39" s="25" t="s">
        <v>34</v>
      </c>
      <c r="C39" s="28">
        <v>0</v>
      </c>
      <c r="D39" s="28">
        <v>41000</v>
      </c>
      <c r="E39" s="28">
        <v>0</v>
      </c>
      <c r="F39" s="35" t="str">
        <f t="shared" si="1"/>
        <v>%</v>
      </c>
    </row>
    <row r="40" spans="2:6" x14ac:dyDescent="0.25">
      <c r="B40" s="25" t="s">
        <v>35</v>
      </c>
      <c r="C40" s="28">
        <v>0</v>
      </c>
      <c r="D40" s="28">
        <v>173900</v>
      </c>
      <c r="E40" s="28">
        <v>81568.320000000007</v>
      </c>
      <c r="F40" s="35">
        <f t="shared" si="1"/>
        <v>0.46905301897642326</v>
      </c>
    </row>
    <row r="41" spans="2:6" x14ac:dyDescent="0.25">
      <c r="B41" s="25" t="s">
        <v>40</v>
      </c>
      <c r="C41" s="28">
        <v>0</v>
      </c>
      <c r="D41" s="28">
        <v>3608333</v>
      </c>
      <c r="E41" s="28">
        <v>1428452.12</v>
      </c>
      <c r="F41" s="35">
        <f t="shared" si="1"/>
        <v>0.39587591278299428</v>
      </c>
    </row>
    <row r="42" spans="2:6" x14ac:dyDescent="0.25">
      <c r="B42" s="25" t="s">
        <v>36</v>
      </c>
      <c r="C42" s="28">
        <v>0</v>
      </c>
      <c r="D42" s="28">
        <v>0</v>
      </c>
      <c r="E42" s="28">
        <v>0</v>
      </c>
      <c r="F42" s="35" t="str">
        <f t="shared" si="1"/>
        <v>%</v>
      </c>
    </row>
    <row r="43" spans="2:6" x14ac:dyDescent="0.25">
      <c r="B43" s="25" t="s">
        <v>37</v>
      </c>
      <c r="C43" s="28">
        <v>0</v>
      </c>
      <c r="D43" s="28">
        <v>38551562</v>
      </c>
      <c r="E43" s="28">
        <v>6797866.9700000007</v>
      </c>
      <c r="F43" s="35">
        <f t="shared" si="1"/>
        <v>0.17633181685349095</v>
      </c>
    </row>
    <row r="44" spans="2:6" x14ac:dyDescent="0.25">
      <c r="B44" s="47" t="s">
        <v>3</v>
      </c>
      <c r="C44" s="48">
        <f>+C31+C29+C26+C11+C9</f>
        <v>0</v>
      </c>
      <c r="D44" s="48">
        <f t="shared" ref="D44:E44" si="7">+D31+D29+D26+D11+D9</f>
        <v>663209642</v>
      </c>
      <c r="E44" s="48">
        <f t="shared" si="7"/>
        <v>305775121.43999994</v>
      </c>
      <c r="F44" s="49">
        <f t="shared" si="1"/>
        <v>0.46105349210227548</v>
      </c>
    </row>
    <row r="45" spans="2:6" x14ac:dyDescent="0.25">
      <c r="B45" s="37" t="s">
        <v>41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44</v>
      </c>
      <c r="C5" s="75"/>
      <c r="D5" s="75"/>
      <c r="E5" s="75"/>
      <c r="F5" s="75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3210145</v>
      </c>
      <c r="E9" s="45">
        <f t="shared" si="0"/>
        <v>1467167</v>
      </c>
      <c r="F9" s="46">
        <f t="shared" ref="F9:F16" si="1">IF(E9=0,"%",E9/D9)</f>
        <v>0.45704072557470143</v>
      </c>
    </row>
    <row r="10" spans="2:6" x14ac:dyDescent="0.25">
      <c r="B10" s="25" t="s">
        <v>26</v>
      </c>
      <c r="C10" s="28">
        <v>0</v>
      </c>
      <c r="D10" s="28">
        <v>331950</v>
      </c>
      <c r="E10" s="28">
        <v>40457</v>
      </c>
      <c r="F10" s="35">
        <f t="shared" si="1"/>
        <v>0.12187678867299293</v>
      </c>
    </row>
    <row r="11" spans="2:6" x14ac:dyDescent="0.25">
      <c r="B11" s="71" t="s">
        <v>27</v>
      </c>
      <c r="C11" s="72">
        <v>0</v>
      </c>
      <c r="D11" s="72">
        <v>1631405</v>
      </c>
      <c r="E11" s="72">
        <v>1130994</v>
      </c>
      <c r="F11" s="73">
        <f t="shared" si="1"/>
        <v>0.69326378183222437</v>
      </c>
    </row>
    <row r="12" spans="2:6" x14ac:dyDescent="0.25">
      <c r="B12" s="54" t="s">
        <v>40</v>
      </c>
      <c r="C12" s="29">
        <v>0</v>
      </c>
      <c r="D12" s="29">
        <v>1246790</v>
      </c>
      <c r="E12" s="29">
        <v>295716</v>
      </c>
      <c r="F12" s="36">
        <f t="shared" si="1"/>
        <v>0.23718188307573851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/>
      <c r="D14" s="28"/>
      <c r="E14" s="28"/>
      <c r="F14" s="35" t="str">
        <f t="shared" si="1"/>
        <v>%</v>
      </c>
    </row>
    <row r="15" spans="2:6" hidden="1" x14ac:dyDescent="0.25">
      <c r="B15" s="54" t="s">
        <v>27</v>
      </c>
      <c r="C15" s="29"/>
      <c r="D15" s="29"/>
      <c r="E15" s="29"/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3210145</v>
      </c>
      <c r="E16" s="48">
        <f t="shared" si="3"/>
        <v>1467167</v>
      </c>
      <c r="F16" s="49">
        <f t="shared" si="1"/>
        <v>0.45704072557470143</v>
      </c>
    </row>
    <row r="17" spans="2:2" x14ac:dyDescent="0.25">
      <c r="B17" s="37" t="s">
        <v>41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2022-11-03T19:50:36Z</dcterms:modified>
</cp:coreProperties>
</file>