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2\5.- Informacion Portal MINSA - Transparencia\PpR - Pliego MINSA 2022\11.- Noviembre - 2022\"/>
    </mc:Choice>
  </mc:AlternateContent>
  <bookViews>
    <workbookView xWindow="30" yWindow="30" windowWidth="28770" windowHeight="15570" activeTab="6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RO!$B$5:$F$88</definedName>
    <definedName name="_xlnm.Print_Area" localSheetId="4">ROCC!$B$5:$F$37</definedName>
    <definedName name="_xlnm.Print_Area" localSheetId="3">ROOC!$B$2:$F$10</definedName>
    <definedName name="_xlnm.Print_Area" localSheetId="0">'TODA FUENTE'!$B$5:$F$88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2" l="1"/>
  <c r="D87" i="2"/>
  <c r="C44" i="5"/>
  <c r="D44" i="5"/>
  <c r="E44" i="5"/>
  <c r="F35" i="5"/>
  <c r="F15" i="5"/>
  <c r="C26" i="5"/>
  <c r="D26" i="5"/>
  <c r="E26" i="5"/>
  <c r="F67" i="2"/>
  <c r="F66" i="2"/>
  <c r="F65" i="2"/>
  <c r="C70" i="2"/>
  <c r="D70" i="2"/>
  <c r="E70" i="2"/>
  <c r="F67" i="1"/>
  <c r="F66" i="1"/>
  <c r="F65" i="1"/>
  <c r="C70" i="1"/>
  <c r="D70" i="1"/>
  <c r="E70" i="1"/>
  <c r="F37" i="5" l="1"/>
  <c r="F36" i="5"/>
  <c r="F34" i="5"/>
  <c r="F33" i="3"/>
  <c r="F34" i="3"/>
  <c r="F24" i="3" l="1"/>
  <c r="C30" i="3"/>
  <c r="D30" i="3"/>
  <c r="E30" i="3"/>
  <c r="E9" i="8" l="1"/>
  <c r="D9" i="8"/>
  <c r="C9" i="8"/>
  <c r="F86" i="2" l="1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1" i="2"/>
  <c r="F69" i="2"/>
  <c r="F68" i="2"/>
  <c r="F64" i="2"/>
  <c r="F63" i="2"/>
  <c r="F62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48" i="1"/>
  <c r="D48" i="1"/>
  <c r="E48" i="1"/>
  <c r="F48" i="1" l="1"/>
  <c r="E13" i="8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50" i="2"/>
  <c r="D50" i="2"/>
  <c r="E50" i="2"/>
  <c r="C23" i="1"/>
  <c r="D23" i="1"/>
  <c r="E23" i="1"/>
  <c r="F23" i="1" l="1"/>
  <c r="F50" i="2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7" i="5" l="1"/>
  <c r="E30" i="8"/>
  <c r="D30" i="8"/>
  <c r="D36" i="8" s="1"/>
  <c r="C30" i="8"/>
  <c r="C36" i="8" s="1"/>
  <c r="F13" i="8" l="1"/>
  <c r="E36" i="8"/>
  <c r="F30" i="8"/>
  <c r="F38" i="5"/>
  <c r="F28" i="5"/>
  <c r="F36" i="3"/>
  <c r="F27" i="5" l="1"/>
  <c r="C32" i="1"/>
  <c r="D32" i="1"/>
  <c r="E32" i="1"/>
  <c r="F32" i="1" l="1"/>
  <c r="F26" i="5"/>
  <c r="F33" i="8"/>
  <c r="F16" i="8"/>
  <c r="F32" i="8" l="1"/>
  <c r="F15" i="8"/>
  <c r="C72" i="2"/>
  <c r="F36" i="8" l="1"/>
  <c r="F18" i="5" l="1"/>
  <c r="F11" i="3" l="1"/>
  <c r="F15" i="7" l="1"/>
  <c r="F14" i="7"/>
  <c r="E13" i="7"/>
  <c r="D13" i="7"/>
  <c r="C13" i="7"/>
  <c r="E29" i="5"/>
  <c r="D29" i="5"/>
  <c r="C29" i="5"/>
  <c r="C35" i="3"/>
  <c r="D35" i="3"/>
  <c r="E35" i="3"/>
  <c r="F70" i="2"/>
  <c r="F13" i="7" l="1"/>
  <c r="F39" i="5" l="1"/>
  <c r="F33" i="5"/>
  <c r="F30" i="5"/>
  <c r="F29" i="5"/>
  <c r="C35" i="2"/>
  <c r="D35" i="2"/>
  <c r="E35" i="2"/>
  <c r="F35" i="2" l="1"/>
  <c r="E11" i="5"/>
  <c r="D11" i="5"/>
  <c r="C11" i="5"/>
  <c r="E9" i="5"/>
  <c r="D9" i="5"/>
  <c r="C9" i="5"/>
  <c r="E61" i="2"/>
  <c r="D61" i="2"/>
  <c r="C61" i="2"/>
  <c r="E59" i="1"/>
  <c r="D59" i="1"/>
  <c r="C59" i="1"/>
  <c r="C72" i="1"/>
  <c r="D72" i="1"/>
  <c r="E72" i="1"/>
  <c r="F72" i="1" l="1"/>
  <c r="F59" i="1"/>
  <c r="F61" i="2"/>
  <c r="F16" i="5"/>
  <c r="F14" i="5"/>
  <c r="F13" i="5"/>
  <c r="F12" i="5"/>
  <c r="F11" i="5"/>
  <c r="E9" i="7" l="1"/>
  <c r="E16" i="7" s="1"/>
  <c r="D9" i="7"/>
  <c r="D16" i="7" s="1"/>
  <c r="C9" i="7"/>
  <c r="C16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3" i="3"/>
  <c r="F12" i="3"/>
  <c r="F10" i="3"/>
  <c r="F30" i="3" l="1"/>
  <c r="F35" i="3"/>
  <c r="D72" i="2"/>
  <c r="E72" i="2"/>
  <c r="F72" i="2" s="1"/>
  <c r="F12" i="7"/>
  <c r="F10" i="7"/>
  <c r="F43" i="5" l="1"/>
  <c r="C31" i="5" l="1"/>
  <c r="D31" i="5"/>
  <c r="E31" i="5"/>
  <c r="F42" i="5" l="1"/>
  <c r="F25" i="5" l="1"/>
  <c r="F10" i="8" l="1"/>
  <c r="F41" i="5" l="1"/>
  <c r="F40" i="5"/>
  <c r="F32" i="5"/>
  <c r="F24" i="5"/>
  <c r="F23" i="5"/>
  <c r="F22" i="5"/>
  <c r="F21" i="5"/>
  <c r="F19" i="5"/>
  <c r="F10" i="5"/>
  <c r="E9" i="3" l="1"/>
  <c r="D9" i="3"/>
  <c r="C9" i="3"/>
  <c r="F9" i="3" l="1"/>
  <c r="F9" i="5"/>
  <c r="F9" i="8"/>
  <c r="F31" i="5"/>
  <c r="F44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1" i="3"/>
  <c r="E16" i="3"/>
  <c r="D16" i="3"/>
  <c r="C16" i="3"/>
  <c r="E23" i="2"/>
  <c r="D23" i="2"/>
  <c r="C23" i="2"/>
  <c r="E9" i="2"/>
  <c r="D9" i="2"/>
  <c r="C9" i="2"/>
  <c r="E9" i="1"/>
  <c r="D9" i="1"/>
  <c r="D87" i="1" s="1"/>
  <c r="C9" i="1"/>
  <c r="C87" i="1" s="1"/>
  <c r="F9" i="2" l="1"/>
  <c r="F23" i="2"/>
  <c r="E87" i="1"/>
  <c r="F87" i="1" s="1"/>
  <c r="F9" i="1"/>
  <c r="E49" i="3"/>
  <c r="D49" i="3"/>
  <c r="C87" i="2"/>
  <c r="C49" i="3"/>
  <c r="F16" i="3"/>
  <c r="F9" i="4"/>
  <c r="F8" i="4"/>
  <c r="F7" i="4"/>
  <c r="F6" i="4"/>
  <c r="F87" i="2" l="1"/>
  <c r="F49" i="3"/>
</calcChain>
</file>

<file path=xl/sharedStrings.xml><?xml version="1.0" encoding="utf-8"?>
<sst xmlns="http://schemas.openxmlformats.org/spreadsheetml/2006/main" count="290" uniqueCount="49">
  <si>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</si>
  <si>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</si>
  <si>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</si>
  <si>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</si>
  <si>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</si>
  <si>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</si>
  <si>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</si>
  <si>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</si>
  <si>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</si>
  <si>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</si>
  <si>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</si>
  <si>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</si>
  <si>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</si>
  <si>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</si>
  <si>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</si>
  <si>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</si>
  <si>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</si>
  <si>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</si>
  <si>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</si>
  <si>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</si>
  <si>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</si>
  <si>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</si>
  <si>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</si>
  <si>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</si>
  <si>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</si>
  <si>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</si>
  <si>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</si>
  <si>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</si>
  <si>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</si>
  <si>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</si>
  <si>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</si>
  <si>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</si>
  <si>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</si>
  <si>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</si>
  <si>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</si>
  <si>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</si>
  <si>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</si>
  <si>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</si>
  <si>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</si>
  <si>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</si>
  <si>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</si>
  <si>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NOVIEMBRE
DEL AÑO FISCAL 2022 DEL PLIEGO 011 MINSA - TODA FUENTE</t>
  </si>
  <si>
    <t>DEVENGADO
AL 30.11.22</t>
  </si>
  <si>
    <t>Fuente: Reporte SIAF Operaciones en Linea al 30 de Noviembre del 2022</t>
  </si>
  <si>
    <t>EJECUCION DE LOS PROGRAMAS PRESUPUESTALES AL MES DE NOVIEMBRE
DEL AÑO FISCAL 2022 DEL PLIEGO 011 MINSA - RECURSOS ORDINARIOS</t>
  </si>
  <si>
    <t>EJECUCION DE LOS PROGRAMAS PRESUPUESTALES AL MES DE NOVIEMBRE
DEL AÑO FISCAL 2022 DEL PLIEGO 011 MINSA - RECURSOS DIRECTAMENTE RECAUDADOS</t>
  </si>
  <si>
    <t>EJECUCION DE LOS PROGRAMAS PRESUPUESTALES AL MES DE NOVIEMBRE
DEL AÑO FISCAL 2022 DEL PLIEGO 011 MINSA - ROOC</t>
  </si>
  <si>
    <t>EJECUCION DE LOS PROGRAMAS PRESUPUESTALES AL MES DE NOVIEMBRE
DEL AÑO FISCAL 2022 DEL PLIEGO 011 MINSA - DONACIONES Y TRANSFERENCIAS</t>
  </si>
  <si>
    <t>EJECUCION DE LOS PROGRAMAS PRESUPUESTALES AL MES DE NOVIEMBRE
DEL AÑO FISCAL 2022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</si>
</sst>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1"/>
  <sheetViews>
    <sheetView showGridLines="0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41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42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2887236357</v>
      </c>
      <c r="E9" s="45">
        <f>SUM(E10:E22)</f>
        <v>2519722635.9100018</v>
      </c>
      <c r="F9" s="57">
        <f>IF(E9=0,"0.0%",E9/D9)</f>
        <v>0.87271089871150498</v>
      </c>
    </row>
    <row r="10" spans="2:6" x14ac:dyDescent="0.25">
      <c r="B10" s="16" t="s">
        <v>26</v>
      </c>
      <c r="C10" s="30">
        <v>36181137</v>
      </c>
      <c r="D10" s="30">
        <v>38439715</v>
      </c>
      <c r="E10" s="30">
        <v>34551885.560000017</v>
      </c>
      <c r="F10" s="58">
        <f t="shared" ref="F10:F74" si="0">IF(E10=0,"0.0%",E10/D10)</f>
        <v>0.89885904617138856</v>
      </c>
    </row>
    <row r="11" spans="2:6" x14ac:dyDescent="0.25">
      <c r="B11" s="17" t="s">
        <v>27</v>
      </c>
      <c r="C11" s="31">
        <v>269058152</v>
      </c>
      <c r="D11" s="31">
        <v>289218280</v>
      </c>
      <c r="E11" s="31">
        <v>261396402.20999995</v>
      </c>
      <c r="F11" s="59">
        <f t="shared" si="0"/>
        <v>0.9038031835677881</v>
      </c>
    </row>
    <row r="12" spans="2:6" x14ac:dyDescent="0.25">
      <c r="B12" s="17" t="s">
        <v>28</v>
      </c>
      <c r="C12" s="31">
        <v>62847283</v>
      </c>
      <c r="D12" s="31">
        <v>65987396</v>
      </c>
      <c r="E12" s="31">
        <v>58727056.480000049</v>
      </c>
      <c r="F12" s="59">
        <f t="shared" si="0"/>
        <v>0.88997384409592473</v>
      </c>
    </row>
    <row r="13" spans="2:6" x14ac:dyDescent="0.25">
      <c r="B13" s="17" t="s">
        <v>29</v>
      </c>
      <c r="C13" s="31">
        <v>26952843</v>
      </c>
      <c r="D13" s="31">
        <v>28964958</v>
      </c>
      <c r="E13" s="31">
        <v>25417020.310000002</v>
      </c>
      <c r="F13" s="59">
        <f t="shared" si="0"/>
        <v>0.8775093100428456</v>
      </c>
    </row>
    <row r="14" spans="2:6" x14ac:dyDescent="0.25">
      <c r="B14" s="17" t="s">
        <v>30</v>
      </c>
      <c r="C14" s="31">
        <v>118097961</v>
      </c>
      <c r="D14" s="31">
        <v>123040784</v>
      </c>
      <c r="E14" s="31">
        <v>109706648.33</v>
      </c>
      <c r="F14" s="59">
        <f t="shared" si="0"/>
        <v>0.89162832650676216</v>
      </c>
    </row>
    <row r="15" spans="2:6" x14ac:dyDescent="0.25">
      <c r="B15" s="17" t="s">
        <v>31</v>
      </c>
      <c r="C15" s="31">
        <v>53414095</v>
      </c>
      <c r="D15" s="31">
        <v>58145537</v>
      </c>
      <c r="E15" s="31">
        <v>51194574.680000015</v>
      </c>
      <c r="F15" s="59">
        <f t="shared" si="0"/>
        <v>0.8804557894099424</v>
      </c>
    </row>
    <row r="16" spans="2:6" x14ac:dyDescent="0.25">
      <c r="B16" s="17" t="s">
        <v>32</v>
      </c>
      <c r="C16" s="31">
        <v>6689450</v>
      </c>
      <c r="D16" s="31">
        <v>6469328</v>
      </c>
      <c r="E16" s="31">
        <v>5792227.3699999992</v>
      </c>
      <c r="F16" s="59">
        <f t="shared" si="0"/>
        <v>0.89533679077641437</v>
      </c>
    </row>
    <row r="17" spans="2:6" x14ac:dyDescent="0.25">
      <c r="B17" s="17" t="s">
        <v>33</v>
      </c>
      <c r="C17" s="31">
        <v>222580148</v>
      </c>
      <c r="D17" s="31">
        <v>255017250</v>
      </c>
      <c r="E17" s="31">
        <v>230674396.88000011</v>
      </c>
      <c r="F17" s="59">
        <f t="shared" si="0"/>
        <v>0.90454428820011246</v>
      </c>
    </row>
    <row r="18" spans="2:6" x14ac:dyDescent="0.25">
      <c r="B18" s="17" t="s">
        <v>34</v>
      </c>
      <c r="C18" s="31">
        <v>30771269</v>
      </c>
      <c r="D18" s="31">
        <v>34330223</v>
      </c>
      <c r="E18" s="31">
        <v>30583311.920000006</v>
      </c>
      <c r="F18" s="59">
        <f t="shared" si="0"/>
        <v>0.89085678004480207</v>
      </c>
    </row>
    <row r="19" spans="2:6" x14ac:dyDescent="0.25">
      <c r="B19" s="17" t="s">
        <v>35</v>
      </c>
      <c r="C19" s="31">
        <v>39672426</v>
      </c>
      <c r="D19" s="31">
        <v>43364435</v>
      </c>
      <c r="E19" s="31">
        <v>38360086.750000015</v>
      </c>
      <c r="F19" s="59">
        <f t="shared" si="0"/>
        <v>0.88459786804555429</v>
      </c>
    </row>
    <row r="20" spans="2:6" x14ac:dyDescent="0.25">
      <c r="B20" s="17" t="s">
        <v>40</v>
      </c>
      <c r="C20" s="31">
        <v>111286962</v>
      </c>
      <c r="D20" s="31">
        <v>122628070</v>
      </c>
      <c r="E20" s="31">
        <v>108825343.37999997</v>
      </c>
      <c r="F20" s="59">
        <f t="shared" si="0"/>
        <v>0.88744235622398659</v>
      </c>
    </row>
    <row r="21" spans="2:6" x14ac:dyDescent="0.25">
      <c r="B21" s="17" t="s">
        <v>36</v>
      </c>
      <c r="C21" s="31">
        <v>1214157399</v>
      </c>
      <c r="D21" s="31">
        <v>992873474</v>
      </c>
      <c r="E21" s="31">
        <v>826469707.30999923</v>
      </c>
      <c r="F21" s="59">
        <f t="shared" si="0"/>
        <v>0.83240184066998169</v>
      </c>
    </row>
    <row r="22" spans="2:6" x14ac:dyDescent="0.25">
      <c r="B22" s="17" t="s">
        <v>37</v>
      </c>
      <c r="C22" s="31">
        <v>765654487</v>
      </c>
      <c r="D22" s="31">
        <v>828756907</v>
      </c>
      <c r="E22" s="31">
        <v>738023974.73000252</v>
      </c>
      <c r="F22" s="59">
        <f t="shared" si="0"/>
        <v>0.89051924454127362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155793175</v>
      </c>
      <c r="E23" s="45">
        <f>SUM(E24:E31)</f>
        <v>137192980.56999999</v>
      </c>
      <c r="F23" s="57">
        <f t="shared" si="0"/>
        <v>0.88060969660577237</v>
      </c>
    </row>
    <row r="24" spans="2:6" x14ac:dyDescent="0.25">
      <c r="B24" s="17" t="s">
        <v>34</v>
      </c>
      <c r="C24" s="31">
        <v>0</v>
      </c>
      <c r="D24" s="31">
        <v>42000</v>
      </c>
      <c r="E24" s="31">
        <v>0</v>
      </c>
      <c r="F24" s="59" t="str">
        <f t="shared" si="0"/>
        <v>0.0%</v>
      </c>
    </row>
    <row r="25" spans="2:6" x14ac:dyDescent="0.25">
      <c r="B25" s="17" t="s">
        <v>36</v>
      </c>
      <c r="C25" s="31">
        <v>3434431</v>
      </c>
      <c r="D25" s="31">
        <v>3542872</v>
      </c>
      <c r="E25" s="31">
        <v>237502.22</v>
      </c>
      <c r="F25" s="59">
        <f t="shared" si="0"/>
        <v>6.7036635814107876E-2</v>
      </c>
    </row>
    <row r="26" spans="2:6" x14ac:dyDescent="0.25">
      <c r="B26" s="17" t="s">
        <v>37</v>
      </c>
      <c r="C26" s="31">
        <v>144741170</v>
      </c>
      <c r="D26" s="31">
        <v>152208303</v>
      </c>
      <c r="E26" s="31">
        <v>136955478.34999999</v>
      </c>
      <c r="F26" s="59">
        <f t="shared" si="0"/>
        <v>0.89978979891786848</v>
      </c>
    </row>
    <row r="27" spans="2:6" hidden="1" x14ac:dyDescent="0.25">
      <c r="B27" s="17"/>
      <c r="C27" s="31"/>
      <c r="D27" s="31"/>
      <c r="E27" s="31"/>
      <c r="F27" s="59" t="str">
        <f t="shared" si="0"/>
        <v>0.0%</v>
      </c>
    </row>
    <row r="28" spans="2:6" hidden="1" x14ac:dyDescent="0.25">
      <c r="B28" s="17"/>
      <c r="C28" s="31"/>
      <c r="D28" s="31"/>
      <c r="E28" s="31"/>
      <c r="F28" s="59" t="str">
        <f t="shared" si="0"/>
        <v>0.0%</v>
      </c>
    </row>
    <row r="29" spans="2:6" hidden="1" x14ac:dyDescent="0.25">
      <c r="B29" s="17"/>
      <c r="C29" s="31"/>
      <c r="D29" s="31"/>
      <c r="E29" s="31"/>
      <c r="F29" s="59" t="str">
        <f t="shared" si="0"/>
        <v>0.0%</v>
      </c>
    </row>
    <row r="30" spans="2:6" hidden="1" x14ac:dyDescent="0.25">
      <c r="B30" s="17"/>
      <c r="C30" s="31"/>
      <c r="D30" s="31"/>
      <c r="E30" s="31"/>
      <c r="F30" s="59" t="str">
        <f t="shared" si="0"/>
        <v>0.0%</v>
      </c>
    </row>
    <row r="31" spans="2:6" hidden="1" x14ac:dyDescent="0.25">
      <c r="B31" s="17"/>
      <c r="C31" s="31"/>
      <c r="D31" s="31"/>
      <c r="E31" s="31"/>
      <c r="F31" s="59" t="str">
        <f t="shared" si="0"/>
        <v>0.0%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6992596219</v>
      </c>
      <c r="E32" s="45">
        <f t="shared" si="1"/>
        <v>5549162634.300004</v>
      </c>
      <c r="F32" s="57">
        <f t="shared" si="0"/>
        <v>0.79357687195237203</v>
      </c>
    </row>
    <row r="33" spans="2:6" x14ac:dyDescent="0.25">
      <c r="B33" s="16" t="s">
        <v>26</v>
      </c>
      <c r="C33" s="30">
        <v>26284982</v>
      </c>
      <c r="D33" s="30">
        <v>39812743</v>
      </c>
      <c r="E33" s="30">
        <v>24955309.169999994</v>
      </c>
      <c r="F33" s="58">
        <f t="shared" si="0"/>
        <v>0.62681712661697275</v>
      </c>
    </row>
    <row r="34" spans="2:6" x14ac:dyDescent="0.25">
      <c r="B34" s="17" t="s">
        <v>27</v>
      </c>
      <c r="C34" s="31">
        <v>73359511</v>
      </c>
      <c r="D34" s="31">
        <v>176712279</v>
      </c>
      <c r="E34" s="31">
        <v>136432056.79999989</v>
      </c>
      <c r="F34" s="59">
        <f t="shared" si="0"/>
        <v>0.77205759312288591</v>
      </c>
    </row>
    <row r="35" spans="2:6" x14ac:dyDescent="0.25">
      <c r="B35" s="17" t="s">
        <v>28</v>
      </c>
      <c r="C35" s="31">
        <v>59430522</v>
      </c>
      <c r="D35" s="31">
        <v>119474576</v>
      </c>
      <c r="E35" s="31">
        <v>86277847.560000017</v>
      </c>
      <c r="F35" s="59">
        <f t="shared" si="0"/>
        <v>0.72214399455161082</v>
      </c>
    </row>
    <row r="36" spans="2:6" x14ac:dyDescent="0.25">
      <c r="B36" s="17" t="s">
        <v>29</v>
      </c>
      <c r="C36" s="31">
        <v>31244585</v>
      </c>
      <c r="D36" s="31">
        <v>29782402</v>
      </c>
      <c r="E36" s="31">
        <v>18834649.549999997</v>
      </c>
      <c r="F36" s="59">
        <f t="shared" si="0"/>
        <v>0.6324086804684188</v>
      </c>
    </row>
    <row r="37" spans="2:6" x14ac:dyDescent="0.25">
      <c r="B37" s="17" t="s">
        <v>30</v>
      </c>
      <c r="C37" s="31">
        <v>31262391</v>
      </c>
      <c r="D37" s="31">
        <v>67476238</v>
      </c>
      <c r="E37" s="31">
        <v>48017885.25</v>
      </c>
      <c r="F37" s="59">
        <f t="shared" si="0"/>
        <v>0.71162659142319107</v>
      </c>
    </row>
    <row r="38" spans="2:6" x14ac:dyDescent="0.25">
      <c r="B38" s="17" t="s">
        <v>31</v>
      </c>
      <c r="C38" s="31">
        <v>35875895</v>
      </c>
      <c r="D38" s="31">
        <v>98404247</v>
      </c>
      <c r="E38" s="31">
        <v>64646647.479999989</v>
      </c>
      <c r="F38" s="59">
        <f t="shared" si="0"/>
        <v>0.65694977047078051</v>
      </c>
    </row>
    <row r="39" spans="2:6" x14ac:dyDescent="0.25">
      <c r="B39" s="17" t="s">
        <v>32</v>
      </c>
      <c r="C39" s="31">
        <v>31855561</v>
      </c>
      <c r="D39" s="31">
        <v>25969060</v>
      </c>
      <c r="E39" s="31">
        <v>15890458.249999998</v>
      </c>
      <c r="F39" s="59">
        <f t="shared" si="0"/>
        <v>0.61189963171558759</v>
      </c>
    </row>
    <row r="40" spans="2:6" x14ac:dyDescent="0.25">
      <c r="B40" s="17" t="s">
        <v>33</v>
      </c>
      <c r="C40" s="31">
        <v>44065036</v>
      </c>
      <c r="D40" s="31">
        <v>66705148</v>
      </c>
      <c r="E40" s="31">
        <v>54574171.449999981</v>
      </c>
      <c r="F40" s="59">
        <f t="shared" si="0"/>
        <v>0.81814032479172338</v>
      </c>
    </row>
    <row r="41" spans="2:6" x14ac:dyDescent="0.25">
      <c r="B41" s="17" t="s">
        <v>34</v>
      </c>
      <c r="C41" s="31">
        <v>13396393</v>
      </c>
      <c r="D41" s="31">
        <v>18858279</v>
      </c>
      <c r="E41" s="31">
        <v>15418922.870000007</v>
      </c>
      <c r="F41" s="59">
        <f t="shared" si="0"/>
        <v>0.8176208905383151</v>
      </c>
    </row>
    <row r="42" spans="2:6" x14ac:dyDescent="0.25">
      <c r="B42" s="17" t="s">
        <v>35</v>
      </c>
      <c r="C42" s="31">
        <v>67552750</v>
      </c>
      <c r="D42" s="31">
        <v>68431139</v>
      </c>
      <c r="E42" s="31">
        <v>49953836.600000001</v>
      </c>
      <c r="F42" s="59">
        <f t="shared" si="0"/>
        <v>0.72998692305852164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0.0%</v>
      </c>
    </row>
    <row r="44" spans="2:6" x14ac:dyDescent="0.25">
      <c r="B44" s="17" t="s">
        <v>40</v>
      </c>
      <c r="C44" s="31">
        <v>107246938</v>
      </c>
      <c r="D44" s="31">
        <v>90431789</v>
      </c>
      <c r="E44" s="31">
        <v>73621646.659999982</v>
      </c>
      <c r="F44" s="59">
        <f t="shared" si="0"/>
        <v>0.81411246503151657</v>
      </c>
    </row>
    <row r="45" spans="2:6" x14ac:dyDescent="0.25">
      <c r="B45" s="17" t="s">
        <v>39</v>
      </c>
      <c r="C45" s="31">
        <v>809881</v>
      </c>
      <c r="D45" s="31">
        <v>817054</v>
      </c>
      <c r="E45" s="31">
        <v>658631.7300000001</v>
      </c>
      <c r="F45" s="59">
        <f t="shared" si="0"/>
        <v>0.80610550832625516</v>
      </c>
    </row>
    <row r="46" spans="2:6" x14ac:dyDescent="0.25">
      <c r="B46" s="17" t="s">
        <v>36</v>
      </c>
      <c r="C46" s="31">
        <v>699032796</v>
      </c>
      <c r="D46" s="31">
        <v>705076435</v>
      </c>
      <c r="E46" s="31">
        <v>557114665.90000021</v>
      </c>
      <c r="F46" s="59">
        <f t="shared" si="0"/>
        <v>0.79014790204979723</v>
      </c>
    </row>
    <row r="47" spans="2:6" x14ac:dyDescent="0.25">
      <c r="B47" s="18" t="s">
        <v>37</v>
      </c>
      <c r="C47" s="32">
        <v>1802369421</v>
      </c>
      <c r="D47" s="32">
        <v>5484644511</v>
      </c>
      <c r="E47" s="32">
        <v>4402765905.0300035</v>
      </c>
      <c r="F47" s="60">
        <f t="shared" si="0"/>
        <v>0.80274407870917042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499290962</v>
      </c>
      <c r="E48" s="45">
        <f>SUM(E49:E58)</f>
        <v>361783156.16000003</v>
      </c>
      <c r="F48" s="57">
        <f t="shared" si="0"/>
        <v>0.72459384145631711</v>
      </c>
    </row>
    <row r="49" spans="2:6" x14ac:dyDescent="0.25">
      <c r="B49" s="17" t="s">
        <v>27</v>
      </c>
      <c r="C49" s="31">
        <v>19875268</v>
      </c>
      <c r="D49" s="31">
        <v>18277725</v>
      </c>
      <c r="E49" s="31">
        <v>254210</v>
      </c>
      <c r="F49" s="59">
        <f t="shared" si="0"/>
        <v>1.3908186057072201E-2</v>
      </c>
    </row>
    <row r="50" spans="2:6" x14ac:dyDescent="0.25">
      <c r="B50" s="17" t="s">
        <v>28</v>
      </c>
      <c r="C50" s="31">
        <v>0</v>
      </c>
      <c r="D50" s="31">
        <v>6086471</v>
      </c>
      <c r="E50" s="31">
        <v>2873058.64</v>
      </c>
      <c r="F50" s="59">
        <f t="shared" si="0"/>
        <v>0.47204014280196194</v>
      </c>
    </row>
    <row r="51" spans="2:6" x14ac:dyDescent="0.25">
      <c r="B51" s="17" t="s">
        <v>29</v>
      </c>
      <c r="C51" s="31">
        <v>12000000</v>
      </c>
      <c r="D51" s="31">
        <v>5806410</v>
      </c>
      <c r="E51" s="31">
        <v>59140.350000000006</v>
      </c>
      <c r="F51" s="59">
        <f t="shared" si="0"/>
        <v>1.0185355495047715E-2</v>
      </c>
    </row>
    <row r="52" spans="2:6" x14ac:dyDescent="0.25">
      <c r="B52" s="17" t="s">
        <v>31</v>
      </c>
      <c r="C52" s="31">
        <v>20000000</v>
      </c>
      <c r="D52" s="31">
        <v>42297203</v>
      </c>
      <c r="E52" s="31">
        <v>0</v>
      </c>
      <c r="F52" s="59" t="str">
        <f t="shared" si="0"/>
        <v>0.0%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 t="shared" si="0"/>
        <v>0.0%</v>
      </c>
    </row>
    <row r="54" spans="2:6" x14ac:dyDescent="0.25">
      <c r="B54" s="17" t="s">
        <v>40</v>
      </c>
      <c r="C54" s="31">
        <v>262912696</v>
      </c>
      <c r="D54" s="31">
        <v>304574630</v>
      </c>
      <c r="E54" s="31">
        <v>298296029.30000001</v>
      </c>
      <c r="F54" s="59">
        <f t="shared" si="0"/>
        <v>0.97938567404645627</v>
      </c>
    </row>
    <row r="55" spans="2:6" x14ac:dyDescent="0.25">
      <c r="B55" s="17" t="s">
        <v>36</v>
      </c>
      <c r="C55" s="31">
        <v>665178436</v>
      </c>
      <c r="D55" s="31">
        <v>3042208</v>
      </c>
      <c r="E55" s="31">
        <v>879053</v>
      </c>
      <c r="F55" s="59">
        <f t="shared" si="0"/>
        <v>0.28895230043442133</v>
      </c>
    </row>
    <row r="56" spans="2:6" x14ac:dyDescent="0.25">
      <c r="B56" s="17" t="s">
        <v>37</v>
      </c>
      <c r="C56" s="31">
        <v>284688400</v>
      </c>
      <c r="D56" s="31">
        <v>103792327</v>
      </c>
      <c r="E56" s="31">
        <v>59421664.869999997</v>
      </c>
      <c r="F56" s="59">
        <f t="shared" si="0"/>
        <v>0.57250537286826608</v>
      </c>
    </row>
    <row r="57" spans="2:6" hidden="1" x14ac:dyDescent="0.25">
      <c r="B57" s="17"/>
      <c r="C57" s="31"/>
      <c r="D57" s="31"/>
      <c r="E57" s="31"/>
      <c r="F57" s="59" t="str">
        <f t="shared" si="0"/>
        <v>0.0%</v>
      </c>
    </row>
    <row r="58" spans="2:6" hidden="1" x14ac:dyDescent="0.25">
      <c r="B58" s="17"/>
      <c r="C58" s="31"/>
      <c r="D58" s="31"/>
      <c r="E58" s="31"/>
      <c r="F58" s="59" t="str">
        <f t="shared" si="0"/>
        <v>0.0%</v>
      </c>
    </row>
    <row r="59" spans="2:6" x14ac:dyDescent="0.25">
      <c r="B59" s="44" t="s">
        <v>10</v>
      </c>
      <c r="C59" s="45">
        <f>+SUM(C60:C69)</f>
        <v>108841412</v>
      </c>
      <c r="D59" s="45">
        <f>+SUM(D60:D69)</f>
        <v>401578964</v>
      </c>
      <c r="E59" s="45">
        <f>+SUM(E60:E69)</f>
        <v>391903053.85000002</v>
      </c>
      <c r="F59" s="57">
        <f t="shared" si="0"/>
        <v>0.97590533614205954</v>
      </c>
    </row>
    <row r="60" spans="2:6" x14ac:dyDescent="0.25">
      <c r="B60" s="16" t="s">
        <v>26</v>
      </c>
      <c r="C60" s="30">
        <v>37000</v>
      </c>
      <c r="D60" s="30">
        <v>0</v>
      </c>
      <c r="E60" s="30">
        <v>0</v>
      </c>
      <c r="F60" s="58" t="str">
        <f t="shared" si="0"/>
        <v>0.0%</v>
      </c>
    </row>
    <row r="61" spans="2:6" x14ac:dyDescent="0.25">
      <c r="B61" s="17" t="s">
        <v>27</v>
      </c>
      <c r="C61" s="31">
        <v>124732</v>
      </c>
      <c r="D61" s="31">
        <v>547867</v>
      </c>
      <c r="E61" s="31">
        <v>547867</v>
      </c>
      <c r="F61" s="59">
        <f t="shared" si="0"/>
        <v>1</v>
      </c>
    </row>
    <row r="62" spans="2:6" x14ac:dyDescent="0.25">
      <c r="B62" s="17" t="s">
        <v>28</v>
      </c>
      <c r="C62" s="31">
        <v>5500000</v>
      </c>
      <c r="D62" s="31">
        <v>2421585</v>
      </c>
      <c r="E62" s="31">
        <v>2421585</v>
      </c>
      <c r="F62" s="59">
        <f t="shared" si="0"/>
        <v>1</v>
      </c>
    </row>
    <row r="63" spans="2:6" x14ac:dyDescent="0.25">
      <c r="B63" s="17" t="s">
        <v>29</v>
      </c>
      <c r="C63" s="31">
        <v>128000</v>
      </c>
      <c r="D63" s="31">
        <v>651962</v>
      </c>
      <c r="E63" s="31">
        <v>651962</v>
      </c>
      <c r="F63" s="59">
        <f t="shared" si="0"/>
        <v>1</v>
      </c>
    </row>
    <row r="64" spans="2:6" x14ac:dyDescent="0.25">
      <c r="B64" s="17" t="s">
        <v>31</v>
      </c>
      <c r="C64" s="31">
        <v>1372000</v>
      </c>
      <c r="D64" s="31">
        <v>587154</v>
      </c>
      <c r="E64" s="31">
        <v>446178</v>
      </c>
      <c r="F64" s="59">
        <f t="shared" si="0"/>
        <v>0.75989944716377644</v>
      </c>
    </row>
    <row r="65" spans="2:6" x14ac:dyDescent="0.25">
      <c r="B65" s="17" t="s">
        <v>33</v>
      </c>
      <c r="C65" s="31">
        <v>0</v>
      </c>
      <c r="D65" s="31">
        <v>0</v>
      </c>
      <c r="E65" s="31">
        <v>0</v>
      </c>
      <c r="F65" s="59" t="str">
        <f t="shared" si="0"/>
        <v>0.0%</v>
      </c>
    </row>
    <row r="66" spans="2:6" x14ac:dyDescent="0.25">
      <c r="B66" s="17" t="s">
        <v>35</v>
      </c>
      <c r="C66" s="31">
        <v>0</v>
      </c>
      <c r="D66" s="31">
        <v>0</v>
      </c>
      <c r="E66" s="31">
        <v>0</v>
      </c>
      <c r="F66" s="59" t="str">
        <f t="shared" si="0"/>
        <v>0.0%</v>
      </c>
    </row>
    <row r="67" spans="2:6" x14ac:dyDescent="0.25">
      <c r="B67" s="17" t="s">
        <v>40</v>
      </c>
      <c r="C67" s="31">
        <v>44055701</v>
      </c>
      <c r="D67" s="31">
        <v>33371602</v>
      </c>
      <c r="E67" s="31">
        <v>33371435.559999999</v>
      </c>
      <c r="F67" s="59">
        <f t="shared" si="0"/>
        <v>0.99999501252591949</v>
      </c>
    </row>
    <row r="68" spans="2:6" x14ac:dyDescent="0.25">
      <c r="B68" s="17" t="s">
        <v>36</v>
      </c>
      <c r="C68" s="31">
        <v>2728879</v>
      </c>
      <c r="D68" s="31">
        <v>4599591</v>
      </c>
      <c r="E68" s="31">
        <v>3994443.63</v>
      </c>
      <c r="F68" s="59">
        <f t="shared" si="0"/>
        <v>0.86843452602633575</v>
      </c>
    </row>
    <row r="69" spans="2:6" x14ac:dyDescent="0.25">
      <c r="B69" s="17" t="s">
        <v>37</v>
      </c>
      <c r="C69" s="31">
        <v>54895100</v>
      </c>
      <c r="D69" s="31">
        <v>359399203</v>
      </c>
      <c r="E69" s="31">
        <v>350469582.66000003</v>
      </c>
      <c r="F69" s="59">
        <f t="shared" si="0"/>
        <v>0.9751540341061915</v>
      </c>
    </row>
    <row r="70" spans="2:6" hidden="1" x14ac:dyDescent="0.25">
      <c r="B70" s="44" t="s">
        <v>11</v>
      </c>
      <c r="C70" s="45">
        <f>+C71</f>
        <v>0</v>
      </c>
      <c r="D70" s="45">
        <f t="shared" ref="D70:E70" si="2">+D71</f>
        <v>0</v>
      </c>
      <c r="E70" s="45">
        <f t="shared" si="2"/>
        <v>0</v>
      </c>
      <c r="F70" s="57" t="str">
        <f t="shared" si="0"/>
        <v>0.0%</v>
      </c>
    </row>
    <row r="71" spans="2:6" hidden="1" x14ac:dyDescent="0.25">
      <c r="B71" s="17"/>
      <c r="C71" s="30"/>
      <c r="D71" s="30"/>
      <c r="E71" s="30"/>
      <c r="F71" s="58" t="str">
        <f t="shared" si="0"/>
        <v>0.0%</v>
      </c>
    </row>
    <row r="72" spans="2:6" x14ac:dyDescent="0.25">
      <c r="B72" s="44" t="s">
        <v>9</v>
      </c>
      <c r="C72" s="45">
        <f>SUM(C73:C86)</f>
        <v>1077001277</v>
      </c>
      <c r="D72" s="45">
        <f>SUM(D73:D86)</f>
        <v>980289427</v>
      </c>
      <c r="E72" s="45">
        <f>SUM(E73:E86)</f>
        <v>729958180.3900001</v>
      </c>
      <c r="F72" s="57">
        <f t="shared" si="0"/>
        <v>0.74463537021296478</v>
      </c>
    </row>
    <row r="73" spans="2:6" x14ac:dyDescent="0.25">
      <c r="B73" s="16" t="s">
        <v>26</v>
      </c>
      <c r="C73" s="30">
        <v>15044270</v>
      </c>
      <c r="D73" s="30">
        <v>1380062</v>
      </c>
      <c r="E73" s="30">
        <v>599492.98</v>
      </c>
      <c r="F73" s="58">
        <f t="shared" si="0"/>
        <v>0.43439568657060335</v>
      </c>
    </row>
    <row r="74" spans="2:6" x14ac:dyDescent="0.25">
      <c r="B74" s="17" t="s">
        <v>27</v>
      </c>
      <c r="C74" s="31">
        <v>236193378</v>
      </c>
      <c r="D74" s="31">
        <v>57814980</v>
      </c>
      <c r="E74" s="31">
        <v>45771158.059999995</v>
      </c>
      <c r="F74" s="59">
        <f t="shared" si="0"/>
        <v>0.79168336752862312</v>
      </c>
    </row>
    <row r="75" spans="2:6" x14ac:dyDescent="0.25">
      <c r="B75" s="17" t="s">
        <v>28</v>
      </c>
      <c r="C75" s="31">
        <v>0</v>
      </c>
      <c r="D75" s="31">
        <v>1412236</v>
      </c>
      <c r="E75" s="31">
        <v>753688.19000000006</v>
      </c>
      <c r="F75" s="59">
        <f t="shared" ref="F75:F87" si="3">IF(E75=0,"0.0%",E75/D75)</f>
        <v>0.53368430630574493</v>
      </c>
    </row>
    <row r="76" spans="2:6" x14ac:dyDescent="0.25">
      <c r="B76" s="17" t="s">
        <v>29</v>
      </c>
      <c r="C76" s="31">
        <v>4823573</v>
      </c>
      <c r="D76" s="31">
        <v>40363</v>
      </c>
      <c r="E76" s="31">
        <v>21578.55</v>
      </c>
      <c r="F76" s="59">
        <f t="shared" si="3"/>
        <v>0.53461214478606645</v>
      </c>
    </row>
    <row r="77" spans="2:6" x14ac:dyDescent="0.25">
      <c r="B77" s="17" t="s">
        <v>30</v>
      </c>
      <c r="C77" s="31">
        <v>0</v>
      </c>
      <c r="D77" s="31">
        <v>4958468</v>
      </c>
      <c r="E77" s="31">
        <v>2799869.6399999997</v>
      </c>
      <c r="F77" s="59">
        <f t="shared" si="3"/>
        <v>0.56466425516913687</v>
      </c>
    </row>
    <row r="78" spans="2:6" x14ac:dyDescent="0.25">
      <c r="B78" s="17" t="s">
        <v>31</v>
      </c>
      <c r="C78" s="31">
        <v>0</v>
      </c>
      <c r="D78" s="31">
        <v>13743548</v>
      </c>
      <c r="E78" s="31">
        <v>5706782.8700000001</v>
      </c>
      <c r="F78" s="59">
        <f t="shared" si="3"/>
        <v>0.4152335968848801</v>
      </c>
    </row>
    <row r="79" spans="2:6" x14ac:dyDescent="0.25">
      <c r="B79" s="17" t="s">
        <v>32</v>
      </c>
      <c r="C79" s="31">
        <v>0</v>
      </c>
      <c r="D79" s="31">
        <v>3672838</v>
      </c>
      <c r="E79" s="31">
        <v>2066192.84</v>
      </c>
      <c r="F79" s="59">
        <f t="shared" si="3"/>
        <v>0.56256029805834074</v>
      </c>
    </row>
    <row r="80" spans="2:6" x14ac:dyDescent="0.25">
      <c r="B80" s="17" t="s">
        <v>33</v>
      </c>
      <c r="C80" s="31">
        <v>0</v>
      </c>
      <c r="D80" s="31">
        <v>5349819</v>
      </c>
      <c r="E80" s="31">
        <v>2312556.2399999998</v>
      </c>
      <c r="F80" s="59">
        <f t="shared" si="3"/>
        <v>0.43226812720206043</v>
      </c>
    </row>
    <row r="81" spans="2:6" x14ac:dyDescent="0.25">
      <c r="B81" s="17" t="s">
        <v>34</v>
      </c>
      <c r="C81" s="31">
        <v>0</v>
      </c>
      <c r="D81" s="31">
        <v>431305</v>
      </c>
      <c r="E81" s="31">
        <v>163033.21000000002</v>
      </c>
      <c r="F81" s="59">
        <f t="shared" si="3"/>
        <v>0.37799981451640957</v>
      </c>
    </row>
    <row r="82" spans="2:6" x14ac:dyDescent="0.25">
      <c r="B82" s="17" t="s">
        <v>35</v>
      </c>
      <c r="C82" s="31">
        <v>500000</v>
      </c>
      <c r="D82" s="31">
        <v>1692547</v>
      </c>
      <c r="E82" s="31">
        <v>1047295.21</v>
      </c>
      <c r="F82" s="59">
        <f t="shared" si="3"/>
        <v>0.61876876092657984</v>
      </c>
    </row>
    <row r="83" spans="2:6" x14ac:dyDescent="0.25">
      <c r="B83" s="17" t="s">
        <v>40</v>
      </c>
      <c r="C83" s="31">
        <v>0</v>
      </c>
      <c r="D83" s="31">
        <v>3938790</v>
      </c>
      <c r="E83" s="31">
        <v>2534180.3100000005</v>
      </c>
      <c r="F83" s="59">
        <f t="shared" si="3"/>
        <v>0.64339056156840058</v>
      </c>
    </row>
    <row r="84" spans="2:6" x14ac:dyDescent="0.25">
      <c r="B84" s="17" t="s">
        <v>39</v>
      </c>
      <c r="C84" s="31">
        <v>0</v>
      </c>
      <c r="D84" s="31">
        <v>6000</v>
      </c>
      <c r="E84" s="31">
        <v>5500</v>
      </c>
      <c r="F84" s="59">
        <f t="shared" si="3"/>
        <v>0.91666666666666663</v>
      </c>
    </row>
    <row r="85" spans="2:6" x14ac:dyDescent="0.25">
      <c r="B85" s="17" t="s">
        <v>36</v>
      </c>
      <c r="C85" s="31">
        <v>0</v>
      </c>
      <c r="D85" s="31">
        <v>15558233</v>
      </c>
      <c r="E85" s="31">
        <v>6419311.1199999982</v>
      </c>
      <c r="F85" s="59">
        <f t="shared" si="3"/>
        <v>0.41259898344497081</v>
      </c>
    </row>
    <row r="86" spans="2:6" x14ac:dyDescent="0.25">
      <c r="B86" s="17" t="s">
        <v>37</v>
      </c>
      <c r="C86" s="31">
        <v>820440056</v>
      </c>
      <c r="D86" s="31">
        <v>870290238</v>
      </c>
      <c r="E86" s="31">
        <v>659757541.17000008</v>
      </c>
      <c r="F86" s="59">
        <f t="shared" si="3"/>
        <v>0.75808909759366971</v>
      </c>
    </row>
    <row r="87" spans="2:6" x14ac:dyDescent="0.25">
      <c r="B87" s="47" t="s">
        <v>3</v>
      </c>
      <c r="C87" s="48">
        <f>+C72+C70+C59+C48+C32+C23+C9</f>
        <v>8640608719</v>
      </c>
      <c r="D87" s="48">
        <f>+D72+D70+D59+D48+D32+D23+D9</f>
        <v>11916785104</v>
      </c>
      <c r="E87" s="48">
        <f>+E72+E70+E59+E48+E32+E23+E9</f>
        <v>9689722641.180006</v>
      </c>
      <c r="F87" s="61">
        <f t="shared" si="3"/>
        <v>0.81311549689081364</v>
      </c>
    </row>
    <row r="88" spans="2:6" x14ac:dyDescent="0.2">
      <c r="B88" s="37" t="s">
        <v>43</v>
      </c>
      <c r="C88" s="21"/>
      <c r="D88" s="21"/>
      <c r="E88" s="21"/>
    </row>
    <row r="89" spans="2:6" x14ac:dyDescent="0.25">
      <c r="C89" s="21"/>
      <c r="D89" s="21"/>
      <c r="E89" s="21"/>
      <c r="F89" s="62"/>
    </row>
    <row r="90" spans="2:6" x14ac:dyDescent="0.25">
      <c r="C90" s="21"/>
      <c r="D90" s="21"/>
      <c r="E90" s="21"/>
    </row>
    <row r="91" spans="2:6" x14ac:dyDescent="0.25">
      <c r="D91" s="21"/>
      <c r="E91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8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44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2825424885</v>
      </c>
      <c r="E9" s="45">
        <f>SUM(E10:E22)</f>
        <v>2463212215.500001</v>
      </c>
      <c r="F9" s="46">
        <f>IF(E9=0,"0.0%",E9/D9)</f>
        <v>0.87180240698559608</v>
      </c>
    </row>
    <row r="10" spans="2:6" x14ac:dyDescent="0.25">
      <c r="B10" s="11" t="s">
        <v>26</v>
      </c>
      <c r="C10" s="27">
        <v>36181137</v>
      </c>
      <c r="D10" s="27">
        <v>38439715</v>
      </c>
      <c r="E10" s="27">
        <v>34551885.560000017</v>
      </c>
      <c r="F10" s="33">
        <f t="shared" ref="F10:F71" si="0">IF(E10=0,"0.0%",E10/D10)</f>
        <v>0.89885904617138856</v>
      </c>
    </row>
    <row r="11" spans="2:6" x14ac:dyDescent="0.25">
      <c r="B11" s="13" t="s">
        <v>27</v>
      </c>
      <c r="C11" s="28">
        <v>269058152</v>
      </c>
      <c r="D11" s="28">
        <v>289218280</v>
      </c>
      <c r="E11" s="28">
        <v>261396402.20999989</v>
      </c>
      <c r="F11" s="23">
        <f t="shared" si="0"/>
        <v>0.90380318356778788</v>
      </c>
    </row>
    <row r="12" spans="2:6" x14ac:dyDescent="0.25">
      <c r="B12" s="13" t="s">
        <v>28</v>
      </c>
      <c r="C12" s="28">
        <v>62847283</v>
      </c>
      <c r="D12" s="28">
        <v>65987396</v>
      </c>
      <c r="E12" s="28">
        <v>58727056.479999982</v>
      </c>
      <c r="F12" s="23">
        <f t="shared" si="0"/>
        <v>0.88997384409592373</v>
      </c>
    </row>
    <row r="13" spans="2:6" x14ac:dyDescent="0.25">
      <c r="B13" s="13" t="s">
        <v>29</v>
      </c>
      <c r="C13" s="28">
        <v>26952843</v>
      </c>
      <c r="D13" s="28">
        <v>28964958</v>
      </c>
      <c r="E13" s="28">
        <v>25417020.309999991</v>
      </c>
      <c r="F13" s="23">
        <f t="shared" si="0"/>
        <v>0.87750931004284527</v>
      </c>
    </row>
    <row r="14" spans="2:6" x14ac:dyDescent="0.25">
      <c r="B14" s="13" t="s">
        <v>30</v>
      </c>
      <c r="C14" s="28">
        <v>118097961</v>
      </c>
      <c r="D14" s="28">
        <v>123040784</v>
      </c>
      <c r="E14" s="28">
        <v>109706648.32999998</v>
      </c>
      <c r="F14" s="23">
        <f t="shared" si="0"/>
        <v>0.89162832650676205</v>
      </c>
    </row>
    <row r="15" spans="2:6" x14ac:dyDescent="0.25">
      <c r="B15" s="13" t="s">
        <v>31</v>
      </c>
      <c r="C15" s="28">
        <v>53414095</v>
      </c>
      <c r="D15" s="28">
        <v>58145537</v>
      </c>
      <c r="E15" s="28">
        <v>51194574.680000022</v>
      </c>
      <c r="F15" s="23">
        <f t="shared" si="0"/>
        <v>0.88045578940994251</v>
      </c>
    </row>
    <row r="16" spans="2:6" x14ac:dyDescent="0.25">
      <c r="B16" s="13" t="s">
        <v>32</v>
      </c>
      <c r="C16" s="28">
        <v>6689450</v>
      </c>
      <c r="D16" s="28">
        <v>6469328</v>
      </c>
      <c r="E16" s="28">
        <v>5792227.3700000001</v>
      </c>
      <c r="F16" s="23">
        <f t="shared" si="0"/>
        <v>0.89533679077641448</v>
      </c>
    </row>
    <row r="17" spans="2:6" x14ac:dyDescent="0.25">
      <c r="B17" s="13" t="s">
        <v>33</v>
      </c>
      <c r="C17" s="28">
        <v>222407242</v>
      </c>
      <c r="D17" s="28">
        <v>254844344</v>
      </c>
      <c r="E17" s="28">
        <v>230596990.88000008</v>
      </c>
      <c r="F17" s="23">
        <f t="shared" si="0"/>
        <v>0.90485426225508103</v>
      </c>
    </row>
    <row r="18" spans="2:6" x14ac:dyDescent="0.25">
      <c r="B18" s="13" t="s">
        <v>34</v>
      </c>
      <c r="C18" s="28">
        <v>30771269</v>
      </c>
      <c r="D18" s="28">
        <v>34330223</v>
      </c>
      <c r="E18" s="28">
        <v>30583311.920000013</v>
      </c>
      <c r="F18" s="23">
        <f t="shared" si="0"/>
        <v>0.89085678004480229</v>
      </c>
    </row>
    <row r="19" spans="2:6" x14ac:dyDescent="0.25">
      <c r="B19" s="13" t="s">
        <v>35</v>
      </c>
      <c r="C19" s="28">
        <v>39672426</v>
      </c>
      <c r="D19" s="28">
        <v>43364435</v>
      </c>
      <c r="E19" s="28">
        <v>38360086.750000015</v>
      </c>
      <c r="F19" s="23">
        <f t="shared" si="0"/>
        <v>0.88459786804555429</v>
      </c>
    </row>
    <row r="20" spans="2:6" x14ac:dyDescent="0.25">
      <c r="B20" s="13" t="s">
        <v>40</v>
      </c>
      <c r="C20" s="28">
        <v>111286962</v>
      </c>
      <c r="D20" s="28">
        <v>122628070</v>
      </c>
      <c r="E20" s="28">
        <v>108825343.38000001</v>
      </c>
      <c r="F20" s="23">
        <f t="shared" si="0"/>
        <v>0.88744235622398693</v>
      </c>
    </row>
    <row r="21" spans="2:6" x14ac:dyDescent="0.25">
      <c r="B21" s="13" t="s">
        <v>36</v>
      </c>
      <c r="C21" s="28">
        <v>1214157399</v>
      </c>
      <c r="D21" s="28">
        <v>992781914</v>
      </c>
      <c r="E21" s="28">
        <v>826401037.30999923</v>
      </c>
      <c r="F21" s="23">
        <f t="shared" si="0"/>
        <v>0.8324094402368406</v>
      </c>
    </row>
    <row r="22" spans="2:6" x14ac:dyDescent="0.25">
      <c r="B22" s="13" t="s">
        <v>37</v>
      </c>
      <c r="C22" s="28">
        <v>756414224</v>
      </c>
      <c r="D22" s="28">
        <v>767209901</v>
      </c>
      <c r="E22" s="28">
        <v>681659630.32000172</v>
      </c>
      <c r="F22" s="23">
        <f t="shared" si="0"/>
        <v>0.88849170146463186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155790175</v>
      </c>
      <c r="E23" s="45">
        <f>SUM(E24:E34)</f>
        <v>137192980.56999999</v>
      </c>
      <c r="F23" s="46">
        <f t="shared" si="0"/>
        <v>0.8806266542161596</v>
      </c>
    </row>
    <row r="24" spans="2:6" x14ac:dyDescent="0.25">
      <c r="B24" s="13" t="s">
        <v>34</v>
      </c>
      <c r="C24" s="28">
        <v>0</v>
      </c>
      <c r="D24" s="28">
        <v>42000</v>
      </c>
      <c r="E24" s="28">
        <v>0</v>
      </c>
      <c r="F24" s="23" t="str">
        <f t="shared" si="0"/>
        <v>0.0%</v>
      </c>
    </row>
    <row r="25" spans="2:6" x14ac:dyDescent="0.25">
      <c r="B25" s="13" t="s">
        <v>36</v>
      </c>
      <c r="C25" s="28">
        <v>3431431</v>
      </c>
      <c r="D25" s="28">
        <v>3539872</v>
      </c>
      <c r="E25" s="28">
        <v>237502.22</v>
      </c>
      <c r="F25" s="23">
        <f t="shared" si="0"/>
        <v>6.7093448576671696E-2</v>
      </c>
    </row>
    <row r="26" spans="2:6" x14ac:dyDescent="0.25">
      <c r="B26" s="13" t="s">
        <v>37</v>
      </c>
      <c r="C26" s="28">
        <v>144741170</v>
      </c>
      <c r="D26" s="28">
        <v>152208303</v>
      </c>
      <c r="E26" s="28">
        <v>136955478.34999999</v>
      </c>
      <c r="F26" s="23">
        <f t="shared" si="0"/>
        <v>0.89978979891786848</v>
      </c>
    </row>
    <row r="27" spans="2:6" hidden="1" x14ac:dyDescent="0.25">
      <c r="B27" s="13"/>
      <c r="C27" s="28"/>
      <c r="D27" s="28"/>
      <c r="E27" s="28"/>
      <c r="F27" s="23" t="str">
        <f t="shared" si="0"/>
        <v>0.0%</v>
      </c>
    </row>
    <row r="28" spans="2:6" hidden="1" x14ac:dyDescent="0.25">
      <c r="B28" s="13"/>
      <c r="C28" s="28"/>
      <c r="D28" s="28"/>
      <c r="E28" s="28"/>
      <c r="F28" s="23" t="str">
        <f t="shared" si="0"/>
        <v>0.0%</v>
      </c>
    </row>
    <row r="29" spans="2:6" hidden="1" x14ac:dyDescent="0.25">
      <c r="B29" s="13"/>
      <c r="C29" s="28"/>
      <c r="D29" s="28"/>
      <c r="E29" s="28"/>
      <c r="F29" s="23" t="str">
        <f t="shared" si="0"/>
        <v>0.0%</v>
      </c>
    </row>
    <row r="30" spans="2:6" hidden="1" x14ac:dyDescent="0.25">
      <c r="B30" s="13"/>
      <c r="C30" s="28"/>
      <c r="D30" s="28"/>
      <c r="E30" s="28"/>
      <c r="F30" s="23" t="str">
        <f t="shared" si="0"/>
        <v>0.0%</v>
      </c>
    </row>
    <row r="31" spans="2:6" hidden="1" x14ac:dyDescent="0.25">
      <c r="B31" s="13"/>
      <c r="C31" s="28"/>
      <c r="D31" s="28"/>
      <c r="E31" s="28"/>
      <c r="F31" s="23" t="str">
        <f t="shared" si="0"/>
        <v>0.0%</v>
      </c>
    </row>
    <row r="32" spans="2:6" hidden="1" x14ac:dyDescent="0.25">
      <c r="B32" s="13"/>
      <c r="C32" s="28"/>
      <c r="D32" s="28"/>
      <c r="E32" s="28"/>
      <c r="F32" s="23" t="str">
        <f t="shared" si="0"/>
        <v>0.0%</v>
      </c>
    </row>
    <row r="33" spans="2:6" hidden="1" x14ac:dyDescent="0.25">
      <c r="B33" s="13"/>
      <c r="C33" s="28"/>
      <c r="D33" s="28"/>
      <c r="E33" s="28"/>
      <c r="F33" s="23" t="str">
        <f t="shared" si="0"/>
        <v>0.0%</v>
      </c>
    </row>
    <row r="34" spans="2:6" hidden="1" x14ac:dyDescent="0.25">
      <c r="B34" s="13"/>
      <c r="C34" s="28"/>
      <c r="D34" s="28"/>
      <c r="E34" s="28"/>
      <c r="F34" s="23" t="str">
        <f t="shared" si="0"/>
        <v>0.0%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4318753243</v>
      </c>
      <c r="E35" s="45">
        <f t="shared" si="1"/>
        <v>3497154006.1300058</v>
      </c>
      <c r="F35" s="46">
        <f t="shared" si="0"/>
        <v>0.80976008800649268</v>
      </c>
    </row>
    <row r="36" spans="2:6" x14ac:dyDescent="0.25">
      <c r="B36" s="38" t="s">
        <v>26</v>
      </c>
      <c r="C36" s="12">
        <v>26262582</v>
      </c>
      <c r="D36" s="12">
        <v>27300999</v>
      </c>
      <c r="E36" s="12">
        <v>17457795.649999995</v>
      </c>
      <c r="F36" s="33">
        <f t="shared" si="0"/>
        <v>0.6394562942550196</v>
      </c>
    </row>
    <row r="37" spans="2:6" x14ac:dyDescent="0.25">
      <c r="B37" s="39" t="s">
        <v>27</v>
      </c>
      <c r="C37" s="40">
        <v>73296760</v>
      </c>
      <c r="D37" s="40">
        <v>90737091</v>
      </c>
      <c r="E37" s="40">
        <v>79051117.870000005</v>
      </c>
      <c r="F37" s="23">
        <f t="shared" si="0"/>
        <v>0.8712106262035666</v>
      </c>
    </row>
    <row r="38" spans="2:6" x14ac:dyDescent="0.25">
      <c r="B38" s="39" t="s">
        <v>28</v>
      </c>
      <c r="C38" s="40">
        <v>59411022</v>
      </c>
      <c r="D38" s="40">
        <v>112652866</v>
      </c>
      <c r="E38" s="40">
        <v>82958131.750000134</v>
      </c>
      <c r="F38" s="23">
        <f t="shared" si="0"/>
        <v>0.73640498192030135</v>
      </c>
    </row>
    <row r="39" spans="2:6" x14ac:dyDescent="0.25">
      <c r="B39" s="39" t="s">
        <v>29</v>
      </c>
      <c r="C39" s="40">
        <v>31238585</v>
      </c>
      <c r="D39" s="40">
        <v>24455786</v>
      </c>
      <c r="E39" s="40">
        <v>18477549.330000009</v>
      </c>
      <c r="F39" s="23">
        <f t="shared" si="0"/>
        <v>0.75554919109939911</v>
      </c>
    </row>
    <row r="40" spans="2:6" x14ac:dyDescent="0.25">
      <c r="B40" s="39" t="s">
        <v>30</v>
      </c>
      <c r="C40" s="40">
        <v>31247391</v>
      </c>
      <c r="D40" s="40">
        <v>40995870</v>
      </c>
      <c r="E40" s="40">
        <v>33388092.87999998</v>
      </c>
      <c r="F40" s="23">
        <f t="shared" si="0"/>
        <v>0.81442576727850835</v>
      </c>
    </row>
    <row r="41" spans="2:6" x14ac:dyDescent="0.25">
      <c r="B41" s="39" t="s">
        <v>31</v>
      </c>
      <c r="C41" s="40">
        <v>35875895</v>
      </c>
      <c r="D41" s="40">
        <v>75878312</v>
      </c>
      <c r="E41" s="40">
        <v>48226017.499999993</v>
      </c>
      <c r="F41" s="23">
        <f t="shared" si="0"/>
        <v>0.63557051058278669</v>
      </c>
    </row>
    <row r="42" spans="2:6" x14ac:dyDescent="0.25">
      <c r="B42" s="39" t="s">
        <v>32</v>
      </c>
      <c r="C42" s="40">
        <v>31855561</v>
      </c>
      <c r="D42" s="40">
        <v>25269164</v>
      </c>
      <c r="E42" s="40">
        <v>15780595.239999996</v>
      </c>
      <c r="F42" s="23">
        <f t="shared" si="0"/>
        <v>0.62450009189065359</v>
      </c>
    </row>
    <row r="43" spans="2:6" x14ac:dyDescent="0.25">
      <c r="B43" s="39" t="s">
        <v>33</v>
      </c>
      <c r="C43" s="40">
        <v>44029494</v>
      </c>
      <c r="D43" s="40">
        <v>55060554</v>
      </c>
      <c r="E43" s="40">
        <v>44833050.799999982</v>
      </c>
      <c r="F43" s="23">
        <f t="shared" si="0"/>
        <v>0.81424990384223128</v>
      </c>
    </row>
    <row r="44" spans="2:6" x14ac:dyDescent="0.25">
      <c r="B44" s="39" t="s">
        <v>34</v>
      </c>
      <c r="C44" s="40">
        <v>13368393</v>
      </c>
      <c r="D44" s="40">
        <v>17573466</v>
      </c>
      <c r="E44" s="40">
        <v>14613017.260000002</v>
      </c>
      <c r="F44" s="23">
        <f t="shared" si="0"/>
        <v>0.83153871069031016</v>
      </c>
    </row>
    <row r="45" spans="2:6" x14ac:dyDescent="0.25">
      <c r="B45" s="39" t="s">
        <v>35</v>
      </c>
      <c r="C45" s="40">
        <v>67552750</v>
      </c>
      <c r="D45" s="40">
        <v>63988990</v>
      </c>
      <c r="E45" s="40">
        <v>46228177.480000034</v>
      </c>
      <c r="F45" s="23">
        <f t="shared" si="0"/>
        <v>0.72243955530474901</v>
      </c>
    </row>
    <row r="46" spans="2:6" x14ac:dyDescent="0.25">
      <c r="B46" s="39" t="s">
        <v>40</v>
      </c>
      <c r="C46" s="40">
        <v>107239238</v>
      </c>
      <c r="D46" s="40">
        <v>65890181</v>
      </c>
      <c r="E46" s="40">
        <v>60558219.42999997</v>
      </c>
      <c r="F46" s="23">
        <f t="shared" si="0"/>
        <v>0.91907805549964983</v>
      </c>
    </row>
    <row r="47" spans="2:6" x14ac:dyDescent="0.25">
      <c r="B47" s="39" t="s">
        <v>39</v>
      </c>
      <c r="C47" s="40">
        <v>809881</v>
      </c>
      <c r="D47" s="40">
        <v>817054</v>
      </c>
      <c r="E47" s="40">
        <v>658631.73</v>
      </c>
      <c r="F47" s="23">
        <f t="shared" si="0"/>
        <v>0.80610550832625505</v>
      </c>
    </row>
    <row r="48" spans="2:6" x14ac:dyDescent="0.25">
      <c r="B48" s="39" t="s">
        <v>36</v>
      </c>
      <c r="C48" s="40">
        <v>625540514</v>
      </c>
      <c r="D48" s="40">
        <v>612842120</v>
      </c>
      <c r="E48" s="40">
        <v>504806108.97000009</v>
      </c>
      <c r="F48" s="23">
        <f t="shared" si="0"/>
        <v>0.82371314323173495</v>
      </c>
    </row>
    <row r="49" spans="2:6" x14ac:dyDescent="0.25">
      <c r="B49" s="41" t="s">
        <v>37</v>
      </c>
      <c r="C49" s="15">
        <v>1024458285</v>
      </c>
      <c r="D49" s="15">
        <v>3105290790</v>
      </c>
      <c r="E49" s="15">
        <v>2530117500.240006</v>
      </c>
      <c r="F49" s="34">
        <f t="shared" si="0"/>
        <v>0.81477635150555605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495321373</v>
      </c>
      <c r="E50" s="45">
        <f>SUM(E51:E60)</f>
        <v>357920459.34000003</v>
      </c>
      <c r="F50" s="46">
        <f t="shared" si="0"/>
        <v>0.72260249375509999</v>
      </c>
    </row>
    <row r="51" spans="2:6" x14ac:dyDescent="0.25">
      <c r="B51" s="13" t="s">
        <v>27</v>
      </c>
      <c r="C51" s="28">
        <v>19875268</v>
      </c>
      <c r="D51" s="28">
        <v>18277725</v>
      </c>
      <c r="E51" s="28">
        <v>254210</v>
      </c>
      <c r="F51" s="23">
        <f t="shared" si="0"/>
        <v>1.3908186057072201E-2</v>
      </c>
    </row>
    <row r="52" spans="2:6" x14ac:dyDescent="0.25">
      <c r="B52" s="13" t="s">
        <v>28</v>
      </c>
      <c r="C52" s="28">
        <v>0</v>
      </c>
      <c r="D52" s="28">
        <v>6086471</v>
      </c>
      <c r="E52" s="28">
        <v>2873058.64</v>
      </c>
      <c r="F52" s="23">
        <f t="shared" si="0"/>
        <v>0.47204014280196194</v>
      </c>
    </row>
    <row r="53" spans="2:6" x14ac:dyDescent="0.25">
      <c r="B53" s="13" t="s">
        <v>29</v>
      </c>
      <c r="C53" s="28">
        <v>12000000</v>
      </c>
      <c r="D53" s="28">
        <v>5806410</v>
      </c>
      <c r="E53" s="28">
        <v>59140.350000000006</v>
      </c>
      <c r="F53" s="23">
        <f t="shared" si="0"/>
        <v>1.0185355495047715E-2</v>
      </c>
    </row>
    <row r="54" spans="2:6" x14ac:dyDescent="0.25">
      <c r="B54" s="13" t="s">
        <v>31</v>
      </c>
      <c r="C54" s="28">
        <v>20000000</v>
      </c>
      <c r="D54" s="28">
        <v>42297203</v>
      </c>
      <c r="E54" s="28">
        <v>0</v>
      </c>
      <c r="F54" s="23" t="str">
        <f t="shared" si="0"/>
        <v>0.0%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0.0%</v>
      </c>
    </row>
    <row r="56" spans="2:6" x14ac:dyDescent="0.25">
      <c r="B56" s="13" t="s">
        <v>40</v>
      </c>
      <c r="C56" s="28">
        <v>262912696</v>
      </c>
      <c r="D56" s="28">
        <v>304574630</v>
      </c>
      <c r="E56" s="28">
        <v>298296029.30000001</v>
      </c>
      <c r="F56" s="23">
        <f t="shared" si="0"/>
        <v>0.97938567404645627</v>
      </c>
    </row>
    <row r="57" spans="2:6" x14ac:dyDescent="0.25">
      <c r="B57" s="13" t="s">
        <v>36</v>
      </c>
      <c r="C57" s="28">
        <v>665178436</v>
      </c>
      <c r="D57" s="28">
        <v>3042208</v>
      </c>
      <c r="E57" s="28">
        <v>879053</v>
      </c>
      <c r="F57" s="23">
        <f t="shared" si="0"/>
        <v>0.28895230043442133</v>
      </c>
    </row>
    <row r="58" spans="2:6" x14ac:dyDescent="0.25">
      <c r="B58" s="13" t="s">
        <v>37</v>
      </c>
      <c r="C58" s="28">
        <v>284688400</v>
      </c>
      <c r="D58" s="28">
        <v>99822738</v>
      </c>
      <c r="E58" s="28">
        <v>55558968.049999997</v>
      </c>
      <c r="F58" s="23">
        <f t="shared" si="0"/>
        <v>0.55657627874322579</v>
      </c>
    </row>
    <row r="59" spans="2:6" hidden="1" x14ac:dyDescent="0.25">
      <c r="B59" s="13"/>
      <c r="C59" s="28"/>
      <c r="D59" s="28"/>
      <c r="E59" s="28"/>
      <c r="F59" s="23" t="str">
        <f t="shared" si="0"/>
        <v>0.0%</v>
      </c>
    </row>
    <row r="60" spans="2:6" hidden="1" x14ac:dyDescent="0.25">
      <c r="B60" s="13"/>
      <c r="C60" s="28"/>
      <c r="D60" s="28"/>
      <c r="E60" s="28"/>
      <c r="F60" s="23" t="str">
        <f t="shared" si="0"/>
        <v>0.0%</v>
      </c>
    </row>
    <row r="61" spans="2:6" x14ac:dyDescent="0.25">
      <c r="B61" s="44" t="s">
        <v>16</v>
      </c>
      <c r="C61" s="45">
        <f>+SUM(C62:C69)</f>
        <v>108799867</v>
      </c>
      <c r="D61" s="45">
        <f>+SUM(D62:D69)</f>
        <v>327670331</v>
      </c>
      <c r="E61" s="45">
        <f>+SUM(E62:E69)</f>
        <v>321573253.94999993</v>
      </c>
      <c r="F61" s="46">
        <f t="shared" si="0"/>
        <v>0.98139264842382057</v>
      </c>
    </row>
    <row r="62" spans="2:6" x14ac:dyDescent="0.25">
      <c r="B62" s="11" t="s">
        <v>26</v>
      </c>
      <c r="C62" s="27">
        <v>37000</v>
      </c>
      <c r="D62" s="27">
        <v>0</v>
      </c>
      <c r="E62" s="27">
        <v>0</v>
      </c>
      <c r="F62" s="33" t="str">
        <f t="shared" si="0"/>
        <v>0.0%</v>
      </c>
    </row>
    <row r="63" spans="2:6" x14ac:dyDescent="0.25">
      <c r="B63" s="13" t="s">
        <v>27</v>
      </c>
      <c r="C63" s="28">
        <v>124732</v>
      </c>
      <c r="D63" s="28">
        <v>138392</v>
      </c>
      <c r="E63" s="28">
        <v>138392</v>
      </c>
      <c r="F63" s="23">
        <f t="shared" si="0"/>
        <v>1</v>
      </c>
    </row>
    <row r="64" spans="2:6" x14ac:dyDescent="0.25">
      <c r="B64" s="13" t="s">
        <v>28</v>
      </c>
      <c r="C64" s="28">
        <v>5500000</v>
      </c>
      <c r="D64" s="28">
        <v>2336170</v>
      </c>
      <c r="E64" s="28">
        <v>2336170</v>
      </c>
      <c r="F64" s="23">
        <f t="shared" si="0"/>
        <v>1</v>
      </c>
    </row>
    <row r="65" spans="2:6" x14ac:dyDescent="0.25">
      <c r="B65" s="13" t="s">
        <v>29</v>
      </c>
      <c r="C65" s="28">
        <v>128000</v>
      </c>
      <c r="D65" s="28">
        <v>651962</v>
      </c>
      <c r="E65" s="28">
        <v>651962</v>
      </c>
      <c r="F65" s="23">
        <f t="shared" si="0"/>
        <v>1</v>
      </c>
    </row>
    <row r="66" spans="2:6" x14ac:dyDescent="0.25">
      <c r="B66" s="13" t="s">
        <v>31</v>
      </c>
      <c r="C66" s="28">
        <v>1372000</v>
      </c>
      <c r="D66" s="28">
        <v>567962</v>
      </c>
      <c r="E66" s="28">
        <v>446085</v>
      </c>
      <c r="F66" s="23">
        <f t="shared" si="0"/>
        <v>0.78541346075969876</v>
      </c>
    </row>
    <row r="67" spans="2:6" x14ac:dyDescent="0.25">
      <c r="B67" s="13" t="s">
        <v>40</v>
      </c>
      <c r="C67" s="28">
        <v>44055701</v>
      </c>
      <c r="D67" s="28">
        <v>33371602</v>
      </c>
      <c r="E67" s="28">
        <v>33371435.560000002</v>
      </c>
      <c r="F67" s="23">
        <f t="shared" si="0"/>
        <v>0.9999950125259196</v>
      </c>
    </row>
    <row r="68" spans="2:6" x14ac:dyDescent="0.25">
      <c r="B68" s="13" t="s">
        <v>36</v>
      </c>
      <c r="C68" s="28">
        <v>2687334</v>
      </c>
      <c r="D68" s="28">
        <v>3278278</v>
      </c>
      <c r="E68" s="28">
        <v>2729373.3299999996</v>
      </c>
      <c r="F68" s="23">
        <f t="shared" si="0"/>
        <v>0.83256311087711277</v>
      </c>
    </row>
    <row r="69" spans="2:6" ht="16.5" customHeight="1" x14ac:dyDescent="0.25">
      <c r="B69" s="13" t="s">
        <v>37</v>
      </c>
      <c r="C69" s="28">
        <v>54895100</v>
      </c>
      <c r="D69" s="28">
        <v>287325965</v>
      </c>
      <c r="E69" s="28">
        <v>281899836.05999994</v>
      </c>
      <c r="F69" s="23">
        <f t="shared" si="0"/>
        <v>0.9811150762514621</v>
      </c>
    </row>
    <row r="70" spans="2:6" hidden="1" x14ac:dyDescent="0.25">
      <c r="B70" s="44" t="s">
        <v>23</v>
      </c>
      <c r="C70" s="45">
        <f>+C71</f>
        <v>0</v>
      </c>
      <c r="D70" s="45">
        <f t="shared" ref="D70:E70" si="2">+D71</f>
        <v>0</v>
      </c>
      <c r="E70" s="45">
        <f t="shared" si="2"/>
        <v>0</v>
      </c>
      <c r="F70" s="46" t="str">
        <f t="shared" si="0"/>
        <v>0.0%</v>
      </c>
    </row>
    <row r="71" spans="2:6" hidden="1" x14ac:dyDescent="0.25">
      <c r="B71" s="17"/>
      <c r="C71" s="30"/>
      <c r="D71" s="30"/>
      <c r="E71" s="30"/>
      <c r="F71" s="33" t="str">
        <f t="shared" si="0"/>
        <v>0.0%</v>
      </c>
    </row>
    <row r="72" spans="2:6" x14ac:dyDescent="0.25">
      <c r="B72" s="44" t="s">
        <v>15</v>
      </c>
      <c r="C72" s="45">
        <f>+SUM(C73:C86)</f>
        <v>593759931</v>
      </c>
      <c r="D72" s="45">
        <f>+SUM(D73:D86)</f>
        <v>508702959</v>
      </c>
      <c r="E72" s="45">
        <f>+SUM(E73:E86)</f>
        <v>387793827.90999991</v>
      </c>
      <c r="F72" s="46">
        <f t="shared" ref="F72:F87" si="3">IF(E72=0,"0.0%",E72/D72)</f>
        <v>0.76231879734357888</v>
      </c>
    </row>
    <row r="73" spans="2:6" x14ac:dyDescent="0.25">
      <c r="B73" s="11" t="s">
        <v>26</v>
      </c>
      <c r="C73" s="27">
        <v>15044270</v>
      </c>
      <c r="D73" s="27">
        <v>197212</v>
      </c>
      <c r="E73" s="27">
        <v>107992.74</v>
      </c>
      <c r="F73" s="33">
        <f t="shared" si="3"/>
        <v>0.54759720503823295</v>
      </c>
    </row>
    <row r="74" spans="2:6" x14ac:dyDescent="0.25">
      <c r="B74" s="13" t="s">
        <v>27</v>
      </c>
      <c r="C74" s="28">
        <v>236193378</v>
      </c>
      <c r="D74" s="28">
        <v>55643701</v>
      </c>
      <c r="E74" s="28">
        <v>44692902.550000004</v>
      </c>
      <c r="F74" s="23">
        <f t="shared" si="3"/>
        <v>0.80319787768969586</v>
      </c>
    </row>
    <row r="75" spans="2:6" x14ac:dyDescent="0.25">
      <c r="B75" s="13" t="s">
        <v>28</v>
      </c>
      <c r="C75" s="28">
        <v>0</v>
      </c>
      <c r="D75" s="28">
        <v>815824</v>
      </c>
      <c r="E75" s="28">
        <v>569327.72</v>
      </c>
      <c r="F75" s="23">
        <f t="shared" si="3"/>
        <v>0.69785605718880539</v>
      </c>
    </row>
    <row r="76" spans="2:6" x14ac:dyDescent="0.25">
      <c r="B76" s="13" t="s">
        <v>29</v>
      </c>
      <c r="C76" s="28">
        <v>4823573</v>
      </c>
      <c r="D76" s="28">
        <v>37036</v>
      </c>
      <c r="E76" s="28">
        <v>21578.55</v>
      </c>
      <c r="F76" s="23">
        <f t="shared" si="3"/>
        <v>0.5826371638405875</v>
      </c>
    </row>
    <row r="77" spans="2:6" x14ac:dyDescent="0.25">
      <c r="B77" s="13" t="s">
        <v>30</v>
      </c>
      <c r="C77" s="28">
        <v>0</v>
      </c>
      <c r="D77" s="28">
        <v>2435191</v>
      </c>
      <c r="E77" s="28">
        <v>1876254.63</v>
      </c>
      <c r="F77" s="23">
        <f t="shared" si="3"/>
        <v>0.77047534669765116</v>
      </c>
    </row>
    <row r="78" spans="2:6" x14ac:dyDescent="0.25">
      <c r="B78" s="13" t="s">
        <v>31</v>
      </c>
      <c r="C78" s="28">
        <v>0</v>
      </c>
      <c r="D78" s="28">
        <v>12295761</v>
      </c>
      <c r="E78" s="28">
        <v>5415982.8700000001</v>
      </c>
      <c r="F78" s="23">
        <f t="shared" si="3"/>
        <v>0.44047561350615061</v>
      </c>
    </row>
    <row r="79" spans="2:6" x14ac:dyDescent="0.25">
      <c r="B79" s="13" t="s">
        <v>32</v>
      </c>
      <c r="C79" s="28">
        <v>0</v>
      </c>
      <c r="D79" s="28">
        <v>3670039</v>
      </c>
      <c r="E79" s="28">
        <v>2066192.84</v>
      </c>
      <c r="F79" s="23">
        <f t="shared" si="3"/>
        <v>0.56298934153015812</v>
      </c>
    </row>
    <row r="80" spans="2:6" x14ac:dyDescent="0.25">
      <c r="B80" s="13" t="s">
        <v>33</v>
      </c>
      <c r="C80" s="28">
        <v>0</v>
      </c>
      <c r="D80" s="28">
        <v>1099749</v>
      </c>
      <c r="E80" s="28">
        <v>502601.24</v>
      </c>
      <c r="F80" s="23">
        <f t="shared" si="3"/>
        <v>0.45701450058149634</v>
      </c>
    </row>
    <row r="81" spans="2:6" x14ac:dyDescent="0.25">
      <c r="B81" s="13" t="s">
        <v>34</v>
      </c>
      <c r="C81" s="28">
        <v>0</v>
      </c>
      <c r="D81" s="28">
        <v>360305</v>
      </c>
      <c r="E81" s="28">
        <v>163033.21000000002</v>
      </c>
      <c r="F81" s="23">
        <f t="shared" si="3"/>
        <v>0.4524866710148347</v>
      </c>
    </row>
    <row r="82" spans="2:6" x14ac:dyDescent="0.25">
      <c r="B82" s="13" t="s">
        <v>35</v>
      </c>
      <c r="C82" s="28">
        <v>500000</v>
      </c>
      <c r="D82" s="28">
        <v>1518647</v>
      </c>
      <c r="E82" s="28">
        <v>949826.89</v>
      </c>
      <c r="F82" s="23">
        <f t="shared" si="3"/>
        <v>0.62544283826326985</v>
      </c>
    </row>
    <row r="83" spans="2:6" x14ac:dyDescent="0.25">
      <c r="B83" s="13" t="s">
        <v>40</v>
      </c>
      <c r="C83" s="28">
        <v>0</v>
      </c>
      <c r="D83" s="28">
        <v>284203</v>
      </c>
      <c r="E83" s="28">
        <v>119958.75</v>
      </c>
      <c r="F83" s="23">
        <f t="shared" si="3"/>
        <v>0.42208826085579676</v>
      </c>
    </row>
    <row r="84" spans="2:6" x14ac:dyDescent="0.25">
      <c r="B84" s="13" t="s">
        <v>39</v>
      </c>
      <c r="C84" s="28">
        <v>0</v>
      </c>
      <c r="D84" s="28">
        <v>6000</v>
      </c>
      <c r="E84" s="28">
        <v>5500</v>
      </c>
      <c r="F84" s="23">
        <f t="shared" si="3"/>
        <v>0.91666666666666663</v>
      </c>
    </row>
    <row r="85" spans="2:6" x14ac:dyDescent="0.25">
      <c r="B85" s="13" t="s">
        <v>36</v>
      </c>
      <c r="C85" s="28">
        <v>0</v>
      </c>
      <c r="D85" s="28">
        <v>7909098</v>
      </c>
      <c r="E85" s="28">
        <v>3745594.1699999995</v>
      </c>
      <c r="F85" s="23">
        <f t="shared" si="3"/>
        <v>0.47358044747959877</v>
      </c>
    </row>
    <row r="86" spans="2:6" x14ac:dyDescent="0.25">
      <c r="B86" s="13" t="s">
        <v>37</v>
      </c>
      <c r="C86" s="28">
        <v>337198710</v>
      </c>
      <c r="D86" s="28">
        <v>422430193</v>
      </c>
      <c r="E86" s="28">
        <v>327557081.74999988</v>
      </c>
      <c r="F86" s="23">
        <f t="shared" si="3"/>
        <v>0.77541115000271743</v>
      </c>
    </row>
    <row r="87" spans="2:6" x14ac:dyDescent="0.25">
      <c r="B87" s="47" t="s">
        <v>3</v>
      </c>
      <c r="C87" s="48">
        <f>+C72+C70+C61+C50+C35+C23+C9</f>
        <v>7296309348</v>
      </c>
      <c r="D87" s="48">
        <f t="shared" ref="D87:E87" si="4">+D72+D70+D61+D50+D35+D23+D9</f>
        <v>8631662966</v>
      </c>
      <c r="E87" s="48">
        <f t="shared" si="4"/>
        <v>7164846743.4000063</v>
      </c>
      <c r="F87" s="49">
        <f t="shared" si="3"/>
        <v>0.83006562832935415</v>
      </c>
    </row>
    <row r="88" spans="2:6" x14ac:dyDescent="0.2">
      <c r="B88" s="37" t="s">
        <v>43</v>
      </c>
      <c r="C88" s="9"/>
      <c r="D88" s="9"/>
      <c r="E8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304764</v>
      </c>
      <c r="E9" s="45">
        <f>SUM(E10:E13)</f>
        <v>172374</v>
      </c>
      <c r="F9" s="46">
        <f>IF(D9=0,"%",E9/D9)</f>
        <v>0.56559829901169434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77406</v>
      </c>
      <c r="F10" s="35">
        <f t="shared" ref="F10:F49" si="0">IF(D10=0,"%",E10/D10)</f>
        <v>0.44767677235029441</v>
      </c>
    </row>
    <row r="11" spans="2:6" x14ac:dyDescent="0.25">
      <c r="B11" s="13" t="s">
        <v>36</v>
      </c>
      <c r="C11" s="28">
        <v>0</v>
      </c>
      <c r="D11" s="28">
        <v>91560</v>
      </c>
      <c r="E11" s="28">
        <v>68670</v>
      </c>
      <c r="F11" s="35">
        <f t="shared" si="0"/>
        <v>0.75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26298</v>
      </c>
      <c r="F12" s="35">
        <f t="shared" si="0"/>
        <v>0.65258821777755716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+SUM(C17:C29)</f>
        <v>174065973</v>
      </c>
      <c r="D16" s="45">
        <f>+SUM(D17:D29)</f>
        <v>243890629</v>
      </c>
      <c r="E16" s="45">
        <f>+SUM(E17:E29)</f>
        <v>144765067.53000003</v>
      </c>
      <c r="F16" s="46">
        <f t="shared" si="0"/>
        <v>0.59356551796830226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8136</v>
      </c>
      <c r="F17" s="24">
        <f t="shared" si="0"/>
        <v>0.36321428571428571</v>
      </c>
    </row>
    <row r="18" spans="2:6" x14ac:dyDescent="0.25">
      <c r="B18" s="13" t="s">
        <v>27</v>
      </c>
      <c r="C18" s="28">
        <v>62751</v>
      </c>
      <c r="D18" s="28">
        <v>224214</v>
      </c>
      <c r="E18" s="28">
        <v>141518.15</v>
      </c>
      <c r="F18" s="35">
        <f t="shared" si="0"/>
        <v>0.63117445832998831</v>
      </c>
    </row>
    <row r="19" spans="2:6" x14ac:dyDescent="0.25">
      <c r="B19" s="13" t="s">
        <v>28</v>
      </c>
      <c r="C19" s="28">
        <v>19500</v>
      </c>
      <c r="D19" s="28">
        <v>2403275</v>
      </c>
      <c r="E19" s="28">
        <v>161962.03</v>
      </c>
      <c r="F19" s="35">
        <f t="shared" si="0"/>
        <v>6.739221687072848E-2</v>
      </c>
    </row>
    <row r="20" spans="2:6" x14ac:dyDescent="0.25">
      <c r="B20" s="13" t="s">
        <v>29</v>
      </c>
      <c r="C20" s="28">
        <v>6000</v>
      </c>
      <c r="D20" s="28">
        <v>5021216</v>
      </c>
      <c r="E20" s="28">
        <v>115543.21999999999</v>
      </c>
      <c r="F20" s="35">
        <f t="shared" si="0"/>
        <v>2.3011003709061707E-2</v>
      </c>
    </row>
    <row r="21" spans="2:6" x14ac:dyDescent="0.25">
      <c r="B21" s="13" t="s">
        <v>30</v>
      </c>
      <c r="C21" s="28">
        <v>15000</v>
      </c>
      <c r="D21" s="28">
        <v>1323122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2074966</v>
      </c>
      <c r="E22" s="28">
        <v>1895468.81</v>
      </c>
      <c r="F22" s="35">
        <f t="shared" si="0"/>
        <v>0.91349391267134017</v>
      </c>
    </row>
    <row r="23" spans="2:6" x14ac:dyDescent="0.25">
      <c r="B23" s="13" t="s">
        <v>32</v>
      </c>
      <c r="C23" s="28">
        <v>0</v>
      </c>
      <c r="D23" s="28">
        <v>699896</v>
      </c>
      <c r="E23" s="28">
        <v>109863.01</v>
      </c>
      <c r="F23" s="35">
        <f t="shared" si="0"/>
        <v>0.15697047847108714</v>
      </c>
    </row>
    <row r="24" spans="2:6" x14ac:dyDescent="0.25">
      <c r="B24" s="13" t="s">
        <v>33</v>
      </c>
      <c r="C24" s="28">
        <v>35542</v>
      </c>
      <c r="D24" s="28">
        <v>255152</v>
      </c>
      <c r="E24" s="28">
        <v>115143.69</v>
      </c>
      <c r="F24" s="35">
        <f t="shared" si="0"/>
        <v>0.45127488712610525</v>
      </c>
    </row>
    <row r="25" spans="2:6" x14ac:dyDescent="0.25">
      <c r="B25" s="13" t="s">
        <v>34</v>
      </c>
      <c r="C25" s="28">
        <v>28000</v>
      </c>
      <c r="D25" s="28">
        <v>250600</v>
      </c>
      <c r="E25" s="28">
        <v>0</v>
      </c>
      <c r="F25" s="35">
        <f t="shared" si="0"/>
        <v>0</v>
      </c>
    </row>
    <row r="26" spans="2:6" x14ac:dyDescent="0.25">
      <c r="B26" s="13" t="s">
        <v>35</v>
      </c>
      <c r="C26" s="28">
        <v>0</v>
      </c>
      <c r="D26" s="28">
        <v>18767</v>
      </c>
      <c r="E26" s="28">
        <v>10766.08</v>
      </c>
      <c r="F26" s="35">
        <f t="shared" si="0"/>
        <v>0.57367080513667612</v>
      </c>
    </row>
    <row r="27" spans="2:6" x14ac:dyDescent="0.25">
      <c r="B27" s="13" t="s">
        <v>40</v>
      </c>
      <c r="C27" s="28">
        <v>7700</v>
      </c>
      <c r="D27" s="28">
        <v>50818</v>
      </c>
      <c r="E27" s="28">
        <v>15930.88</v>
      </c>
      <c r="F27" s="35">
        <f t="shared" si="0"/>
        <v>0.31348892124837652</v>
      </c>
    </row>
    <row r="28" spans="2:6" x14ac:dyDescent="0.25">
      <c r="B28" s="13" t="s">
        <v>36</v>
      </c>
      <c r="C28" s="28">
        <v>73492282</v>
      </c>
      <c r="D28" s="28">
        <v>91993125</v>
      </c>
      <c r="E28" s="28">
        <v>52068156.929999985</v>
      </c>
      <c r="F28" s="35">
        <f t="shared" si="0"/>
        <v>0.56600052373478982</v>
      </c>
    </row>
    <row r="29" spans="2:6" x14ac:dyDescent="0.25">
      <c r="B29" s="13" t="s">
        <v>37</v>
      </c>
      <c r="C29" s="28">
        <v>100376798</v>
      </c>
      <c r="D29" s="28">
        <v>139553078</v>
      </c>
      <c r="E29" s="28">
        <v>90122578.730000034</v>
      </c>
      <c r="F29" s="35">
        <f t="shared" si="0"/>
        <v>0.6457942742760574</v>
      </c>
    </row>
    <row r="30" spans="2:6" x14ac:dyDescent="0.25">
      <c r="B30" s="44" t="s">
        <v>17</v>
      </c>
      <c r="C30" s="45">
        <f>+SUM(C31:C34)</f>
        <v>0</v>
      </c>
      <c r="D30" s="45">
        <f t="shared" ref="D30:E30" si="1">+SUM(D31:D34)</f>
        <v>3969589</v>
      </c>
      <c r="E30" s="45">
        <f t="shared" si="1"/>
        <v>3862696.82</v>
      </c>
      <c r="F30" s="46">
        <f t="shared" ref="F30:F34" si="2">IF(D30=0,"%",E30/D30)</f>
        <v>0.97307222989584052</v>
      </c>
    </row>
    <row r="31" spans="2:6" x14ac:dyDescent="0.25">
      <c r="B31" s="13" t="s">
        <v>28</v>
      </c>
      <c r="C31" s="28">
        <v>0</v>
      </c>
      <c r="D31" s="28">
        <v>0</v>
      </c>
      <c r="E31" s="28">
        <v>0</v>
      </c>
      <c r="F31" s="35" t="str">
        <f t="shared" si="2"/>
        <v>%</v>
      </c>
    </row>
    <row r="32" spans="2:6" x14ac:dyDescent="0.25">
      <c r="B32" s="13" t="s">
        <v>36</v>
      </c>
      <c r="C32" s="28">
        <v>0</v>
      </c>
      <c r="D32" s="28">
        <v>0</v>
      </c>
      <c r="E32" s="28">
        <v>0</v>
      </c>
      <c r="F32" s="35" t="str">
        <f t="shared" si="2"/>
        <v>%</v>
      </c>
    </row>
    <row r="33" spans="2:6" x14ac:dyDescent="0.25">
      <c r="B33" s="13" t="s">
        <v>37</v>
      </c>
      <c r="C33" s="28">
        <v>0</v>
      </c>
      <c r="D33" s="28">
        <v>3969589</v>
      </c>
      <c r="E33" s="28">
        <v>3862696.82</v>
      </c>
      <c r="F33" s="35">
        <f t="shared" si="2"/>
        <v>0.97307222989584052</v>
      </c>
    </row>
    <row r="34" spans="2:6" ht="12.75" hidden="1" customHeight="1" x14ac:dyDescent="0.25">
      <c r="B34" s="14"/>
      <c r="C34" s="29"/>
      <c r="D34" s="29"/>
      <c r="E34" s="29"/>
      <c r="F34" s="36" t="str">
        <f t="shared" si="2"/>
        <v>%</v>
      </c>
    </row>
    <row r="35" spans="2:6" x14ac:dyDescent="0.25">
      <c r="B35" s="44" t="s">
        <v>16</v>
      </c>
      <c r="C35" s="45">
        <f>+SUM(C36:C40)</f>
        <v>41545</v>
      </c>
      <c r="D35" s="45">
        <f>+SUM(D36:D40)</f>
        <v>2559042</v>
      </c>
      <c r="E35" s="45">
        <f>+SUM(E36:E40)</f>
        <v>2155485.9</v>
      </c>
      <c r="F35" s="46">
        <f t="shared" si="0"/>
        <v>0.84230188484596968</v>
      </c>
    </row>
    <row r="36" spans="2:6" x14ac:dyDescent="0.25">
      <c r="B36" s="11" t="s">
        <v>27</v>
      </c>
      <c r="C36" s="27">
        <v>0</v>
      </c>
      <c r="D36" s="27">
        <v>409475</v>
      </c>
      <c r="E36" s="27">
        <v>409475</v>
      </c>
      <c r="F36" s="35">
        <f t="shared" si="0"/>
        <v>1</v>
      </c>
    </row>
    <row r="37" spans="2:6" x14ac:dyDescent="0.25">
      <c r="B37" s="42" t="s">
        <v>28</v>
      </c>
      <c r="C37" s="43">
        <v>0</v>
      </c>
      <c r="D37" s="43">
        <v>85415</v>
      </c>
      <c r="E37" s="43">
        <v>85415</v>
      </c>
      <c r="F37" s="35">
        <f t="shared" si="0"/>
        <v>1</v>
      </c>
    </row>
    <row r="38" spans="2:6" x14ac:dyDescent="0.25">
      <c r="B38" s="42" t="s">
        <v>31</v>
      </c>
      <c r="C38" s="43">
        <v>0</v>
      </c>
      <c r="D38" s="43">
        <v>19192</v>
      </c>
      <c r="E38" s="43">
        <v>93</v>
      </c>
      <c r="F38" s="35">
        <f t="shared" si="0"/>
        <v>4.8457690704460194E-3</v>
      </c>
    </row>
    <row r="39" spans="2:6" x14ac:dyDescent="0.25">
      <c r="B39" s="42" t="s">
        <v>36</v>
      </c>
      <c r="C39" s="43">
        <v>41545</v>
      </c>
      <c r="D39" s="43">
        <v>1321313</v>
      </c>
      <c r="E39" s="43">
        <v>1265070.2999999998</v>
      </c>
      <c r="F39" s="35">
        <f t="shared" si="0"/>
        <v>0.95743423397786886</v>
      </c>
    </row>
    <row r="40" spans="2:6" x14ac:dyDescent="0.25">
      <c r="B40" s="42" t="s">
        <v>37</v>
      </c>
      <c r="C40" s="43">
        <v>0</v>
      </c>
      <c r="D40" s="43">
        <v>723647</v>
      </c>
      <c r="E40" s="43">
        <v>395432.6</v>
      </c>
      <c r="F40" s="35">
        <f t="shared" si="0"/>
        <v>0.54644405352333381</v>
      </c>
    </row>
    <row r="41" spans="2:6" x14ac:dyDescent="0.25">
      <c r="B41" s="44" t="s">
        <v>15</v>
      </c>
      <c r="C41" s="45">
        <f>+SUM(C42:C48)</f>
        <v>2766523</v>
      </c>
      <c r="D41" s="45">
        <f>+SUM(D42:D48)</f>
        <v>21357261</v>
      </c>
      <c r="E41" s="45">
        <f>+SUM(E42:E48)</f>
        <v>4820156.8399999989</v>
      </c>
      <c r="F41" s="46">
        <f t="shared" si="0"/>
        <v>0.22569171393279311</v>
      </c>
    </row>
    <row r="42" spans="2:6" x14ac:dyDescent="0.25">
      <c r="B42" s="13" t="s">
        <v>27</v>
      </c>
      <c r="C42" s="28">
        <v>0</v>
      </c>
      <c r="D42" s="28">
        <v>65100</v>
      </c>
      <c r="E42" s="28">
        <v>21468.01</v>
      </c>
      <c r="F42" s="35">
        <f t="shared" si="0"/>
        <v>0.3297697388632872</v>
      </c>
    </row>
    <row r="43" spans="2:6" x14ac:dyDescent="0.25">
      <c r="B43" s="13" t="s">
        <v>28</v>
      </c>
      <c r="C43" s="28">
        <v>0</v>
      </c>
      <c r="D43" s="28">
        <v>0</v>
      </c>
      <c r="E43" s="28">
        <v>0</v>
      </c>
      <c r="F43" s="35" t="str">
        <f t="shared" si="0"/>
        <v>%</v>
      </c>
    </row>
    <row r="44" spans="2:6" x14ac:dyDescent="0.25">
      <c r="B44" s="13" t="s">
        <v>30</v>
      </c>
      <c r="C44" s="28">
        <v>0</v>
      </c>
      <c r="D44" s="28">
        <v>6900</v>
      </c>
      <c r="E44" s="28">
        <v>6900</v>
      </c>
      <c r="F44" s="35">
        <f t="shared" si="0"/>
        <v>1</v>
      </c>
    </row>
    <row r="45" spans="2:6" ht="15" customHeight="1" x14ac:dyDescent="0.25">
      <c r="B45" s="13" t="s">
        <v>32</v>
      </c>
      <c r="C45" s="28">
        <v>0</v>
      </c>
      <c r="D45" s="28">
        <v>2799</v>
      </c>
      <c r="E45" s="28">
        <v>0</v>
      </c>
      <c r="F45" s="35">
        <f t="shared" si="0"/>
        <v>0</v>
      </c>
    </row>
    <row r="46" spans="2:6" x14ac:dyDescent="0.25">
      <c r="B46" s="13" t="s">
        <v>33</v>
      </c>
      <c r="C46" s="28">
        <v>0</v>
      </c>
      <c r="D46" s="28">
        <v>37000</v>
      </c>
      <c r="E46" s="28">
        <v>36000</v>
      </c>
      <c r="F46" s="35">
        <f t="shared" si="0"/>
        <v>0.97297297297297303</v>
      </c>
    </row>
    <row r="47" spans="2:6" x14ac:dyDescent="0.25">
      <c r="B47" s="13" t="s">
        <v>36</v>
      </c>
      <c r="C47" s="28">
        <v>0</v>
      </c>
      <c r="D47" s="28">
        <v>7502524</v>
      </c>
      <c r="E47" s="28">
        <v>2673716.9499999997</v>
      </c>
      <c r="F47" s="35">
        <f t="shared" si="0"/>
        <v>0.35637566104420321</v>
      </c>
    </row>
    <row r="48" spans="2:6" x14ac:dyDescent="0.25">
      <c r="B48" s="13" t="s">
        <v>37</v>
      </c>
      <c r="C48" s="28">
        <v>2766523</v>
      </c>
      <c r="D48" s="28">
        <v>13742938</v>
      </c>
      <c r="E48" s="28">
        <v>2082071.8799999997</v>
      </c>
      <c r="F48" s="35">
        <f t="shared" si="0"/>
        <v>0.15150122048138467</v>
      </c>
    </row>
    <row r="49" spans="2:6" x14ac:dyDescent="0.25">
      <c r="B49" s="47" t="s">
        <v>3</v>
      </c>
      <c r="C49" s="48">
        <f>+C41+C35+C30+C16+C14+C9</f>
        <v>177090245</v>
      </c>
      <c r="D49" s="48">
        <f t="shared" ref="D49:E49" si="3">+D41+D35+D30+D16+D14+D9</f>
        <v>272084285</v>
      </c>
      <c r="E49" s="48">
        <f t="shared" si="3"/>
        <v>155775781.09000003</v>
      </c>
      <c r="F49" s="49">
        <f t="shared" si="0"/>
        <v>0.57252766763063889</v>
      </c>
    </row>
    <row r="50" spans="2:6" x14ac:dyDescent="0.25">
      <c r="B50" s="37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46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+C10</f>
        <v>9199965</v>
      </c>
      <c r="D9" s="45">
        <f t="shared" ref="D9:E9" si="0">+D10</f>
        <v>61446657</v>
      </c>
      <c r="E9" s="45">
        <f t="shared" si="0"/>
        <v>56312308</v>
      </c>
      <c r="F9" s="46">
        <f t="shared" ref="F9:F14" si="1">IF(E9=0,"%",E9/D9)</f>
        <v>0.91644217520246873</v>
      </c>
    </row>
    <row r="10" spans="2:6" x14ac:dyDescent="0.25">
      <c r="B10" s="11" t="s">
        <v>37</v>
      </c>
      <c r="C10" s="27">
        <v>9199965</v>
      </c>
      <c r="D10" s="27">
        <v>61446657</v>
      </c>
      <c r="E10" s="27">
        <v>56312308</v>
      </c>
      <c r="F10" s="24">
        <f t="shared" si="1"/>
        <v>0.91644217520246873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1742966063</v>
      </c>
      <c r="E15" s="45">
        <f>SUM(E16:E27)</f>
        <v>1501596438.8399997</v>
      </c>
      <c r="F15" s="46">
        <f t="shared" ref="F15:F27" si="3">IF(E15=0,"%",E15/D15)</f>
        <v>0.86151788650172911</v>
      </c>
    </row>
    <row r="16" spans="2:6" x14ac:dyDescent="0.25">
      <c r="B16" s="11" t="s">
        <v>36</v>
      </c>
      <c r="C16" s="27">
        <v>0</v>
      </c>
      <c r="D16" s="27">
        <v>0</v>
      </c>
      <c r="E16" s="27">
        <v>0</v>
      </c>
      <c r="F16" s="24" t="str">
        <f t="shared" si="3"/>
        <v>%</v>
      </c>
    </row>
    <row r="17" spans="2:6" x14ac:dyDescent="0.25">
      <c r="B17" s="68" t="s">
        <v>37</v>
      </c>
      <c r="C17" s="69">
        <v>677534338</v>
      </c>
      <c r="D17" s="69">
        <v>1742966063</v>
      </c>
      <c r="E17" s="69">
        <v>1501596438.8399997</v>
      </c>
      <c r="F17" s="24">
        <f t="shared" si="3"/>
        <v>0.86151788650172911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/>
      <c r="D29" s="27"/>
      <c r="E29" s="27"/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68122189</v>
      </c>
      <c r="F30" s="46">
        <f t="shared" ref="F30:F31" si="6">IF(E30=0,"%",E30/D30)</f>
        <v>0.95554747197223289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68122189</v>
      </c>
      <c r="F31" s="24">
        <f t="shared" si="6"/>
        <v>0.95554747197223289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393464623</v>
      </c>
      <c r="E32" s="45">
        <f>SUM(E33:E35)</f>
        <v>318621035.13000005</v>
      </c>
      <c r="F32" s="46">
        <f t="shared" ref="F32:F35" si="7">IF(E32=0,"%",E32/D32)</f>
        <v>0.80978318381116576</v>
      </c>
    </row>
    <row r="33" spans="2:6" x14ac:dyDescent="0.25">
      <c r="B33" s="11" t="s">
        <v>37</v>
      </c>
      <c r="C33" s="27">
        <v>480474823</v>
      </c>
      <c r="D33" s="27">
        <v>393464623</v>
      </c>
      <c r="E33" s="27">
        <v>318621035.13000005</v>
      </c>
      <c r="F33" s="24">
        <f t="shared" si="7"/>
        <v>0.80978318381116576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2269168609</v>
      </c>
      <c r="E36" s="48">
        <f>+E9+E13+E15+E28+E30+E32</f>
        <v>1944651970.9699998</v>
      </c>
      <c r="F36" s="49">
        <f t="shared" ref="F36" si="8">IF(D36=0,"%",E36/D36)</f>
        <v>0.85698875053052515</v>
      </c>
    </row>
    <row r="37" spans="2:6" x14ac:dyDescent="0.25">
      <c r="B37" s="37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5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47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60051</v>
      </c>
      <c r="E9" s="45">
        <f t="shared" si="0"/>
        <v>25738.41</v>
      </c>
      <c r="F9" s="46">
        <f t="shared" ref="F9:F44" si="1">IF(E9=0,"%",E9/D9)</f>
        <v>0.42860918219513411</v>
      </c>
    </row>
    <row r="10" spans="2:6" x14ac:dyDescent="0.25">
      <c r="B10" s="26" t="s">
        <v>37</v>
      </c>
      <c r="C10" s="27">
        <v>0</v>
      </c>
      <c r="D10" s="27">
        <v>60051</v>
      </c>
      <c r="E10" s="27">
        <v>25738.41</v>
      </c>
      <c r="F10" s="24">
        <f t="shared" si="1"/>
        <v>0.42860918219513411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682168659</v>
      </c>
      <c r="E11" s="45">
        <f>+SUM(E12:E25)</f>
        <v>403592744.11999983</v>
      </c>
      <c r="F11" s="46">
        <f t="shared" ref="F11:F12" si="2">IF(E11=0,"%",E11/D11)</f>
        <v>0.59163190626733242</v>
      </c>
    </row>
    <row r="12" spans="2:6" x14ac:dyDescent="0.25">
      <c r="B12" s="26" t="s">
        <v>26</v>
      </c>
      <c r="C12" s="27">
        <v>0</v>
      </c>
      <c r="D12" s="27">
        <v>12077019</v>
      </c>
      <c r="E12" s="27">
        <v>7386928.0200000005</v>
      </c>
      <c r="F12" s="24">
        <f t="shared" si="2"/>
        <v>0.61165160210479097</v>
      </c>
    </row>
    <row r="13" spans="2:6" x14ac:dyDescent="0.25">
      <c r="B13" s="25" t="s">
        <v>27</v>
      </c>
      <c r="C13" s="28">
        <v>0</v>
      </c>
      <c r="D13" s="28">
        <v>83476581</v>
      </c>
      <c r="E13" s="28">
        <v>55902490.419999972</v>
      </c>
      <c r="F13" s="35">
        <f t="shared" si="1"/>
        <v>0.66967872606090528</v>
      </c>
    </row>
    <row r="14" spans="2:6" x14ac:dyDescent="0.25">
      <c r="B14" s="25" t="s">
        <v>28</v>
      </c>
      <c r="C14" s="28">
        <v>0</v>
      </c>
      <c r="D14" s="28">
        <v>4418435</v>
      </c>
      <c r="E14" s="28">
        <v>3157753.7800000003</v>
      </c>
      <c r="F14" s="35">
        <f t="shared" si="1"/>
        <v>0.7146769795187663</v>
      </c>
    </row>
    <row r="15" spans="2:6" x14ac:dyDescent="0.25">
      <c r="B15" s="25" t="s">
        <v>29</v>
      </c>
      <c r="C15" s="28">
        <v>0</v>
      </c>
      <c r="D15" s="28">
        <v>305400</v>
      </c>
      <c r="E15" s="28">
        <v>241557</v>
      </c>
      <c r="F15" s="35">
        <f t="shared" si="1"/>
        <v>0.79095284872298621</v>
      </c>
    </row>
    <row r="16" spans="2:6" x14ac:dyDescent="0.25">
      <c r="B16" s="25" t="s">
        <v>30</v>
      </c>
      <c r="C16" s="28">
        <v>0</v>
      </c>
      <c r="D16" s="28">
        <v>25157246</v>
      </c>
      <c r="E16" s="28">
        <v>14629792.369999997</v>
      </c>
      <c r="F16" s="35">
        <f t="shared" si="1"/>
        <v>0.58153393936681297</v>
      </c>
    </row>
    <row r="17" spans="2:6" x14ac:dyDescent="0.25">
      <c r="B17" s="25" t="s">
        <v>31</v>
      </c>
      <c r="C17" s="28">
        <v>0</v>
      </c>
      <c r="D17" s="28">
        <v>20450969</v>
      </c>
      <c r="E17" s="28">
        <v>14525161.169999998</v>
      </c>
      <c r="F17" s="35">
        <f t="shared" si="1"/>
        <v>0.71024317576345641</v>
      </c>
    </row>
    <row r="18" spans="2:6" x14ac:dyDescent="0.25">
      <c r="B18" s="25" t="s">
        <v>32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33</v>
      </c>
      <c r="C19" s="28">
        <v>0</v>
      </c>
      <c r="D19" s="28">
        <v>11389442</v>
      </c>
      <c r="E19" s="28">
        <v>9625976.959999999</v>
      </c>
      <c r="F19" s="35">
        <f t="shared" si="1"/>
        <v>0.84516668683154095</v>
      </c>
    </row>
    <row r="20" spans="2:6" x14ac:dyDescent="0.25">
      <c r="B20" s="25" t="s">
        <v>34</v>
      </c>
      <c r="C20" s="28">
        <v>0</v>
      </c>
      <c r="D20" s="28">
        <v>1034213</v>
      </c>
      <c r="E20" s="28">
        <v>805905.6100000001</v>
      </c>
      <c r="F20" s="35">
        <f t="shared" si="1"/>
        <v>0.77924529086368099</v>
      </c>
    </row>
    <row r="21" spans="2:6" x14ac:dyDescent="0.25">
      <c r="B21" s="25" t="s">
        <v>35</v>
      </c>
      <c r="C21" s="28">
        <v>0</v>
      </c>
      <c r="D21" s="28">
        <v>4423382</v>
      </c>
      <c r="E21" s="28">
        <v>3714893.0399999996</v>
      </c>
      <c r="F21" s="35">
        <f t="shared" si="1"/>
        <v>0.83983093479152371</v>
      </c>
    </row>
    <row r="22" spans="2:6" x14ac:dyDescent="0.25">
      <c r="B22" s="25" t="s">
        <v>38</v>
      </c>
      <c r="C22" s="28">
        <v>0</v>
      </c>
      <c r="D22" s="28">
        <v>319</v>
      </c>
      <c r="E22" s="28">
        <v>0</v>
      </c>
      <c r="F22" s="35" t="str">
        <f t="shared" si="1"/>
        <v>%</v>
      </c>
    </row>
    <row r="23" spans="2:6" x14ac:dyDescent="0.25">
      <c r="B23" s="25" t="s">
        <v>40</v>
      </c>
      <c r="C23" s="28">
        <v>0</v>
      </c>
      <c r="D23" s="28">
        <v>22359883</v>
      </c>
      <c r="E23" s="28">
        <v>12432498.529999997</v>
      </c>
      <c r="F23" s="35">
        <f t="shared" si="1"/>
        <v>0.55601804937888077</v>
      </c>
    </row>
    <row r="24" spans="2:6" x14ac:dyDescent="0.25">
      <c r="B24" s="25" t="s">
        <v>36</v>
      </c>
      <c r="C24" s="28">
        <v>0</v>
      </c>
      <c r="D24" s="28">
        <v>241190</v>
      </c>
      <c r="E24" s="28">
        <v>240400</v>
      </c>
      <c r="F24" s="35">
        <f t="shared" si="1"/>
        <v>0.99672457398731296</v>
      </c>
    </row>
    <row r="25" spans="2:6" x14ac:dyDescent="0.25">
      <c r="B25" s="25" t="s">
        <v>37</v>
      </c>
      <c r="C25" s="28">
        <v>0</v>
      </c>
      <c r="D25" s="28">
        <v>496834580</v>
      </c>
      <c r="E25" s="28">
        <v>280929387.21999985</v>
      </c>
      <c r="F25" s="35">
        <f t="shared" si="1"/>
        <v>0.56543847495478239</v>
      </c>
    </row>
    <row r="26" spans="2:6" x14ac:dyDescent="0.25">
      <c r="B26" s="44" t="s">
        <v>17</v>
      </c>
      <c r="C26" s="45">
        <f>SUM(C27:C28)</f>
        <v>0</v>
      </c>
      <c r="D26" s="45">
        <f t="shared" ref="D26:E26" si="3">SUM(D27:D28)</f>
        <v>0</v>
      </c>
      <c r="E26" s="45">
        <f t="shared" si="3"/>
        <v>0</v>
      </c>
      <c r="F26" s="46" t="str">
        <f t="shared" ref="F26:F27" si="4">IF(E26=0,"%",E26/D26)</f>
        <v>%</v>
      </c>
    </row>
    <row r="27" spans="2:6" x14ac:dyDescent="0.25">
      <c r="B27" s="25" t="s">
        <v>24</v>
      </c>
      <c r="C27" s="28"/>
      <c r="D27" s="28"/>
      <c r="E27" s="28"/>
      <c r="F27" s="35" t="str">
        <f t="shared" si="4"/>
        <v>%</v>
      </c>
    </row>
    <row r="28" spans="2:6" x14ac:dyDescent="0.25">
      <c r="B28" s="66" t="s">
        <v>25</v>
      </c>
      <c r="C28" s="67"/>
      <c r="D28" s="67"/>
      <c r="E28" s="67"/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58325</v>
      </c>
      <c r="E29" s="45">
        <f t="shared" si="5"/>
        <v>52125</v>
      </c>
      <c r="F29" s="46">
        <f t="shared" si="1"/>
        <v>0.89369909987141016</v>
      </c>
    </row>
    <row r="30" spans="2:6" x14ac:dyDescent="0.25">
      <c r="B30" s="25" t="s">
        <v>37</v>
      </c>
      <c r="C30" s="28">
        <v>0</v>
      </c>
      <c r="D30" s="28">
        <v>58325</v>
      </c>
      <c r="E30" s="28">
        <v>52125</v>
      </c>
      <c r="F30" s="35">
        <f t="shared" si="1"/>
        <v>0.89369909987141016</v>
      </c>
    </row>
    <row r="31" spans="2:6" x14ac:dyDescent="0.25">
      <c r="B31" s="44" t="s">
        <v>15</v>
      </c>
      <c r="C31" s="45">
        <f>+SUM(C32:C43)</f>
        <v>0</v>
      </c>
      <c r="D31" s="45">
        <f>+SUM(D32:D43)</f>
        <v>56764584</v>
      </c>
      <c r="E31" s="45">
        <f>+SUM(E32:E43)</f>
        <v>18723160.509999998</v>
      </c>
      <c r="F31" s="46">
        <f t="shared" si="1"/>
        <v>0.32983876901132575</v>
      </c>
    </row>
    <row r="32" spans="2:6" x14ac:dyDescent="0.25">
      <c r="B32" s="26" t="s">
        <v>26</v>
      </c>
      <c r="C32" s="27">
        <v>0</v>
      </c>
      <c r="D32" s="27">
        <v>1182850</v>
      </c>
      <c r="E32" s="27">
        <v>491500.24</v>
      </c>
      <c r="F32" s="24">
        <f t="shared" si="1"/>
        <v>0.41552203576108548</v>
      </c>
    </row>
    <row r="33" spans="2:6" x14ac:dyDescent="0.25">
      <c r="B33" s="25" t="s">
        <v>27</v>
      </c>
      <c r="C33" s="28">
        <v>0</v>
      </c>
      <c r="D33" s="28">
        <v>2106179</v>
      </c>
      <c r="E33" s="28">
        <v>1056787.5</v>
      </c>
      <c r="F33" s="35">
        <f>IF(E33=0,"%",E33/D33)</f>
        <v>0.5017557861891131</v>
      </c>
    </row>
    <row r="34" spans="2:6" x14ac:dyDescent="0.25">
      <c r="B34" s="25" t="s">
        <v>28</v>
      </c>
      <c r="C34" s="28">
        <v>0</v>
      </c>
      <c r="D34" s="28">
        <v>596412</v>
      </c>
      <c r="E34" s="28">
        <v>184360.47</v>
      </c>
      <c r="F34" s="35">
        <f t="shared" ref="F34:F37" si="6">IF(E34=0,"%",E34/D34)</f>
        <v>0.30911596346149978</v>
      </c>
    </row>
    <row r="35" spans="2:6" x14ac:dyDescent="0.25">
      <c r="B35" s="25" t="s">
        <v>29</v>
      </c>
      <c r="C35" s="28">
        <v>0</v>
      </c>
      <c r="D35" s="28">
        <v>3327</v>
      </c>
      <c r="E35" s="28">
        <v>0</v>
      </c>
      <c r="F35" s="35" t="str">
        <f t="shared" si="6"/>
        <v>%</v>
      </c>
    </row>
    <row r="36" spans="2:6" x14ac:dyDescent="0.25">
      <c r="B36" s="25" t="s">
        <v>30</v>
      </c>
      <c r="C36" s="28">
        <v>0</v>
      </c>
      <c r="D36" s="28">
        <v>2516377</v>
      </c>
      <c r="E36" s="28">
        <v>916715.01</v>
      </c>
      <c r="F36" s="35">
        <f t="shared" si="6"/>
        <v>0.36429955050455476</v>
      </c>
    </row>
    <row r="37" spans="2:6" x14ac:dyDescent="0.25">
      <c r="B37" s="25" t="s">
        <v>31</v>
      </c>
      <c r="C37" s="28">
        <v>0</v>
      </c>
      <c r="D37" s="28">
        <v>1447787</v>
      </c>
      <c r="E37" s="28">
        <v>290800</v>
      </c>
      <c r="F37" s="35">
        <f t="shared" si="6"/>
        <v>0.20085827542311127</v>
      </c>
    </row>
    <row r="38" spans="2:6" x14ac:dyDescent="0.25">
      <c r="B38" s="25" t="s">
        <v>33</v>
      </c>
      <c r="C38" s="28">
        <v>0</v>
      </c>
      <c r="D38" s="28">
        <v>4213070</v>
      </c>
      <c r="E38" s="28">
        <v>1773955</v>
      </c>
      <c r="F38" s="35">
        <f t="shared" si="1"/>
        <v>0.4210599396639505</v>
      </c>
    </row>
    <row r="39" spans="2:6" x14ac:dyDescent="0.25">
      <c r="B39" s="25" t="s">
        <v>34</v>
      </c>
      <c r="C39" s="28">
        <v>0</v>
      </c>
      <c r="D39" s="28">
        <v>71000</v>
      </c>
      <c r="E39" s="28">
        <v>0</v>
      </c>
      <c r="F39" s="35" t="str">
        <f t="shared" si="1"/>
        <v>%</v>
      </c>
    </row>
    <row r="40" spans="2:6" x14ac:dyDescent="0.25">
      <c r="B40" s="25" t="s">
        <v>35</v>
      </c>
      <c r="C40" s="28">
        <v>0</v>
      </c>
      <c r="D40" s="28">
        <v>173900</v>
      </c>
      <c r="E40" s="28">
        <v>97468.32</v>
      </c>
      <c r="F40" s="35">
        <f t="shared" si="1"/>
        <v>0.56048487636572752</v>
      </c>
    </row>
    <row r="41" spans="2:6" x14ac:dyDescent="0.25">
      <c r="B41" s="25" t="s">
        <v>40</v>
      </c>
      <c r="C41" s="28">
        <v>0</v>
      </c>
      <c r="D41" s="28">
        <v>3654587</v>
      </c>
      <c r="E41" s="28">
        <v>2414221.56</v>
      </c>
      <c r="F41" s="35">
        <f t="shared" si="1"/>
        <v>0.66060037974195174</v>
      </c>
    </row>
    <row r="42" spans="2:6" x14ac:dyDescent="0.25">
      <c r="B42" s="25" t="s">
        <v>36</v>
      </c>
      <c r="C42" s="28">
        <v>0</v>
      </c>
      <c r="D42" s="28">
        <v>146611</v>
      </c>
      <c r="E42" s="28">
        <v>0</v>
      </c>
      <c r="F42" s="35" t="str">
        <f t="shared" si="1"/>
        <v>%</v>
      </c>
    </row>
    <row r="43" spans="2:6" x14ac:dyDescent="0.25">
      <c r="B43" s="25" t="s">
        <v>37</v>
      </c>
      <c r="C43" s="28">
        <v>0</v>
      </c>
      <c r="D43" s="28">
        <v>40652484</v>
      </c>
      <c r="E43" s="28">
        <v>11497352.41</v>
      </c>
      <c r="F43" s="35">
        <f t="shared" si="1"/>
        <v>0.28282041535272484</v>
      </c>
    </row>
    <row r="44" spans="2:6" x14ac:dyDescent="0.25">
      <c r="B44" s="47" t="s">
        <v>3</v>
      </c>
      <c r="C44" s="48">
        <f>+C31+C29+C26+C11+C9</f>
        <v>0</v>
      </c>
      <c r="D44" s="48">
        <f>+D31+D29+D26+D11+D9</f>
        <v>739051619</v>
      </c>
      <c r="E44" s="48">
        <f>+E31+E29+E26+E11+E9</f>
        <v>422393768.03999984</v>
      </c>
      <c r="F44" s="49">
        <f t="shared" si="1"/>
        <v>0.57153486601048886</v>
      </c>
    </row>
    <row r="45" spans="2:6" x14ac:dyDescent="0.25">
      <c r="B45" s="37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48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4817625</v>
      </c>
      <c r="E9" s="45">
        <f t="shared" si="0"/>
        <v>2054377.68</v>
      </c>
      <c r="F9" s="46">
        <f t="shared" ref="F9:F16" si="1">IF(E9=0,"%",E9/D9)</f>
        <v>0.42642955398147425</v>
      </c>
    </row>
    <row r="10" spans="2:6" x14ac:dyDescent="0.25">
      <c r="B10" s="25" t="s">
        <v>26</v>
      </c>
      <c r="C10" s="28">
        <v>0</v>
      </c>
      <c r="D10" s="28">
        <v>412325</v>
      </c>
      <c r="E10" s="28">
        <v>102449.5</v>
      </c>
      <c r="F10" s="35">
        <f t="shared" si="1"/>
        <v>0.24846783483902263</v>
      </c>
    </row>
    <row r="11" spans="2:6" x14ac:dyDescent="0.25">
      <c r="B11" s="71" t="s">
        <v>27</v>
      </c>
      <c r="C11" s="72">
        <v>0</v>
      </c>
      <c r="D11" s="72">
        <v>2274393</v>
      </c>
      <c r="E11" s="72">
        <v>1336930.3599999999</v>
      </c>
      <c r="F11" s="73">
        <f t="shared" si="1"/>
        <v>0.58781853443973842</v>
      </c>
    </row>
    <row r="12" spans="2:6" x14ac:dyDescent="0.25">
      <c r="B12" s="54" t="s">
        <v>40</v>
      </c>
      <c r="C12" s="29">
        <v>0</v>
      </c>
      <c r="D12" s="29">
        <v>2130907</v>
      </c>
      <c r="E12" s="29">
        <v>614997.82000000007</v>
      </c>
      <c r="F12" s="36">
        <f t="shared" si="1"/>
        <v>0.28860847517043214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/>
      <c r="D14" s="28"/>
      <c r="E14" s="28"/>
      <c r="F14" s="35" t="str">
        <f t="shared" si="1"/>
        <v>%</v>
      </c>
    </row>
    <row r="15" spans="2:6" hidden="1" x14ac:dyDescent="0.25">
      <c r="B15" s="54" t="s">
        <v>27</v>
      </c>
      <c r="C15" s="29"/>
      <c r="D15" s="29"/>
      <c r="E15" s="29"/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4817625</v>
      </c>
      <c r="E16" s="48">
        <f t="shared" si="3"/>
        <v>2054377.68</v>
      </c>
      <c r="F16" s="49">
        <f t="shared" si="1"/>
        <v>0.42642955398147425</v>
      </c>
    </row>
    <row r="17" spans="2:2" x14ac:dyDescent="0.25">
      <c r="B17" s="37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2022-12-15T23:43:44Z</dcterms:modified>
</cp:coreProperties>
</file>