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ño 2022\5.- Informacion Portal MINSA - Transparencia\PpR - Pliego MINSA 2022\12.- Diciembre - 2022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RDR!$B$5:$F$47</definedName>
    <definedName name="_xlnm.Print_Area" localSheetId="1">RO!$B$5:$F$78</definedName>
    <definedName name="_xlnm.Print_Area" localSheetId="4">ROCC!$B$5:$F$37</definedName>
    <definedName name="_xlnm.Print_Area" localSheetId="3">ROOC!$B$2:$F$10</definedName>
    <definedName name="_xlnm.Print_Area" localSheetId="0">'TODA FUENTE'!$B$5:$F$79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5" l="1"/>
  <c r="F16" i="5"/>
  <c r="C26" i="5"/>
  <c r="D26" i="5"/>
  <c r="E26" i="5"/>
  <c r="F41" i="3"/>
  <c r="F15" i="3"/>
  <c r="E13" i="3"/>
  <c r="D13" i="3"/>
  <c r="C13" i="3"/>
  <c r="F56" i="2"/>
  <c r="F55" i="2"/>
  <c r="C60" i="2"/>
  <c r="D60" i="2"/>
  <c r="E60" i="2"/>
  <c r="F57" i="1"/>
  <c r="C61" i="1"/>
  <c r="D61" i="1"/>
  <c r="E61" i="1"/>
  <c r="F36" i="5" l="1"/>
  <c r="F35" i="5"/>
  <c r="F34" i="5"/>
  <c r="F31" i="3"/>
  <c r="F58" i="1"/>
  <c r="F24" i="3" l="1"/>
  <c r="C30" i="3"/>
  <c r="D30" i="3"/>
  <c r="E30" i="3"/>
  <c r="E9" i="8" l="1"/>
  <c r="D9" i="8"/>
  <c r="C9" i="8"/>
  <c r="F76" i="2" l="1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1" i="2"/>
  <c r="F59" i="2"/>
  <c r="F58" i="2"/>
  <c r="F57" i="2"/>
  <c r="F54" i="2"/>
  <c r="F53" i="2"/>
  <c r="F52" i="2"/>
  <c r="F50" i="2"/>
  <c r="F49" i="2"/>
  <c r="F48" i="2"/>
  <c r="F47" i="2"/>
  <c r="F46" i="2"/>
  <c r="F45" i="2"/>
  <c r="F44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6" i="2"/>
  <c r="F25" i="2"/>
  <c r="F24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2" i="1"/>
  <c r="F61" i="1"/>
  <c r="F60" i="1"/>
  <c r="F59" i="1"/>
  <c r="F56" i="1"/>
  <c r="F55" i="1"/>
  <c r="F54" i="1"/>
  <c r="F53" i="1"/>
  <c r="F51" i="1"/>
  <c r="F50" i="1"/>
  <c r="F49" i="1"/>
  <c r="F48" i="1"/>
  <c r="F47" i="1"/>
  <c r="F46" i="1"/>
  <c r="F45" i="1"/>
  <c r="F44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6" i="1"/>
  <c r="F25" i="1"/>
  <c r="F24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11" i="7" l="1"/>
  <c r="F20" i="5"/>
  <c r="C43" i="1"/>
  <c r="D43" i="1"/>
  <c r="E43" i="1"/>
  <c r="F43" i="1" s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C42" i="2"/>
  <c r="D42" i="2"/>
  <c r="E42" i="2"/>
  <c r="C23" i="1"/>
  <c r="D23" i="1"/>
  <c r="E23" i="1"/>
  <c r="F23" i="1" s="1"/>
  <c r="F42" i="2" l="1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45" i="3"/>
  <c r="F44" i="3"/>
  <c r="F43" i="3"/>
  <c r="F42" i="3"/>
  <c r="F40" i="3"/>
  <c r="F39" i="3"/>
  <c r="F37" i="3"/>
  <c r="F36" i="3"/>
  <c r="F35" i="3"/>
  <c r="F34" i="3"/>
  <c r="E38" i="3"/>
  <c r="D38" i="3"/>
  <c r="F38" i="3" l="1"/>
  <c r="F17" i="5" l="1"/>
  <c r="E30" i="8"/>
  <c r="D30" i="8"/>
  <c r="D36" i="8" s="1"/>
  <c r="C30" i="8"/>
  <c r="C36" i="8" s="1"/>
  <c r="F13" i="8" l="1"/>
  <c r="E36" i="8"/>
  <c r="F30" i="8"/>
  <c r="F37" i="5"/>
  <c r="F28" i="5"/>
  <c r="F33" i="3"/>
  <c r="F27" i="5" l="1"/>
  <c r="C27" i="1"/>
  <c r="D27" i="1"/>
  <c r="E27" i="1"/>
  <c r="F27" i="1" l="1"/>
  <c r="F26" i="5"/>
  <c r="F33" i="8"/>
  <c r="F16" i="8"/>
  <c r="F32" i="8" l="1"/>
  <c r="F15" i="8"/>
  <c r="C62" i="2"/>
  <c r="F36" i="8" l="1"/>
  <c r="F18" i="5" l="1"/>
  <c r="F11" i="3" l="1"/>
  <c r="F15" i="7" l="1"/>
  <c r="F14" i="7"/>
  <c r="E13" i="7"/>
  <c r="D13" i="7"/>
  <c r="C13" i="7"/>
  <c r="E29" i="5"/>
  <c r="D29" i="5"/>
  <c r="C29" i="5"/>
  <c r="C32" i="3"/>
  <c r="D32" i="3"/>
  <c r="E32" i="3"/>
  <c r="F60" i="2"/>
  <c r="F13" i="7" l="1"/>
  <c r="F39" i="5" l="1"/>
  <c r="F33" i="5"/>
  <c r="F30" i="5"/>
  <c r="F29" i="5"/>
  <c r="C27" i="2"/>
  <c r="D27" i="2"/>
  <c r="E27" i="2"/>
  <c r="F27" i="2" l="1"/>
  <c r="E11" i="5"/>
  <c r="D11" i="5"/>
  <c r="C11" i="5"/>
  <c r="E9" i="5"/>
  <c r="D9" i="5"/>
  <c r="C9" i="5"/>
  <c r="E51" i="2"/>
  <c r="D51" i="2"/>
  <c r="C51" i="2"/>
  <c r="E52" i="1"/>
  <c r="D52" i="1"/>
  <c r="C52" i="1"/>
  <c r="C63" i="1"/>
  <c r="D63" i="1"/>
  <c r="E63" i="1"/>
  <c r="F63" i="1" l="1"/>
  <c r="F52" i="1"/>
  <c r="F51" i="2"/>
  <c r="F15" i="5"/>
  <c r="F14" i="5"/>
  <c r="F13" i="5"/>
  <c r="F12" i="5"/>
  <c r="F11" i="5"/>
  <c r="E9" i="7" l="1"/>
  <c r="E16" i="7" s="1"/>
  <c r="D9" i="7"/>
  <c r="D16" i="7" s="1"/>
  <c r="C9" i="7"/>
  <c r="C16" i="7" s="1"/>
  <c r="F29" i="3"/>
  <c r="F28" i="3"/>
  <c r="F27" i="3"/>
  <c r="F26" i="3"/>
  <c r="F25" i="3"/>
  <c r="F23" i="3"/>
  <c r="F22" i="3"/>
  <c r="F21" i="3"/>
  <c r="F20" i="3"/>
  <c r="F19" i="3"/>
  <c r="F18" i="3"/>
  <c r="F17" i="3"/>
  <c r="F14" i="3"/>
  <c r="F12" i="3"/>
  <c r="F10" i="3"/>
  <c r="F30" i="3" l="1"/>
  <c r="F32" i="3"/>
  <c r="D62" i="2"/>
  <c r="E62" i="2"/>
  <c r="F62" i="2" s="1"/>
  <c r="F12" i="7"/>
  <c r="F10" i="7"/>
  <c r="F43" i="5" l="1"/>
  <c r="C31" i="5" l="1"/>
  <c r="C44" i="5" s="1"/>
  <c r="D31" i="5"/>
  <c r="D44" i="5" s="1"/>
  <c r="E31" i="5"/>
  <c r="E44" i="5" s="1"/>
  <c r="F42" i="5" l="1"/>
  <c r="F25" i="5" l="1"/>
  <c r="F10" i="8" l="1"/>
  <c r="F41" i="5" l="1"/>
  <c r="F40" i="5"/>
  <c r="F32" i="5"/>
  <c r="F24" i="5"/>
  <c r="F23" i="5"/>
  <c r="F22" i="5"/>
  <c r="F21" i="5"/>
  <c r="F19" i="5"/>
  <c r="F10" i="5"/>
  <c r="E9" i="3" l="1"/>
  <c r="D9" i="3"/>
  <c r="C9" i="3"/>
  <c r="F9" i="3" l="1"/>
  <c r="F9" i="5"/>
  <c r="F9" i="8"/>
  <c r="F31" i="5"/>
  <c r="F44" i="5"/>
  <c r="F13" i="3" l="1"/>
  <c r="F16" i="7" l="1"/>
  <c r="F9" i="7"/>
  <c r="E6" i="4"/>
  <c r="E9" i="4" s="1"/>
  <c r="D6" i="4"/>
  <c r="D9" i="4" s="1"/>
  <c r="C6" i="4"/>
  <c r="C9" i="4" s="1"/>
  <c r="C38" i="3"/>
  <c r="E16" i="3"/>
  <c r="E46" i="3" s="1"/>
  <c r="D16" i="3"/>
  <c r="D46" i="3" s="1"/>
  <c r="C16" i="3"/>
  <c r="E23" i="2"/>
  <c r="D23" i="2"/>
  <c r="C23" i="2"/>
  <c r="E9" i="2"/>
  <c r="D9" i="2"/>
  <c r="C9" i="2"/>
  <c r="E9" i="1"/>
  <c r="D9" i="1"/>
  <c r="D78" i="1" s="1"/>
  <c r="C9" i="1"/>
  <c r="C78" i="1" s="1"/>
  <c r="C46" i="3" l="1"/>
  <c r="F9" i="2"/>
  <c r="F23" i="2"/>
  <c r="E78" i="1"/>
  <c r="F78" i="1" s="1"/>
  <c r="F9" i="1"/>
  <c r="D77" i="2"/>
  <c r="E77" i="2"/>
  <c r="C77" i="2"/>
  <c r="F16" i="3"/>
  <c r="F9" i="4"/>
  <c r="F8" i="4"/>
  <c r="F7" i="4"/>
  <c r="F6" i="4"/>
  <c r="F77" i="2" l="1"/>
  <c r="F46" i="3"/>
</calcChain>
</file>

<file path=xl/sharedStrings.xml><?xml version="1.0" encoding="utf-8"?>
<sst xmlns="http://schemas.openxmlformats.org/spreadsheetml/2006/main" count="286" uniqueCount="49">
  <si>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</si>
  <si>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</si>
  <si>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</si>
  <si>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</si>
  <si>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</si>
  <si>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</si>
  <si>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</si>
  <si>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</si>
  <si>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</si>
  <si>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</si>
  <si>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</si>
  <si>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</si>
  <si>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</si>
  <si>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</si>
  <si>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</si>
  <si>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</si>
  <si>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</si>
  <si>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</si>
  <si>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</si>
  <si>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</si>
  <si>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</si>
  <si>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</si>
  <si>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</si>
  <si>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</si>
  <si>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</si>
  <si>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</si>
  <si>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</si>
  <si>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</si>
  <si>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</si>
  <si>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</si>
  <si>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</si>
  <si>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</si>
  <si>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</si>
  <si>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</si>
  <si>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</si>
  <si>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</si>
  <si>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</si>
  <si>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</si>
  <si>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</si>
  <si>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</si>
  <si>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1001.PRODUCTOS ESPECIFICOS PARA DESARROLLO INFANTIL TEMPRANO</t>
  </si>
  <si>
    <t>EJECUCION DE LOS PROGRAMAS PRESUPUESTALES AL MES DE DICIEMBRE
DEL AÑO FISCAL 2022 DEL PLIEGO 011 MINSA - TODA FUENTE</t>
  </si>
  <si>
    <t>EJECUCION DE LOS PROGRAMAS PRESUPUESTALES AL MES DE DICIEMBRE
DEL AÑO FISCAL 2022 DEL PLIEGO 011 MINSA - RECURSOS ORDINARIOS</t>
  </si>
  <si>
    <t>EJECUCION DE LOS PROGRAMAS PRESUPUESTALES AL MES DE DICIEMBRE
DEL AÑO FISCAL 2022 DEL PLIEGO 011 MINSA - RECURSOS DIRECTAMENTE RECAUDADOS</t>
  </si>
  <si>
    <t>EJECUCION DE LOS PROGRAMAS PRESUPUESTALES AL MES DE DICIEMBRE
DEL AÑO FISCAL 2022 DEL PLIEGO 011 MINSA - ROOC</t>
  </si>
  <si>
    <t>EJECUCION DE LOS PROGRAMAS PRESUPUESTALES AL MES DE DICIEMBRE
DEL AÑO FISCAL 2022 DEL PLIEGO 011 MINSA - DONACIONES Y TRANSFERENCIAS</t>
  </si>
  <si>
    <t>EJECUCION DE LOS PROGRAMAS PRESUPUESTALES AL MES DE DICIEMBRE
DEL AÑO FISCAL 2022 DEL PLIEGO 011 MINSA - RECURSOS DETERMINADOS</t>
  </si>
  <si>
    <t>DEVENGADO
AL 31.12.22</t>
  </si>
  <si>
    <t>Fuente: Reporte SIAF Operaciones en Linea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</si>
</sst>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0.0%"/>
    <numFmt numFmtId="165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4" fontId="0" fillId="0" borderId="4" xfId="1" applyNumberFormat="1" applyFont="1" applyBorder="1"/>
    <xf numFmtId="164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4" fontId="0" fillId="0" borderId="5" xfId="1" applyNumberFormat="1" applyFont="1" applyBorder="1" applyAlignment="1">
      <alignment horizontal="right" vertical="center"/>
    </xf>
    <xf numFmtId="164" fontId="0" fillId="0" borderId="4" xfId="1" applyNumberFormat="1" applyFont="1" applyBorder="1" applyAlignment="1">
      <alignment horizontal="right"/>
    </xf>
    <xf numFmtId="165" fontId="2" fillId="0" borderId="5" xfId="3" applyNumberFormat="1" applyFont="1" applyBorder="1" applyAlignment="1">
      <alignment horizontal="left" vertical="center" indent="4"/>
    </xf>
    <xf numFmtId="165" fontId="2" fillId="0" borderId="4" xfId="3" applyNumberFormat="1" applyFont="1" applyBorder="1" applyAlignment="1">
      <alignment horizontal="left" vertical="center" indent="4"/>
    </xf>
    <xf numFmtId="41" fontId="4" fillId="0" borderId="4" xfId="3" applyNumberFormat="1" applyBorder="1" applyAlignment="1">
      <alignment vertical="center"/>
    </xf>
    <xf numFmtId="41" fontId="4" fillId="0" borderId="5" xfId="3" applyNumberFormat="1" applyBorder="1" applyAlignment="1">
      <alignment vertical="center"/>
    </xf>
    <xf numFmtId="41" fontId="4" fillId="0" borderId="6" xfId="3" applyNumberFormat="1" applyBorder="1" applyAlignment="1">
      <alignment vertical="center"/>
    </xf>
    <xf numFmtId="41" fontId="2" fillId="0" borderId="4" xfId="2" applyNumberFormat="1" applyBorder="1" applyAlignment="1">
      <alignment vertical="center"/>
    </xf>
    <xf numFmtId="41" fontId="2" fillId="0" borderId="5" xfId="2" applyNumberFormat="1" applyBorder="1" applyAlignment="1">
      <alignment vertical="center"/>
    </xf>
    <xf numFmtId="41" fontId="2" fillId="0" borderId="6" xfId="2" applyNumberFormat="1" applyBorder="1" applyAlignment="1">
      <alignment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41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41" fontId="3" fillId="4" borderId="1" xfId="2" applyNumberFormat="1" applyFont="1" applyFill="1" applyBorder="1" applyAlignment="1">
      <alignment vertical="center"/>
    </xf>
    <xf numFmtId="164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41" fontId="3" fillId="5" borderId="1" xfId="2" applyNumberFormat="1" applyFont="1" applyFill="1" applyBorder="1" applyAlignment="1">
      <alignment vertical="center"/>
    </xf>
    <xf numFmtId="164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5" fontId="2" fillId="0" borderId="6" xfId="3" applyNumberFormat="1" applyFont="1" applyBorder="1" applyAlignment="1">
      <alignment horizontal="left" vertical="center" indent="4"/>
    </xf>
    <xf numFmtId="41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5" fontId="2" fillId="0" borderId="8" xfId="3" applyNumberFormat="1" applyFont="1" applyBorder="1" applyAlignment="1">
      <alignment horizontal="left" vertical="center" indent="4"/>
    </xf>
    <xf numFmtId="41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41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5" fontId="2" fillId="0" borderId="10" xfId="3" applyNumberFormat="1" applyFont="1" applyBorder="1" applyAlignment="1">
      <alignment horizontal="left" vertical="center" indent="4"/>
    </xf>
    <xf numFmtId="41" fontId="4" fillId="0" borderId="10" xfId="3" applyNumberFormat="1" applyBorder="1" applyAlignment="1">
      <alignment vertical="center"/>
    </xf>
    <xf numFmtId="164" fontId="0" fillId="0" borderId="10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2" fillId="0" borderId="6" xfId="3" applyNumberFormat="1" applyFont="1" applyBorder="1" applyAlignment="1">
      <alignment horizontal="left" vertical="center" indent="3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=""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2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6" customWidth="1"/>
    <col min="7" max="16384" width="11.42578125" style="1"/>
  </cols>
  <sheetData>
    <row r="5" spans="2:6" ht="51.75" customHeight="1" x14ac:dyDescent="0.25">
      <c r="B5" s="74" t="s">
        <v>41</v>
      </c>
      <c r="C5" s="74"/>
      <c r="D5" s="74"/>
      <c r="E5" s="74"/>
      <c r="F5" s="74"/>
    </row>
    <row r="7" spans="2:6" x14ac:dyDescent="0.25">
      <c r="F7" s="65" t="s">
        <v>22</v>
      </c>
    </row>
    <row r="8" spans="2:6" ht="38.25" x14ac:dyDescent="0.25">
      <c r="B8" s="50" t="s">
        <v>4</v>
      </c>
      <c r="C8" s="51" t="s">
        <v>1</v>
      </c>
      <c r="D8" s="51" t="s">
        <v>2</v>
      </c>
      <c r="E8" s="52" t="s">
        <v>47</v>
      </c>
      <c r="F8" s="53" t="s">
        <v>5</v>
      </c>
    </row>
    <row r="9" spans="2:6" x14ac:dyDescent="0.25">
      <c r="B9" s="44" t="s">
        <v>14</v>
      </c>
      <c r="C9" s="45">
        <f>SUM(C10:C22)</f>
        <v>2957363612</v>
      </c>
      <c r="D9" s="45">
        <f>SUM(D10:D22)</f>
        <v>2859067588</v>
      </c>
      <c r="E9" s="45">
        <f>SUM(E10:E22)</f>
        <v>2820911864.1300001</v>
      </c>
      <c r="F9" s="57">
        <f>IF(E9=0,"0.0%",E9/D9)</f>
        <v>0.98665448692778512</v>
      </c>
    </row>
    <row r="10" spans="2:6" x14ac:dyDescent="0.25">
      <c r="B10" s="16" t="s">
        <v>26</v>
      </c>
      <c r="C10" s="30">
        <v>36181137</v>
      </c>
      <c r="D10" s="30">
        <v>38279619</v>
      </c>
      <c r="E10" s="30">
        <v>38130757.380000018</v>
      </c>
      <c r="F10" s="58">
        <f t="shared" ref="F10:F65" si="0">IF(E10=0,"0.0%",E10/D10)</f>
        <v>0.99611120424161004</v>
      </c>
    </row>
    <row r="11" spans="2:6" x14ac:dyDescent="0.25">
      <c r="B11" s="17" t="s">
        <v>27</v>
      </c>
      <c r="C11" s="31">
        <v>269058152</v>
      </c>
      <c r="D11" s="31">
        <v>289215906</v>
      </c>
      <c r="E11" s="31">
        <v>288343307.4600001</v>
      </c>
      <c r="F11" s="59">
        <f t="shared" si="0"/>
        <v>0.99698288191659867</v>
      </c>
    </row>
    <row r="12" spans="2:6" x14ac:dyDescent="0.25">
      <c r="B12" s="17" t="s">
        <v>28</v>
      </c>
      <c r="C12" s="31">
        <v>62847283</v>
      </c>
      <c r="D12" s="31">
        <v>65939368</v>
      </c>
      <c r="E12" s="31">
        <v>65552486.709999993</v>
      </c>
      <c r="F12" s="59">
        <f t="shared" si="0"/>
        <v>0.99413277224616403</v>
      </c>
    </row>
    <row r="13" spans="2:6" x14ac:dyDescent="0.25">
      <c r="B13" s="17" t="s">
        <v>29</v>
      </c>
      <c r="C13" s="31">
        <v>26952843</v>
      </c>
      <c r="D13" s="31">
        <v>28922530</v>
      </c>
      <c r="E13" s="31">
        <v>28313587.719999988</v>
      </c>
      <c r="F13" s="59">
        <f t="shared" si="0"/>
        <v>0.97894574644749222</v>
      </c>
    </row>
    <row r="14" spans="2:6" x14ac:dyDescent="0.25">
      <c r="B14" s="17" t="s">
        <v>30</v>
      </c>
      <c r="C14" s="31">
        <v>118097961</v>
      </c>
      <c r="D14" s="31">
        <v>122907031</v>
      </c>
      <c r="E14" s="31">
        <v>122197285.3</v>
      </c>
      <c r="F14" s="59">
        <f t="shared" si="0"/>
        <v>0.99422534500894422</v>
      </c>
    </row>
    <row r="15" spans="2:6" x14ac:dyDescent="0.25">
      <c r="B15" s="17" t="s">
        <v>31</v>
      </c>
      <c r="C15" s="31">
        <v>53414095</v>
      </c>
      <c r="D15" s="31">
        <v>57478726</v>
      </c>
      <c r="E15" s="31">
        <v>57264184.350000009</v>
      </c>
      <c r="F15" s="59">
        <f t="shared" si="0"/>
        <v>0.99626745989464016</v>
      </c>
    </row>
    <row r="16" spans="2:6" x14ac:dyDescent="0.25">
      <c r="B16" s="17" t="s">
        <v>32</v>
      </c>
      <c r="C16" s="31">
        <v>6689450</v>
      </c>
      <c r="D16" s="31">
        <v>6455217</v>
      </c>
      <c r="E16" s="31">
        <v>6392589.2899999991</v>
      </c>
      <c r="F16" s="59">
        <f t="shared" si="0"/>
        <v>0.99029812475707624</v>
      </c>
    </row>
    <row r="17" spans="2:6" x14ac:dyDescent="0.25">
      <c r="B17" s="17" t="s">
        <v>33</v>
      </c>
      <c r="C17" s="31">
        <v>222580148</v>
      </c>
      <c r="D17" s="31">
        <v>256099615</v>
      </c>
      <c r="E17" s="31">
        <v>255260114.34000012</v>
      </c>
      <c r="F17" s="59">
        <f t="shared" si="0"/>
        <v>0.9967219760951227</v>
      </c>
    </row>
    <row r="18" spans="2:6" x14ac:dyDescent="0.25">
      <c r="B18" s="17" t="s">
        <v>34</v>
      </c>
      <c r="C18" s="31">
        <v>30771269</v>
      </c>
      <c r="D18" s="31">
        <v>34316149</v>
      </c>
      <c r="E18" s="31">
        <v>34186671.980000004</v>
      </c>
      <c r="F18" s="59">
        <f t="shared" si="0"/>
        <v>0.99622693618680824</v>
      </c>
    </row>
    <row r="19" spans="2:6" x14ac:dyDescent="0.25">
      <c r="B19" s="17" t="s">
        <v>35</v>
      </c>
      <c r="C19" s="31">
        <v>39672426</v>
      </c>
      <c r="D19" s="31">
        <v>43150793</v>
      </c>
      <c r="E19" s="31">
        <v>42931638.830000013</v>
      </c>
      <c r="F19" s="59">
        <f t="shared" si="0"/>
        <v>0.99492120179575871</v>
      </c>
    </row>
    <row r="20" spans="2:6" x14ac:dyDescent="0.25">
      <c r="B20" s="17" t="s">
        <v>40</v>
      </c>
      <c r="C20" s="31">
        <v>111286962</v>
      </c>
      <c r="D20" s="31">
        <v>122400546</v>
      </c>
      <c r="E20" s="31">
        <v>121134396.60999997</v>
      </c>
      <c r="F20" s="59">
        <f t="shared" si="0"/>
        <v>0.98965568838230489</v>
      </c>
    </row>
    <row r="21" spans="2:6" x14ac:dyDescent="0.25">
      <c r="B21" s="17" t="s">
        <v>36</v>
      </c>
      <c r="C21" s="31">
        <v>1214157399</v>
      </c>
      <c r="D21" s="31">
        <v>963411236</v>
      </c>
      <c r="E21" s="31">
        <v>944957090.40999913</v>
      </c>
      <c r="F21" s="59">
        <f t="shared" si="0"/>
        <v>0.98084499650780399</v>
      </c>
    </row>
    <row r="22" spans="2:6" x14ac:dyDescent="0.25">
      <c r="B22" s="17" t="s">
        <v>37</v>
      </c>
      <c r="C22" s="31">
        <v>765654487</v>
      </c>
      <c r="D22" s="31">
        <v>830490852</v>
      </c>
      <c r="E22" s="31">
        <v>816247753.75000095</v>
      </c>
      <c r="F22" s="59">
        <f t="shared" si="0"/>
        <v>0.98284978309430071</v>
      </c>
    </row>
    <row r="23" spans="2:6" x14ac:dyDescent="0.25">
      <c r="B23" s="44" t="s">
        <v>13</v>
      </c>
      <c r="C23" s="45">
        <f>SUM(C24:C26)</f>
        <v>148175601</v>
      </c>
      <c r="D23" s="45">
        <f>SUM(D24:D26)</f>
        <v>162270576</v>
      </c>
      <c r="E23" s="45">
        <f>SUM(E24:E26)</f>
        <v>161125456.34000003</v>
      </c>
      <c r="F23" s="57">
        <f t="shared" si="0"/>
        <v>0.9929431466367632</v>
      </c>
    </row>
    <row r="24" spans="2:6" x14ac:dyDescent="0.25">
      <c r="B24" s="17" t="s">
        <v>34</v>
      </c>
      <c r="C24" s="31">
        <v>0</v>
      </c>
      <c r="D24" s="31">
        <v>51000</v>
      </c>
      <c r="E24" s="31">
        <v>51000</v>
      </c>
      <c r="F24" s="59">
        <f t="shared" si="0"/>
        <v>1</v>
      </c>
    </row>
    <row r="25" spans="2:6" x14ac:dyDescent="0.25">
      <c r="B25" s="17" t="s">
        <v>36</v>
      </c>
      <c r="C25" s="31">
        <v>3434431</v>
      </c>
      <c r="D25" s="31">
        <v>7122153</v>
      </c>
      <c r="E25" s="31">
        <v>6951675.5199999977</v>
      </c>
      <c r="F25" s="59">
        <f t="shared" si="0"/>
        <v>0.9760637717274534</v>
      </c>
    </row>
    <row r="26" spans="2:6" x14ac:dyDescent="0.25">
      <c r="B26" s="17" t="s">
        <v>37</v>
      </c>
      <c r="C26" s="31">
        <v>144741170</v>
      </c>
      <c r="D26" s="31">
        <v>155097423</v>
      </c>
      <c r="E26" s="31">
        <v>154122780.82000002</v>
      </c>
      <c r="F26" s="59">
        <f t="shared" si="0"/>
        <v>0.99371593569288397</v>
      </c>
    </row>
    <row r="27" spans="2:6" x14ac:dyDescent="0.25">
      <c r="B27" s="44" t="s">
        <v>12</v>
      </c>
      <c r="C27" s="45">
        <f>SUM(C28:C42)</f>
        <v>3023786662</v>
      </c>
      <c r="D27" s="45">
        <f t="shared" ref="D27:E27" si="1">SUM(D28:D42)</f>
        <v>7580689315</v>
      </c>
      <c r="E27" s="45">
        <f t="shared" si="1"/>
        <v>6857509925.1600037</v>
      </c>
      <c r="F27" s="57">
        <f t="shared" si="0"/>
        <v>0.90460242336946417</v>
      </c>
    </row>
    <row r="28" spans="2:6" x14ac:dyDescent="0.25">
      <c r="B28" s="16" t="s">
        <v>26</v>
      </c>
      <c r="C28" s="30">
        <v>26284982</v>
      </c>
      <c r="D28" s="30">
        <v>39628027</v>
      </c>
      <c r="E28" s="30">
        <v>33318256</v>
      </c>
      <c r="F28" s="58">
        <f t="shared" si="0"/>
        <v>0.84077504035212247</v>
      </c>
    </row>
    <row r="29" spans="2:6" x14ac:dyDescent="0.25">
      <c r="B29" s="17" t="s">
        <v>27</v>
      </c>
      <c r="C29" s="31">
        <v>73359511</v>
      </c>
      <c r="D29" s="31">
        <v>177701393</v>
      </c>
      <c r="E29" s="31">
        <v>161528060.78000003</v>
      </c>
      <c r="F29" s="59">
        <f t="shared" si="0"/>
        <v>0.90898590074642815</v>
      </c>
    </row>
    <row r="30" spans="2:6" x14ac:dyDescent="0.25">
      <c r="B30" s="17" t="s">
        <v>28</v>
      </c>
      <c r="C30" s="31">
        <v>59430522</v>
      </c>
      <c r="D30" s="31">
        <v>115646425</v>
      </c>
      <c r="E30" s="31">
        <v>98213345.63000001</v>
      </c>
      <c r="F30" s="59">
        <f t="shared" si="0"/>
        <v>0.84925535424030629</v>
      </c>
    </row>
    <row r="31" spans="2:6" x14ac:dyDescent="0.25">
      <c r="B31" s="17" t="s">
        <v>29</v>
      </c>
      <c r="C31" s="31">
        <v>31244585</v>
      </c>
      <c r="D31" s="31">
        <v>27468755</v>
      </c>
      <c r="E31" s="31">
        <v>25995312.590000011</v>
      </c>
      <c r="F31" s="59">
        <f t="shared" si="0"/>
        <v>0.94635933044653864</v>
      </c>
    </row>
    <row r="32" spans="2:6" x14ac:dyDescent="0.25">
      <c r="B32" s="17" t="s">
        <v>30</v>
      </c>
      <c r="C32" s="31">
        <v>31262391</v>
      </c>
      <c r="D32" s="31">
        <v>65550298</v>
      </c>
      <c r="E32" s="31">
        <v>56536682.699999973</v>
      </c>
      <c r="F32" s="59">
        <f t="shared" si="0"/>
        <v>0.86249314534008636</v>
      </c>
    </row>
    <row r="33" spans="2:6" x14ac:dyDescent="0.25">
      <c r="B33" s="17" t="s">
        <v>31</v>
      </c>
      <c r="C33" s="31">
        <v>35875895</v>
      </c>
      <c r="D33" s="31">
        <v>97450591</v>
      </c>
      <c r="E33" s="31">
        <v>87762286.49000001</v>
      </c>
      <c r="F33" s="59">
        <f t="shared" si="0"/>
        <v>0.90058239349210323</v>
      </c>
    </row>
    <row r="34" spans="2:6" x14ac:dyDescent="0.25">
      <c r="B34" s="17" t="s">
        <v>32</v>
      </c>
      <c r="C34" s="31">
        <v>31855561</v>
      </c>
      <c r="D34" s="31">
        <v>25658877</v>
      </c>
      <c r="E34" s="31">
        <v>21423844.809999995</v>
      </c>
      <c r="F34" s="59">
        <f t="shared" si="0"/>
        <v>0.83494865383235572</v>
      </c>
    </row>
    <row r="35" spans="2:6" x14ac:dyDescent="0.25">
      <c r="B35" s="17" t="s">
        <v>33</v>
      </c>
      <c r="C35" s="31">
        <v>44065036</v>
      </c>
      <c r="D35" s="31">
        <v>66102006</v>
      </c>
      <c r="E35" s="31">
        <v>63976019.420000002</v>
      </c>
      <c r="F35" s="59">
        <f t="shared" si="0"/>
        <v>0.96783779027825578</v>
      </c>
    </row>
    <row r="36" spans="2:6" x14ac:dyDescent="0.25">
      <c r="B36" s="17" t="s">
        <v>34</v>
      </c>
      <c r="C36" s="31">
        <v>13396393</v>
      </c>
      <c r="D36" s="31">
        <v>19578107</v>
      </c>
      <c r="E36" s="31">
        <v>19027197.489999995</v>
      </c>
      <c r="F36" s="59">
        <f t="shared" si="0"/>
        <v>0.97186094089689035</v>
      </c>
    </row>
    <row r="37" spans="2:6" x14ac:dyDescent="0.25">
      <c r="B37" s="17" t="s">
        <v>35</v>
      </c>
      <c r="C37" s="31">
        <v>67552750</v>
      </c>
      <c r="D37" s="31">
        <v>69565463</v>
      </c>
      <c r="E37" s="31">
        <v>65813721.630000018</v>
      </c>
      <c r="F37" s="59">
        <f t="shared" si="0"/>
        <v>0.94606890821671119</v>
      </c>
    </row>
    <row r="38" spans="2:6" x14ac:dyDescent="0.25">
      <c r="B38" s="17" t="s">
        <v>38</v>
      </c>
      <c r="C38" s="31">
        <v>0</v>
      </c>
      <c r="D38" s="31">
        <v>319</v>
      </c>
      <c r="E38" s="31">
        <v>0</v>
      </c>
      <c r="F38" s="59" t="str">
        <f t="shared" si="0"/>
        <v>0.0%</v>
      </c>
    </row>
    <row r="39" spans="2:6" x14ac:dyDescent="0.25">
      <c r="B39" s="17" t="s">
        <v>40</v>
      </c>
      <c r="C39" s="31">
        <v>107246938</v>
      </c>
      <c r="D39" s="31">
        <v>91081283</v>
      </c>
      <c r="E39" s="31">
        <v>83812939.689999983</v>
      </c>
      <c r="F39" s="59">
        <f t="shared" si="0"/>
        <v>0.92019937499123705</v>
      </c>
    </row>
    <row r="40" spans="2:6" x14ac:dyDescent="0.25">
      <c r="B40" s="17" t="s">
        <v>39</v>
      </c>
      <c r="C40" s="31">
        <v>809881</v>
      </c>
      <c r="D40" s="31">
        <v>817054</v>
      </c>
      <c r="E40" s="31">
        <v>741801.91</v>
      </c>
      <c r="F40" s="59">
        <f t="shared" si="0"/>
        <v>0.90789826621006697</v>
      </c>
    </row>
    <row r="41" spans="2:6" x14ac:dyDescent="0.25">
      <c r="B41" s="17" t="s">
        <v>36</v>
      </c>
      <c r="C41" s="31">
        <v>699032796</v>
      </c>
      <c r="D41" s="31">
        <v>708802012</v>
      </c>
      <c r="E41" s="31">
        <v>683521988.28000093</v>
      </c>
      <c r="F41" s="59">
        <f t="shared" si="0"/>
        <v>0.96433415355485885</v>
      </c>
    </row>
    <row r="42" spans="2:6" x14ac:dyDescent="0.25">
      <c r="B42" s="18" t="s">
        <v>37</v>
      </c>
      <c r="C42" s="32">
        <v>1802369421</v>
      </c>
      <c r="D42" s="32">
        <v>6075638705</v>
      </c>
      <c r="E42" s="32">
        <v>5455838467.7400026</v>
      </c>
      <c r="F42" s="60">
        <f t="shared" si="0"/>
        <v>0.89798599499507314</v>
      </c>
    </row>
    <row r="43" spans="2:6" x14ac:dyDescent="0.25">
      <c r="B43" s="44" t="s">
        <v>11</v>
      </c>
      <c r="C43" s="45">
        <f>SUM(C44:C51)</f>
        <v>1325440155</v>
      </c>
      <c r="D43" s="45">
        <f>SUM(D44:D51)</f>
        <v>576677758</v>
      </c>
      <c r="E43" s="45">
        <f>SUM(E44:E51)</f>
        <v>552107163.18999994</v>
      </c>
      <c r="F43" s="57">
        <f t="shared" si="0"/>
        <v>0.95739285160708409</v>
      </c>
    </row>
    <row r="44" spans="2:6" x14ac:dyDescent="0.25">
      <c r="B44" s="17" t="s">
        <v>27</v>
      </c>
      <c r="C44" s="31">
        <v>19875268</v>
      </c>
      <c r="D44" s="31">
        <v>50785885</v>
      </c>
      <c r="E44" s="31">
        <v>46920195.299999997</v>
      </c>
      <c r="F44" s="59">
        <f t="shared" si="0"/>
        <v>0.92388259651279081</v>
      </c>
    </row>
    <row r="45" spans="2:6" x14ac:dyDescent="0.25">
      <c r="B45" s="17" t="s">
        <v>28</v>
      </c>
      <c r="C45" s="31">
        <v>0</v>
      </c>
      <c r="D45" s="31">
        <v>7619109</v>
      </c>
      <c r="E45" s="31">
        <v>7600167.2600000007</v>
      </c>
      <c r="F45" s="59">
        <f t="shared" si="0"/>
        <v>0.99751391665350908</v>
      </c>
    </row>
    <row r="46" spans="2:6" x14ac:dyDescent="0.25">
      <c r="B46" s="17" t="s">
        <v>29</v>
      </c>
      <c r="C46" s="31">
        <v>12000000</v>
      </c>
      <c r="D46" s="31">
        <v>5436343</v>
      </c>
      <c r="E46" s="31">
        <v>5436335.3600000003</v>
      </c>
      <c r="F46" s="59">
        <f t="shared" si="0"/>
        <v>0.99999859464349483</v>
      </c>
    </row>
    <row r="47" spans="2:6" x14ac:dyDescent="0.25">
      <c r="B47" s="17" t="s">
        <v>31</v>
      </c>
      <c r="C47" s="31">
        <v>20000000</v>
      </c>
      <c r="D47" s="31">
        <v>44191600</v>
      </c>
      <c r="E47" s="31">
        <v>43067513.93</v>
      </c>
      <c r="F47" s="59">
        <f t="shared" si="0"/>
        <v>0.9745633543478851</v>
      </c>
    </row>
    <row r="48" spans="2:6" x14ac:dyDescent="0.25">
      <c r="B48" s="17" t="s">
        <v>35</v>
      </c>
      <c r="C48" s="31">
        <v>60785355</v>
      </c>
      <c r="D48" s="31">
        <v>0</v>
      </c>
      <c r="E48" s="31">
        <v>0</v>
      </c>
      <c r="F48" s="59" t="str">
        <f t="shared" si="0"/>
        <v>0.0%</v>
      </c>
    </row>
    <row r="49" spans="2:6" x14ac:dyDescent="0.25">
      <c r="B49" s="17" t="s">
        <v>40</v>
      </c>
      <c r="C49" s="31">
        <v>262912696</v>
      </c>
      <c r="D49" s="31">
        <v>314232687</v>
      </c>
      <c r="E49" s="31">
        <v>313868925.86999995</v>
      </c>
      <c r="F49" s="59">
        <f t="shared" si="0"/>
        <v>0.99884238290588767</v>
      </c>
    </row>
    <row r="50" spans="2:6" x14ac:dyDescent="0.25">
      <c r="B50" s="17" t="s">
        <v>36</v>
      </c>
      <c r="C50" s="31">
        <v>665178436</v>
      </c>
      <c r="D50" s="31">
        <v>879053</v>
      </c>
      <c r="E50" s="31">
        <v>879053</v>
      </c>
      <c r="F50" s="59">
        <f t="shared" si="0"/>
        <v>1</v>
      </c>
    </row>
    <row r="51" spans="2:6" x14ac:dyDescent="0.25">
      <c r="B51" s="17" t="s">
        <v>37</v>
      </c>
      <c r="C51" s="31">
        <v>284688400</v>
      </c>
      <c r="D51" s="31">
        <v>153533081</v>
      </c>
      <c r="E51" s="31">
        <v>134334972.47</v>
      </c>
      <c r="F51" s="59">
        <f t="shared" si="0"/>
        <v>0.87495783706704877</v>
      </c>
    </row>
    <row r="52" spans="2:6" x14ac:dyDescent="0.25">
      <c r="B52" s="44" t="s">
        <v>10</v>
      </c>
      <c r="C52" s="45">
        <f>+SUM(C53:C60)</f>
        <v>108841412</v>
      </c>
      <c r="D52" s="45">
        <f>+SUM(D53:D60)</f>
        <v>412097521</v>
      </c>
      <c r="E52" s="45">
        <f>+SUM(E53:E60)</f>
        <v>407581429.94999993</v>
      </c>
      <c r="F52" s="57">
        <f t="shared" si="0"/>
        <v>0.98904120791835559</v>
      </c>
    </row>
    <row r="53" spans="2:6" x14ac:dyDescent="0.25">
      <c r="B53" s="16" t="s">
        <v>26</v>
      </c>
      <c r="C53" s="30">
        <v>37000</v>
      </c>
      <c r="D53" s="30">
        <v>0</v>
      </c>
      <c r="E53" s="30">
        <v>0</v>
      </c>
      <c r="F53" s="58" t="str">
        <f t="shared" si="0"/>
        <v>0.0%</v>
      </c>
    </row>
    <row r="54" spans="2:6" x14ac:dyDescent="0.25">
      <c r="B54" s="17" t="s">
        <v>27</v>
      </c>
      <c r="C54" s="31">
        <v>124732</v>
      </c>
      <c r="D54" s="31">
        <v>549326</v>
      </c>
      <c r="E54" s="31">
        <v>549325.42999999993</v>
      </c>
      <c r="F54" s="59">
        <f t="shared" si="0"/>
        <v>0.99999896236478869</v>
      </c>
    </row>
    <row r="55" spans="2:6" x14ac:dyDescent="0.25">
      <c r="B55" s="17" t="s">
        <v>28</v>
      </c>
      <c r="C55" s="31">
        <v>5500000</v>
      </c>
      <c r="D55" s="31">
        <v>2421585</v>
      </c>
      <c r="E55" s="31">
        <v>2421585</v>
      </c>
      <c r="F55" s="59">
        <f t="shared" si="0"/>
        <v>1</v>
      </c>
    </row>
    <row r="56" spans="2:6" x14ac:dyDescent="0.25">
      <c r="B56" s="17" t="s">
        <v>29</v>
      </c>
      <c r="C56" s="31">
        <v>128000</v>
      </c>
      <c r="D56" s="31">
        <v>651962</v>
      </c>
      <c r="E56" s="31">
        <v>651962</v>
      </c>
      <c r="F56" s="59">
        <f t="shared" si="0"/>
        <v>1</v>
      </c>
    </row>
    <row r="57" spans="2:6" x14ac:dyDescent="0.25">
      <c r="B57" s="17" t="s">
        <v>31</v>
      </c>
      <c r="C57" s="31">
        <v>1372000</v>
      </c>
      <c r="D57" s="31">
        <v>446178</v>
      </c>
      <c r="E57" s="31">
        <v>446178</v>
      </c>
      <c r="F57" s="59">
        <f t="shared" si="0"/>
        <v>1</v>
      </c>
    </row>
    <row r="58" spans="2:6" x14ac:dyDescent="0.25">
      <c r="B58" s="17" t="s">
        <v>40</v>
      </c>
      <c r="C58" s="31">
        <v>44055701</v>
      </c>
      <c r="D58" s="31">
        <v>33371602</v>
      </c>
      <c r="E58" s="31">
        <v>33371435.559999999</v>
      </c>
      <c r="F58" s="59">
        <f t="shared" si="0"/>
        <v>0.99999501252591949</v>
      </c>
    </row>
    <row r="59" spans="2:6" x14ac:dyDescent="0.25">
      <c r="B59" s="17" t="s">
        <v>36</v>
      </c>
      <c r="C59" s="31">
        <v>2728879</v>
      </c>
      <c r="D59" s="31">
        <v>15122535</v>
      </c>
      <c r="E59" s="31">
        <v>14489931.66</v>
      </c>
      <c r="F59" s="59">
        <f t="shared" si="0"/>
        <v>0.95816816823369888</v>
      </c>
    </row>
    <row r="60" spans="2:6" x14ac:dyDescent="0.25">
      <c r="B60" s="17" t="s">
        <v>37</v>
      </c>
      <c r="C60" s="31">
        <v>54895100</v>
      </c>
      <c r="D60" s="31">
        <v>359534333</v>
      </c>
      <c r="E60" s="31">
        <v>355651012.29999995</v>
      </c>
      <c r="F60" s="59">
        <f t="shared" si="0"/>
        <v>0.98919902678668503</v>
      </c>
    </row>
    <row r="61" spans="2:6" hidden="1" x14ac:dyDescent="0.25">
      <c r="B61" s="44" t="s">
        <v>11</v>
      </c>
      <c r="C61" s="45">
        <f>+C62</f>
        <v>0</v>
      </c>
      <c r="D61" s="45">
        <f t="shared" ref="D61:E61" si="2">+D62</f>
        <v>0</v>
      </c>
      <c r="E61" s="45">
        <f t="shared" si="2"/>
        <v>0</v>
      </c>
      <c r="F61" s="57" t="str">
        <f t="shared" si="0"/>
        <v>0.0%</v>
      </c>
    </row>
    <row r="62" spans="2:6" hidden="1" x14ac:dyDescent="0.25">
      <c r="B62" s="17"/>
      <c r="C62" s="30"/>
      <c r="D62" s="30"/>
      <c r="E62" s="30"/>
      <c r="F62" s="58" t="str">
        <f t="shared" si="0"/>
        <v>0.0%</v>
      </c>
    </row>
    <row r="63" spans="2:6" x14ac:dyDescent="0.25">
      <c r="B63" s="44" t="s">
        <v>9</v>
      </c>
      <c r="C63" s="45">
        <f>SUM(C64:C77)</f>
        <v>1077001277</v>
      </c>
      <c r="D63" s="45">
        <f>SUM(D64:D77)</f>
        <v>959259067</v>
      </c>
      <c r="E63" s="45">
        <f>SUM(E64:E77)</f>
        <v>796990298.31000066</v>
      </c>
      <c r="F63" s="57">
        <f t="shared" si="0"/>
        <v>0.83083947363929445</v>
      </c>
    </row>
    <row r="64" spans="2:6" x14ac:dyDescent="0.25">
      <c r="B64" s="16" t="s">
        <v>26</v>
      </c>
      <c r="C64" s="30">
        <v>15044270</v>
      </c>
      <c r="D64" s="30">
        <v>1429946</v>
      </c>
      <c r="E64" s="30">
        <v>810774.63</v>
      </c>
      <c r="F64" s="58">
        <f t="shared" si="0"/>
        <v>0.56699667679758536</v>
      </c>
    </row>
    <row r="65" spans="2:6" x14ac:dyDescent="0.25">
      <c r="B65" s="17" t="s">
        <v>27</v>
      </c>
      <c r="C65" s="31">
        <v>236193378</v>
      </c>
      <c r="D65" s="31">
        <v>58128288</v>
      </c>
      <c r="E65" s="31">
        <v>53734106.980000004</v>
      </c>
      <c r="F65" s="59">
        <f t="shared" si="0"/>
        <v>0.92440546296495096</v>
      </c>
    </row>
    <row r="66" spans="2:6" x14ac:dyDescent="0.25">
      <c r="B66" s="17" t="s">
        <v>28</v>
      </c>
      <c r="C66" s="31">
        <v>0</v>
      </c>
      <c r="D66" s="31">
        <v>1461861</v>
      </c>
      <c r="E66" s="31">
        <v>1271408.1000000001</v>
      </c>
      <c r="F66" s="59">
        <f t="shared" ref="F66:F78" si="3">IF(E66=0,"0.0%",E66/D66)</f>
        <v>0.86971887204050191</v>
      </c>
    </row>
    <row r="67" spans="2:6" x14ac:dyDescent="0.25">
      <c r="B67" s="17" t="s">
        <v>29</v>
      </c>
      <c r="C67" s="31">
        <v>4823573</v>
      </c>
      <c r="D67" s="31">
        <v>43396</v>
      </c>
      <c r="E67" s="31">
        <v>37653.82</v>
      </c>
      <c r="F67" s="59">
        <f t="shared" si="3"/>
        <v>0.86767950963222418</v>
      </c>
    </row>
    <row r="68" spans="2:6" x14ac:dyDescent="0.25">
      <c r="B68" s="17" t="s">
        <v>30</v>
      </c>
      <c r="C68" s="31">
        <v>0</v>
      </c>
      <c r="D68" s="31">
        <v>4957682</v>
      </c>
      <c r="E68" s="31">
        <v>3507503.7500000009</v>
      </c>
      <c r="F68" s="59">
        <f t="shared" si="3"/>
        <v>0.70748865094614799</v>
      </c>
    </row>
    <row r="69" spans="2:6" x14ac:dyDescent="0.25">
      <c r="B69" s="17" t="s">
        <v>31</v>
      </c>
      <c r="C69" s="31">
        <v>0</v>
      </c>
      <c r="D69" s="31">
        <v>13778898</v>
      </c>
      <c r="E69" s="31">
        <v>11133044.049999999</v>
      </c>
      <c r="F69" s="59">
        <f t="shared" si="3"/>
        <v>0.80797782594805467</v>
      </c>
    </row>
    <row r="70" spans="2:6" x14ac:dyDescent="0.25">
      <c r="B70" s="17" t="s">
        <v>32</v>
      </c>
      <c r="C70" s="31">
        <v>0</v>
      </c>
      <c r="D70" s="31">
        <v>3697990</v>
      </c>
      <c r="E70" s="31">
        <v>2576121.6699999995</v>
      </c>
      <c r="F70" s="59">
        <f t="shared" si="3"/>
        <v>0.6966275382031859</v>
      </c>
    </row>
    <row r="71" spans="2:6" x14ac:dyDescent="0.25">
      <c r="B71" s="17" t="s">
        <v>33</v>
      </c>
      <c r="C71" s="31">
        <v>0</v>
      </c>
      <c r="D71" s="31">
        <v>5530495</v>
      </c>
      <c r="E71" s="31">
        <v>4566270.4200000009</v>
      </c>
      <c r="F71" s="59">
        <f t="shared" si="3"/>
        <v>0.82565311423299381</v>
      </c>
    </row>
    <row r="72" spans="2:6" x14ac:dyDescent="0.25">
      <c r="B72" s="17" t="s">
        <v>34</v>
      </c>
      <c r="C72" s="31">
        <v>0</v>
      </c>
      <c r="D72" s="31">
        <v>515753</v>
      </c>
      <c r="E72" s="31">
        <v>393603.12</v>
      </c>
      <c r="F72" s="59">
        <f t="shared" si="3"/>
        <v>0.76316205625561073</v>
      </c>
    </row>
    <row r="73" spans="2:6" x14ac:dyDescent="0.25">
      <c r="B73" s="17" t="s">
        <v>35</v>
      </c>
      <c r="C73" s="31">
        <v>500000</v>
      </c>
      <c r="D73" s="31">
        <v>1699148</v>
      </c>
      <c r="E73" s="31">
        <v>1568572.6600000004</v>
      </c>
      <c r="F73" s="59">
        <f t="shared" si="3"/>
        <v>0.92315246229286696</v>
      </c>
    </row>
    <row r="74" spans="2:6" x14ac:dyDescent="0.25">
      <c r="B74" s="17" t="s">
        <v>40</v>
      </c>
      <c r="C74" s="31">
        <v>0</v>
      </c>
      <c r="D74" s="31">
        <v>3992920</v>
      </c>
      <c r="E74" s="31">
        <v>2971150.8999999994</v>
      </c>
      <c r="F74" s="59">
        <f t="shared" si="3"/>
        <v>0.7441047904791479</v>
      </c>
    </row>
    <row r="75" spans="2:6" x14ac:dyDescent="0.25">
      <c r="B75" s="17" t="s">
        <v>39</v>
      </c>
      <c r="C75" s="31">
        <v>0</v>
      </c>
      <c r="D75" s="31">
        <v>6000</v>
      </c>
      <c r="E75" s="31">
        <v>5500</v>
      </c>
      <c r="F75" s="59">
        <f t="shared" si="3"/>
        <v>0.91666666666666663</v>
      </c>
    </row>
    <row r="76" spans="2:6" x14ac:dyDescent="0.25">
      <c r="B76" s="17" t="s">
        <v>36</v>
      </c>
      <c r="C76" s="31">
        <v>0</v>
      </c>
      <c r="D76" s="31">
        <v>13861667</v>
      </c>
      <c r="E76" s="31">
        <v>10960827.430000002</v>
      </c>
      <c r="F76" s="59">
        <f t="shared" si="3"/>
        <v>0.79072938557822814</v>
      </c>
    </row>
    <row r="77" spans="2:6" x14ac:dyDescent="0.25">
      <c r="B77" s="17" t="s">
        <v>37</v>
      </c>
      <c r="C77" s="31">
        <v>820440056</v>
      </c>
      <c r="D77" s="31">
        <v>850155023</v>
      </c>
      <c r="E77" s="31">
        <v>703453760.78000057</v>
      </c>
      <c r="F77" s="59">
        <f t="shared" si="3"/>
        <v>0.82744175091464534</v>
      </c>
    </row>
    <row r="78" spans="2:6" x14ac:dyDescent="0.25">
      <c r="B78" s="47" t="s">
        <v>3</v>
      </c>
      <c r="C78" s="48">
        <f>+C63+C61+C52+C43+C27+C23+C9</f>
        <v>8640608719</v>
      </c>
      <c r="D78" s="48">
        <f>+D63+D61+D52+D43+D27+D23+D9</f>
        <v>12550061825</v>
      </c>
      <c r="E78" s="48">
        <f>+E63+E61+E52+E43+E27+E23+E9</f>
        <v>11596226137.080006</v>
      </c>
      <c r="F78" s="61">
        <f t="shared" si="3"/>
        <v>0.92399753075160695</v>
      </c>
    </row>
    <row r="79" spans="2:6" x14ac:dyDescent="0.2">
      <c r="B79" s="37" t="s">
        <v>48</v>
      </c>
      <c r="C79" s="21"/>
      <c r="D79" s="21"/>
      <c r="E79" s="21"/>
    </row>
    <row r="80" spans="2:6" x14ac:dyDescent="0.25">
      <c r="C80" s="21"/>
      <c r="D80" s="21"/>
      <c r="E80" s="21"/>
      <c r="F80" s="62"/>
    </row>
    <row r="81" spans="3:5" x14ac:dyDescent="0.25">
      <c r="C81" s="21"/>
      <c r="D81" s="21"/>
      <c r="E81" s="21"/>
    </row>
    <row r="82" spans="3:5" x14ac:dyDescent="0.25">
      <c r="D82" s="21"/>
      <c r="E82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78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74" t="s">
        <v>42</v>
      </c>
      <c r="C5" s="74"/>
      <c r="D5" s="74"/>
      <c r="E5" s="74"/>
      <c r="F5" s="74"/>
    </row>
    <row r="7" spans="2:6" x14ac:dyDescent="0.25">
      <c r="E7" s="64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47</v>
      </c>
      <c r="F8" s="52" t="s">
        <v>5</v>
      </c>
    </row>
    <row r="9" spans="2:6" x14ac:dyDescent="0.25">
      <c r="B9" s="44" t="s">
        <v>20</v>
      </c>
      <c r="C9" s="45">
        <f>SUM(C10:C22)</f>
        <v>2947950443</v>
      </c>
      <c r="D9" s="45">
        <f>SUM(D10:D22)</f>
        <v>2797256116</v>
      </c>
      <c r="E9" s="45">
        <f>SUM(E10:E22)</f>
        <v>2764751272.7199998</v>
      </c>
      <c r="F9" s="46">
        <f>IF(E9=0,"0.0%",E9/D9)</f>
        <v>0.98837974002663675</v>
      </c>
    </row>
    <row r="10" spans="2:6" x14ac:dyDescent="0.25">
      <c r="B10" s="11" t="s">
        <v>26</v>
      </c>
      <c r="C10" s="27">
        <v>36181137</v>
      </c>
      <c r="D10" s="27">
        <v>38279619</v>
      </c>
      <c r="E10" s="27">
        <v>38130757.38000001</v>
      </c>
      <c r="F10" s="33">
        <f t="shared" ref="F10:F61" si="0">IF(E10=0,"0.0%",E10/D10)</f>
        <v>0.99611120424160993</v>
      </c>
    </row>
    <row r="11" spans="2:6" x14ac:dyDescent="0.25">
      <c r="B11" s="13" t="s">
        <v>27</v>
      </c>
      <c r="C11" s="28">
        <v>269058152</v>
      </c>
      <c r="D11" s="28">
        <v>289215906</v>
      </c>
      <c r="E11" s="28">
        <v>288343307.45999992</v>
      </c>
      <c r="F11" s="23">
        <f t="shared" si="0"/>
        <v>0.99698288191659801</v>
      </c>
    </row>
    <row r="12" spans="2:6" x14ac:dyDescent="0.25">
      <c r="B12" s="13" t="s">
        <v>28</v>
      </c>
      <c r="C12" s="28">
        <v>62847283</v>
      </c>
      <c r="D12" s="28">
        <v>65939368</v>
      </c>
      <c r="E12" s="28">
        <v>65552486.709999971</v>
      </c>
      <c r="F12" s="23">
        <f t="shared" si="0"/>
        <v>0.9941327722461637</v>
      </c>
    </row>
    <row r="13" spans="2:6" x14ac:dyDescent="0.25">
      <c r="B13" s="13" t="s">
        <v>29</v>
      </c>
      <c r="C13" s="28">
        <v>26952843</v>
      </c>
      <c r="D13" s="28">
        <v>28922530</v>
      </c>
      <c r="E13" s="28">
        <v>28313587.720000003</v>
      </c>
      <c r="F13" s="23">
        <f t="shared" si="0"/>
        <v>0.97894574644749277</v>
      </c>
    </row>
    <row r="14" spans="2:6" x14ac:dyDescent="0.25">
      <c r="B14" s="13" t="s">
        <v>30</v>
      </c>
      <c r="C14" s="28">
        <v>118097961</v>
      </c>
      <c r="D14" s="28">
        <v>122907031</v>
      </c>
      <c r="E14" s="28">
        <v>122197285.30000006</v>
      </c>
      <c r="F14" s="23">
        <f t="shared" si="0"/>
        <v>0.99422534500894466</v>
      </c>
    </row>
    <row r="15" spans="2:6" x14ac:dyDescent="0.25">
      <c r="B15" s="13" t="s">
        <v>31</v>
      </c>
      <c r="C15" s="28">
        <v>53414095</v>
      </c>
      <c r="D15" s="28">
        <v>57478726</v>
      </c>
      <c r="E15" s="28">
        <v>57264184.349999979</v>
      </c>
      <c r="F15" s="23">
        <f t="shared" si="0"/>
        <v>0.99626745989463961</v>
      </c>
    </row>
    <row r="16" spans="2:6" x14ac:dyDescent="0.25">
      <c r="B16" s="13" t="s">
        <v>32</v>
      </c>
      <c r="C16" s="28">
        <v>6689450</v>
      </c>
      <c r="D16" s="28">
        <v>6455217</v>
      </c>
      <c r="E16" s="28">
        <v>6392589.2899999991</v>
      </c>
      <c r="F16" s="23">
        <f t="shared" si="0"/>
        <v>0.99029812475707624</v>
      </c>
    </row>
    <row r="17" spans="2:6" x14ac:dyDescent="0.25">
      <c r="B17" s="13" t="s">
        <v>33</v>
      </c>
      <c r="C17" s="28">
        <v>222407242</v>
      </c>
      <c r="D17" s="28">
        <v>255926709</v>
      </c>
      <c r="E17" s="28">
        <v>255182708.34000009</v>
      </c>
      <c r="F17" s="23">
        <f t="shared" si="0"/>
        <v>0.99709291514392151</v>
      </c>
    </row>
    <row r="18" spans="2:6" x14ac:dyDescent="0.25">
      <c r="B18" s="13" t="s">
        <v>34</v>
      </c>
      <c r="C18" s="28">
        <v>30771269</v>
      </c>
      <c r="D18" s="28">
        <v>34316149</v>
      </c>
      <c r="E18" s="28">
        <v>34186671.980000004</v>
      </c>
      <c r="F18" s="23">
        <f t="shared" si="0"/>
        <v>0.99622693618680824</v>
      </c>
    </row>
    <row r="19" spans="2:6" x14ac:dyDescent="0.25">
      <c r="B19" s="13" t="s">
        <v>35</v>
      </c>
      <c r="C19" s="28">
        <v>39672426</v>
      </c>
      <c r="D19" s="28">
        <v>43150793</v>
      </c>
      <c r="E19" s="28">
        <v>42931638.830000035</v>
      </c>
      <c r="F19" s="23">
        <f t="shared" si="0"/>
        <v>0.99492120179575927</v>
      </c>
    </row>
    <row r="20" spans="2:6" x14ac:dyDescent="0.25">
      <c r="B20" s="13" t="s">
        <v>40</v>
      </c>
      <c r="C20" s="28">
        <v>111286962</v>
      </c>
      <c r="D20" s="28">
        <v>122400546</v>
      </c>
      <c r="E20" s="28">
        <v>121134396.60999991</v>
      </c>
      <c r="F20" s="23">
        <f t="shared" si="0"/>
        <v>0.98965568838230433</v>
      </c>
    </row>
    <row r="21" spans="2:6" x14ac:dyDescent="0.25">
      <c r="B21" s="13" t="s">
        <v>36</v>
      </c>
      <c r="C21" s="28">
        <v>1214157399</v>
      </c>
      <c r="D21" s="28">
        <v>963319676</v>
      </c>
      <c r="E21" s="28">
        <v>944865530.40999913</v>
      </c>
      <c r="F21" s="23">
        <f t="shared" si="0"/>
        <v>0.98084317589501735</v>
      </c>
    </row>
    <row r="22" spans="2:6" x14ac:dyDescent="0.25">
      <c r="B22" s="13" t="s">
        <v>37</v>
      </c>
      <c r="C22" s="28">
        <v>756414224</v>
      </c>
      <c r="D22" s="28">
        <v>768943846</v>
      </c>
      <c r="E22" s="28">
        <v>760256128.34000075</v>
      </c>
      <c r="F22" s="23">
        <f t="shared" si="0"/>
        <v>0.98870175279353334</v>
      </c>
    </row>
    <row r="23" spans="2:6" x14ac:dyDescent="0.25">
      <c r="B23" s="44" t="s">
        <v>19</v>
      </c>
      <c r="C23" s="45">
        <f>SUM(C24:C26)</f>
        <v>148172601</v>
      </c>
      <c r="D23" s="45">
        <f>SUM(D24:D26)</f>
        <v>162031341</v>
      </c>
      <c r="E23" s="45">
        <f>SUM(E24:E26)</f>
        <v>161125456.33999997</v>
      </c>
      <c r="F23" s="46">
        <f t="shared" si="0"/>
        <v>0.99440920099525665</v>
      </c>
    </row>
    <row r="24" spans="2:6" x14ac:dyDescent="0.25">
      <c r="B24" s="13" t="s">
        <v>34</v>
      </c>
      <c r="C24" s="28">
        <v>0</v>
      </c>
      <c r="D24" s="28">
        <v>51000</v>
      </c>
      <c r="E24" s="28">
        <v>51000</v>
      </c>
      <c r="F24" s="23">
        <f t="shared" si="0"/>
        <v>1</v>
      </c>
    </row>
    <row r="25" spans="2:6" x14ac:dyDescent="0.25">
      <c r="B25" s="13" t="s">
        <v>36</v>
      </c>
      <c r="C25" s="28">
        <v>3431431</v>
      </c>
      <c r="D25" s="28">
        <v>7102653</v>
      </c>
      <c r="E25" s="28">
        <v>6951675.5199999986</v>
      </c>
      <c r="F25" s="23">
        <f t="shared" si="0"/>
        <v>0.97874350893954676</v>
      </c>
    </row>
    <row r="26" spans="2:6" x14ac:dyDescent="0.25">
      <c r="B26" s="13" t="s">
        <v>37</v>
      </c>
      <c r="C26" s="28">
        <v>144741170</v>
      </c>
      <c r="D26" s="28">
        <v>154877688</v>
      </c>
      <c r="E26" s="28">
        <v>154122780.81999996</v>
      </c>
      <c r="F26" s="23">
        <f t="shared" si="0"/>
        <v>0.99512578480639491</v>
      </c>
    </row>
    <row r="27" spans="2:6" x14ac:dyDescent="0.25">
      <c r="B27" s="44" t="s">
        <v>18</v>
      </c>
      <c r="C27" s="45">
        <f>SUM(C28:C41)</f>
        <v>2172186351</v>
      </c>
      <c r="D27" s="45">
        <f t="shared" ref="D27:E27" si="1">SUM(D28:D41)</f>
        <v>4904187308</v>
      </c>
      <c r="E27" s="45">
        <f t="shared" si="1"/>
        <v>4558251003.6100025</v>
      </c>
      <c r="F27" s="46">
        <f t="shared" si="0"/>
        <v>0.92946103346711784</v>
      </c>
    </row>
    <row r="28" spans="2:6" x14ac:dyDescent="0.25">
      <c r="B28" s="38" t="s">
        <v>26</v>
      </c>
      <c r="C28" s="12">
        <v>26262582</v>
      </c>
      <c r="D28" s="12">
        <v>27100173</v>
      </c>
      <c r="E28" s="12">
        <v>23290039.690000016</v>
      </c>
      <c r="F28" s="33">
        <f t="shared" si="0"/>
        <v>0.85940557242937221</v>
      </c>
    </row>
    <row r="29" spans="2:6" x14ac:dyDescent="0.25">
      <c r="B29" s="39" t="s">
        <v>27</v>
      </c>
      <c r="C29" s="40">
        <v>73296760</v>
      </c>
      <c r="D29" s="40">
        <v>90553858</v>
      </c>
      <c r="E29" s="40">
        <v>88464810.620000064</v>
      </c>
      <c r="F29" s="23">
        <f t="shared" si="0"/>
        <v>0.97693033266456808</v>
      </c>
    </row>
    <row r="30" spans="2:6" x14ac:dyDescent="0.25">
      <c r="B30" s="39" t="s">
        <v>28</v>
      </c>
      <c r="C30" s="40">
        <v>59411022</v>
      </c>
      <c r="D30" s="40">
        <v>107068268</v>
      </c>
      <c r="E30" s="40">
        <v>94437243.909999996</v>
      </c>
      <c r="F30" s="23">
        <f t="shared" si="0"/>
        <v>0.8820283140285784</v>
      </c>
    </row>
    <row r="31" spans="2:6" x14ac:dyDescent="0.25">
      <c r="B31" s="39" t="s">
        <v>29</v>
      </c>
      <c r="C31" s="40">
        <v>31238585</v>
      </c>
      <c r="D31" s="40">
        <v>22512492</v>
      </c>
      <c r="E31" s="40">
        <v>21042234.360000007</v>
      </c>
      <c r="F31" s="23">
        <f t="shared" si="0"/>
        <v>0.93469147529291763</v>
      </c>
    </row>
    <row r="32" spans="2:6" x14ac:dyDescent="0.25">
      <c r="B32" s="39" t="s">
        <v>30</v>
      </c>
      <c r="C32" s="40">
        <v>31247391</v>
      </c>
      <c r="D32" s="40">
        <v>39735783</v>
      </c>
      <c r="E32" s="40">
        <v>37908929.329999954</v>
      </c>
      <c r="F32" s="23">
        <f t="shared" si="0"/>
        <v>0.95402497366164785</v>
      </c>
    </row>
    <row r="33" spans="2:6" x14ac:dyDescent="0.25">
      <c r="B33" s="39" t="s">
        <v>31</v>
      </c>
      <c r="C33" s="40">
        <v>35875895</v>
      </c>
      <c r="D33" s="40">
        <v>74899563</v>
      </c>
      <c r="E33" s="40">
        <v>67438493.499999985</v>
      </c>
      <c r="F33" s="23">
        <f t="shared" si="0"/>
        <v>0.90038567381227563</v>
      </c>
    </row>
    <row r="34" spans="2:6" x14ac:dyDescent="0.25">
      <c r="B34" s="39" t="s">
        <v>32</v>
      </c>
      <c r="C34" s="40">
        <v>31855561</v>
      </c>
      <c r="D34" s="40">
        <v>25239705</v>
      </c>
      <c r="E34" s="40">
        <v>21266257.240000002</v>
      </c>
      <c r="F34" s="23">
        <f t="shared" si="0"/>
        <v>0.84257154511116517</v>
      </c>
    </row>
    <row r="35" spans="2:6" x14ac:dyDescent="0.25">
      <c r="B35" s="39" t="s">
        <v>33</v>
      </c>
      <c r="C35" s="40">
        <v>44029494</v>
      </c>
      <c r="D35" s="40">
        <v>54302782</v>
      </c>
      <c r="E35" s="40">
        <v>52565244.910000011</v>
      </c>
      <c r="F35" s="23">
        <f t="shared" si="0"/>
        <v>0.96800279790453481</v>
      </c>
    </row>
    <row r="36" spans="2:6" x14ac:dyDescent="0.25">
      <c r="B36" s="39" t="s">
        <v>34</v>
      </c>
      <c r="C36" s="40">
        <v>13368393</v>
      </c>
      <c r="D36" s="40">
        <v>18234254</v>
      </c>
      <c r="E36" s="40">
        <v>17805186.319999989</v>
      </c>
      <c r="F36" s="23">
        <f t="shared" si="0"/>
        <v>0.97646913989461748</v>
      </c>
    </row>
    <row r="37" spans="2:6" x14ac:dyDescent="0.25">
      <c r="B37" s="39" t="s">
        <v>35</v>
      </c>
      <c r="C37" s="40">
        <v>67552750</v>
      </c>
      <c r="D37" s="40">
        <v>64987782</v>
      </c>
      <c r="E37" s="40">
        <v>61357247.090000033</v>
      </c>
      <c r="F37" s="23">
        <f t="shared" si="0"/>
        <v>0.94413511588993815</v>
      </c>
    </row>
    <row r="38" spans="2:6" x14ac:dyDescent="0.25">
      <c r="B38" s="39" t="s">
        <v>40</v>
      </c>
      <c r="C38" s="40">
        <v>107239238</v>
      </c>
      <c r="D38" s="40">
        <v>66511671</v>
      </c>
      <c r="E38" s="40">
        <v>65725264.479999997</v>
      </c>
      <c r="F38" s="23">
        <f t="shared" si="0"/>
        <v>0.98817641312905813</v>
      </c>
    </row>
    <row r="39" spans="2:6" x14ac:dyDescent="0.25">
      <c r="B39" s="39" t="s">
        <v>39</v>
      </c>
      <c r="C39" s="40">
        <v>809881</v>
      </c>
      <c r="D39" s="40">
        <v>817054</v>
      </c>
      <c r="E39" s="40">
        <v>741801.91000000015</v>
      </c>
      <c r="F39" s="23">
        <f t="shared" si="0"/>
        <v>0.90789826621006708</v>
      </c>
    </row>
    <row r="40" spans="2:6" x14ac:dyDescent="0.25">
      <c r="B40" s="39" t="s">
        <v>36</v>
      </c>
      <c r="C40" s="40">
        <v>625540514</v>
      </c>
      <c r="D40" s="40">
        <v>621431935</v>
      </c>
      <c r="E40" s="40">
        <v>606437539.95000076</v>
      </c>
      <c r="F40" s="23">
        <f t="shared" si="0"/>
        <v>0.97587121902578233</v>
      </c>
    </row>
    <row r="41" spans="2:6" x14ac:dyDescent="0.25">
      <c r="B41" s="41" t="s">
        <v>37</v>
      </c>
      <c r="C41" s="15">
        <v>1024458285</v>
      </c>
      <c r="D41" s="15">
        <v>3690791988</v>
      </c>
      <c r="E41" s="15">
        <v>3399770710.3000011</v>
      </c>
      <c r="F41" s="34">
        <f t="shared" si="0"/>
        <v>0.92114936884923171</v>
      </c>
    </row>
    <row r="42" spans="2:6" x14ac:dyDescent="0.25">
      <c r="B42" s="44" t="s">
        <v>17</v>
      </c>
      <c r="C42" s="45">
        <f>SUM(C43:C50)</f>
        <v>1325440155</v>
      </c>
      <c r="D42" s="45">
        <f>SUM(D43:D50)</f>
        <v>572708169</v>
      </c>
      <c r="E42" s="45">
        <f>SUM(E43:E50)</f>
        <v>548244466.36999989</v>
      </c>
      <c r="F42" s="46">
        <f t="shared" si="0"/>
        <v>0.95728417376564412</v>
      </c>
    </row>
    <row r="43" spans="2:6" x14ac:dyDescent="0.25">
      <c r="B43" s="13" t="s">
        <v>27</v>
      </c>
      <c r="C43" s="28">
        <v>19875268</v>
      </c>
      <c r="D43" s="28">
        <v>50785885</v>
      </c>
      <c r="E43" s="28">
        <v>46920195.299999997</v>
      </c>
      <c r="F43" s="23">
        <f t="shared" si="0"/>
        <v>0.92388259651279081</v>
      </c>
    </row>
    <row r="44" spans="2:6" x14ac:dyDescent="0.25">
      <c r="B44" s="13" t="s">
        <v>28</v>
      </c>
      <c r="C44" s="28">
        <v>0</v>
      </c>
      <c r="D44" s="28">
        <v>7619109</v>
      </c>
      <c r="E44" s="28">
        <v>7600167.2600000007</v>
      </c>
      <c r="F44" s="23">
        <f t="shared" si="0"/>
        <v>0.99751391665350908</v>
      </c>
    </row>
    <row r="45" spans="2:6" x14ac:dyDescent="0.25">
      <c r="B45" s="13" t="s">
        <v>29</v>
      </c>
      <c r="C45" s="28">
        <v>12000000</v>
      </c>
      <c r="D45" s="28">
        <v>5436343</v>
      </c>
      <c r="E45" s="28">
        <v>5436335.3600000003</v>
      </c>
      <c r="F45" s="23">
        <f t="shared" si="0"/>
        <v>0.99999859464349483</v>
      </c>
    </row>
    <row r="46" spans="2:6" x14ac:dyDescent="0.25">
      <c r="B46" s="13" t="s">
        <v>31</v>
      </c>
      <c r="C46" s="28">
        <v>20000000</v>
      </c>
      <c r="D46" s="28">
        <v>44191600</v>
      </c>
      <c r="E46" s="28">
        <v>43067513.93</v>
      </c>
      <c r="F46" s="23">
        <f t="shared" si="0"/>
        <v>0.9745633543478851</v>
      </c>
    </row>
    <row r="47" spans="2:6" x14ac:dyDescent="0.25">
      <c r="B47" s="13" t="s">
        <v>35</v>
      </c>
      <c r="C47" s="28">
        <v>60785355</v>
      </c>
      <c r="D47" s="28">
        <v>0</v>
      </c>
      <c r="E47" s="28">
        <v>0</v>
      </c>
      <c r="F47" s="23" t="str">
        <f t="shared" si="0"/>
        <v>0.0%</v>
      </c>
    </row>
    <row r="48" spans="2:6" x14ac:dyDescent="0.25">
      <c r="B48" s="13" t="s">
        <v>40</v>
      </c>
      <c r="C48" s="28">
        <v>262912696</v>
      </c>
      <c r="D48" s="28">
        <v>314232687</v>
      </c>
      <c r="E48" s="28">
        <v>313868925.86999995</v>
      </c>
      <c r="F48" s="23">
        <f t="shared" si="0"/>
        <v>0.99884238290588767</v>
      </c>
    </row>
    <row r="49" spans="2:6" x14ac:dyDescent="0.25">
      <c r="B49" s="13" t="s">
        <v>36</v>
      </c>
      <c r="C49" s="28">
        <v>665178436</v>
      </c>
      <c r="D49" s="28">
        <v>879053</v>
      </c>
      <c r="E49" s="28">
        <v>879053</v>
      </c>
      <c r="F49" s="23">
        <f t="shared" si="0"/>
        <v>1</v>
      </c>
    </row>
    <row r="50" spans="2:6" x14ac:dyDescent="0.25">
      <c r="B50" s="13" t="s">
        <v>37</v>
      </c>
      <c r="C50" s="28">
        <v>284688400</v>
      </c>
      <c r="D50" s="28">
        <v>149563492</v>
      </c>
      <c r="E50" s="28">
        <v>130472275.65000001</v>
      </c>
      <c r="F50" s="23">
        <f t="shared" si="0"/>
        <v>0.8723537669874678</v>
      </c>
    </row>
    <row r="51" spans="2:6" x14ac:dyDescent="0.25">
      <c r="B51" s="44" t="s">
        <v>16</v>
      </c>
      <c r="C51" s="45">
        <f>+SUM(C52:C59)</f>
        <v>108799867</v>
      </c>
      <c r="D51" s="45">
        <f>+SUM(D52:D59)</f>
        <v>333552935</v>
      </c>
      <c r="E51" s="45">
        <f>+SUM(E52:E59)</f>
        <v>332720268.98000002</v>
      </c>
      <c r="F51" s="46">
        <f t="shared" si="0"/>
        <v>0.99750364655013457</v>
      </c>
    </row>
    <row r="52" spans="2:6" x14ac:dyDescent="0.25">
      <c r="B52" s="11" t="s">
        <v>26</v>
      </c>
      <c r="C52" s="27">
        <v>37000</v>
      </c>
      <c r="D52" s="27">
        <v>0</v>
      </c>
      <c r="E52" s="27">
        <v>0</v>
      </c>
      <c r="F52" s="33" t="str">
        <f t="shared" si="0"/>
        <v>0.0%</v>
      </c>
    </row>
    <row r="53" spans="2:6" x14ac:dyDescent="0.25">
      <c r="B53" s="13" t="s">
        <v>27</v>
      </c>
      <c r="C53" s="28">
        <v>124732</v>
      </c>
      <c r="D53" s="28">
        <v>139851</v>
      </c>
      <c r="E53" s="28">
        <v>139850.43</v>
      </c>
      <c r="F53" s="23">
        <f t="shared" si="0"/>
        <v>0.99999592423364858</v>
      </c>
    </row>
    <row r="54" spans="2:6" x14ac:dyDescent="0.25">
      <c r="B54" s="13" t="s">
        <v>28</v>
      </c>
      <c r="C54" s="28">
        <v>5500000</v>
      </c>
      <c r="D54" s="28">
        <v>2336170</v>
      </c>
      <c r="E54" s="28">
        <v>2336170</v>
      </c>
      <c r="F54" s="23">
        <f t="shared" si="0"/>
        <v>1</v>
      </c>
    </row>
    <row r="55" spans="2:6" x14ac:dyDescent="0.25">
      <c r="B55" s="13" t="s">
        <v>29</v>
      </c>
      <c r="C55" s="28">
        <v>128000</v>
      </c>
      <c r="D55" s="28">
        <v>651962</v>
      </c>
      <c r="E55" s="28">
        <v>651962</v>
      </c>
      <c r="F55" s="23">
        <f t="shared" si="0"/>
        <v>1</v>
      </c>
    </row>
    <row r="56" spans="2:6" x14ac:dyDescent="0.25">
      <c r="B56" s="13" t="s">
        <v>31</v>
      </c>
      <c r="C56" s="28">
        <v>1372000</v>
      </c>
      <c r="D56" s="28">
        <v>446085</v>
      </c>
      <c r="E56" s="28">
        <v>446085</v>
      </c>
      <c r="F56" s="23">
        <f t="shared" si="0"/>
        <v>1</v>
      </c>
    </row>
    <row r="57" spans="2:6" x14ac:dyDescent="0.25">
      <c r="B57" s="13" t="s">
        <v>40</v>
      </c>
      <c r="C57" s="28">
        <v>44055701</v>
      </c>
      <c r="D57" s="28">
        <v>33371602</v>
      </c>
      <c r="E57" s="28">
        <v>33371435.560000002</v>
      </c>
      <c r="F57" s="23">
        <f t="shared" si="0"/>
        <v>0.9999950125259196</v>
      </c>
    </row>
    <row r="58" spans="2:6" x14ac:dyDescent="0.25">
      <c r="B58" s="13" t="s">
        <v>36</v>
      </c>
      <c r="C58" s="28">
        <v>2687334</v>
      </c>
      <c r="D58" s="28">
        <v>9146170</v>
      </c>
      <c r="E58" s="28">
        <v>8974632.2899999991</v>
      </c>
      <c r="F58" s="23">
        <f t="shared" si="0"/>
        <v>0.98124485877695244</v>
      </c>
    </row>
    <row r="59" spans="2:6" ht="16.5" customHeight="1" x14ac:dyDescent="0.25">
      <c r="B59" s="13" t="s">
        <v>37</v>
      </c>
      <c r="C59" s="28">
        <v>54895100</v>
      </c>
      <c r="D59" s="28">
        <v>287461095</v>
      </c>
      <c r="E59" s="28">
        <v>286800133.69999999</v>
      </c>
      <c r="F59" s="23">
        <f t="shared" si="0"/>
        <v>0.99770069302769471</v>
      </c>
    </row>
    <row r="60" spans="2:6" hidden="1" x14ac:dyDescent="0.25">
      <c r="B60" s="44" t="s">
        <v>23</v>
      </c>
      <c r="C60" s="45">
        <f>+C61</f>
        <v>0</v>
      </c>
      <c r="D60" s="45">
        <f t="shared" ref="D60:E60" si="2">+D61</f>
        <v>0</v>
      </c>
      <c r="E60" s="45">
        <f t="shared" si="2"/>
        <v>0</v>
      </c>
      <c r="F60" s="46" t="str">
        <f t="shared" si="0"/>
        <v>0.0%</v>
      </c>
    </row>
    <row r="61" spans="2:6" hidden="1" x14ac:dyDescent="0.25">
      <c r="B61" s="17"/>
      <c r="C61" s="30"/>
      <c r="D61" s="30"/>
      <c r="E61" s="30"/>
      <c r="F61" s="33" t="str">
        <f t="shared" si="0"/>
        <v>0.0%</v>
      </c>
    </row>
    <row r="62" spans="2:6" x14ac:dyDescent="0.25">
      <c r="B62" s="44" t="s">
        <v>15</v>
      </c>
      <c r="C62" s="45">
        <f>+SUM(C63:C76)</f>
        <v>593759931</v>
      </c>
      <c r="D62" s="45">
        <f>+SUM(D63:D76)</f>
        <v>483982092</v>
      </c>
      <c r="E62" s="45">
        <f>+SUM(E63:E76)</f>
        <v>430698778.43999994</v>
      </c>
      <c r="F62" s="46">
        <f t="shared" ref="F62:F77" si="3">IF(E62=0,"0.0%",E62/D62)</f>
        <v>0.88990643571167494</v>
      </c>
    </row>
    <row r="63" spans="2:6" x14ac:dyDescent="0.25">
      <c r="B63" s="11" t="s">
        <v>26</v>
      </c>
      <c r="C63" s="27">
        <v>15044270</v>
      </c>
      <c r="D63" s="27">
        <v>199996</v>
      </c>
      <c r="E63" s="27">
        <v>135217.82</v>
      </c>
      <c r="F63" s="33">
        <f t="shared" si="3"/>
        <v>0.67610262205244109</v>
      </c>
    </row>
    <row r="64" spans="2:6" x14ac:dyDescent="0.25">
      <c r="B64" s="13" t="s">
        <v>27</v>
      </c>
      <c r="C64" s="28">
        <v>236193378</v>
      </c>
      <c r="D64" s="28">
        <v>55916449</v>
      </c>
      <c r="E64" s="28">
        <v>52278138.980000004</v>
      </c>
      <c r="F64" s="23">
        <f t="shared" si="3"/>
        <v>0.93493309956073933</v>
      </c>
    </row>
    <row r="65" spans="2:6" x14ac:dyDescent="0.25">
      <c r="B65" s="13" t="s">
        <v>28</v>
      </c>
      <c r="C65" s="28">
        <v>0</v>
      </c>
      <c r="D65" s="28">
        <v>802989</v>
      </c>
      <c r="E65" s="28">
        <v>655871.14</v>
      </c>
      <c r="F65" s="23">
        <f t="shared" si="3"/>
        <v>0.81678720380976577</v>
      </c>
    </row>
    <row r="66" spans="2:6" x14ac:dyDescent="0.25">
      <c r="B66" s="13" t="s">
        <v>29</v>
      </c>
      <c r="C66" s="28">
        <v>4823573</v>
      </c>
      <c r="D66" s="28">
        <v>40069</v>
      </c>
      <c r="E66" s="28">
        <v>37653.82</v>
      </c>
      <c r="F66" s="23">
        <f t="shared" si="3"/>
        <v>0.9397244752801418</v>
      </c>
    </row>
    <row r="67" spans="2:6" x14ac:dyDescent="0.25">
      <c r="B67" s="13" t="s">
        <v>30</v>
      </c>
      <c r="C67" s="28">
        <v>0</v>
      </c>
      <c r="D67" s="28">
        <v>2434405</v>
      </c>
      <c r="E67" s="28">
        <v>2212000.6599999997</v>
      </c>
      <c r="F67" s="23">
        <f t="shared" si="3"/>
        <v>0.90864119158480194</v>
      </c>
    </row>
    <row r="68" spans="2:6" x14ac:dyDescent="0.25">
      <c r="B68" s="13" t="s">
        <v>31</v>
      </c>
      <c r="C68" s="28">
        <v>0</v>
      </c>
      <c r="D68" s="28">
        <v>12300661</v>
      </c>
      <c r="E68" s="28">
        <v>10009621.26</v>
      </c>
      <c r="F68" s="23">
        <f t="shared" si="3"/>
        <v>0.81374661573065055</v>
      </c>
    </row>
    <row r="69" spans="2:6" x14ac:dyDescent="0.25">
      <c r="B69" s="13" t="s">
        <v>32</v>
      </c>
      <c r="C69" s="28">
        <v>0</v>
      </c>
      <c r="D69" s="28">
        <v>3695191</v>
      </c>
      <c r="E69" s="28">
        <v>2573322.6699999995</v>
      </c>
      <c r="F69" s="23">
        <f t="shared" si="3"/>
        <v>0.69639774236297924</v>
      </c>
    </row>
    <row r="70" spans="2:6" x14ac:dyDescent="0.25">
      <c r="B70" s="13" t="s">
        <v>33</v>
      </c>
      <c r="C70" s="28">
        <v>0</v>
      </c>
      <c r="D70" s="28">
        <v>1280425</v>
      </c>
      <c r="E70" s="28">
        <v>999935.95</v>
      </c>
      <c r="F70" s="23">
        <f t="shared" si="3"/>
        <v>0.78094066423257902</v>
      </c>
    </row>
    <row r="71" spans="2:6" x14ac:dyDescent="0.25">
      <c r="B71" s="13" t="s">
        <v>34</v>
      </c>
      <c r="C71" s="28">
        <v>0</v>
      </c>
      <c r="D71" s="28">
        <v>437167</v>
      </c>
      <c r="E71" s="28">
        <v>356017.32</v>
      </c>
      <c r="F71" s="23">
        <f t="shared" si="3"/>
        <v>0.81437372903261229</v>
      </c>
    </row>
    <row r="72" spans="2:6" x14ac:dyDescent="0.25">
      <c r="B72" s="13" t="s">
        <v>35</v>
      </c>
      <c r="C72" s="28">
        <v>500000</v>
      </c>
      <c r="D72" s="28">
        <v>1518004</v>
      </c>
      <c r="E72" s="28">
        <v>1445626.34</v>
      </c>
      <c r="F72" s="23">
        <f t="shared" si="3"/>
        <v>0.95232050771934729</v>
      </c>
    </row>
    <row r="73" spans="2:6" x14ac:dyDescent="0.25">
      <c r="B73" s="13" t="s">
        <v>40</v>
      </c>
      <c r="C73" s="28">
        <v>0</v>
      </c>
      <c r="D73" s="28">
        <v>284203</v>
      </c>
      <c r="E73" s="28">
        <v>188016.55</v>
      </c>
      <c r="F73" s="23">
        <f t="shared" si="3"/>
        <v>0.66155723197855054</v>
      </c>
    </row>
    <row r="74" spans="2:6" x14ac:dyDescent="0.25">
      <c r="B74" s="13" t="s">
        <v>39</v>
      </c>
      <c r="C74" s="28">
        <v>0</v>
      </c>
      <c r="D74" s="28">
        <v>6000</v>
      </c>
      <c r="E74" s="28">
        <v>5500</v>
      </c>
      <c r="F74" s="23">
        <f t="shared" si="3"/>
        <v>0.91666666666666663</v>
      </c>
    </row>
    <row r="75" spans="2:6" x14ac:dyDescent="0.25">
      <c r="B75" s="13" t="s">
        <v>36</v>
      </c>
      <c r="C75" s="28">
        <v>0</v>
      </c>
      <c r="D75" s="28">
        <v>8116663</v>
      </c>
      <c r="E75" s="28">
        <v>5729876.3900000015</v>
      </c>
      <c r="F75" s="23">
        <f t="shared" si="3"/>
        <v>0.70593991520899679</v>
      </c>
    </row>
    <row r="76" spans="2:6" x14ac:dyDescent="0.25">
      <c r="B76" s="13" t="s">
        <v>37</v>
      </c>
      <c r="C76" s="28">
        <v>337198710</v>
      </c>
      <c r="D76" s="28">
        <v>396949870</v>
      </c>
      <c r="E76" s="28">
        <v>354071979.53999996</v>
      </c>
      <c r="F76" s="23">
        <f t="shared" si="3"/>
        <v>0.89198159843206393</v>
      </c>
    </row>
    <row r="77" spans="2:6" x14ac:dyDescent="0.25">
      <c r="B77" s="47" t="s">
        <v>3</v>
      </c>
      <c r="C77" s="48">
        <f>+C62+C60+C51+C42+C27+C23+C9</f>
        <v>7296309348</v>
      </c>
      <c r="D77" s="48">
        <f>+D62+D60+D51+D42+D27+D23+D9</f>
        <v>9253717961</v>
      </c>
      <c r="E77" s="48">
        <f>+E62+E60+E51+E42+E27+E23+E9</f>
        <v>8795791246.4600029</v>
      </c>
      <c r="F77" s="49">
        <f t="shared" si="3"/>
        <v>0.95051429960693212</v>
      </c>
    </row>
    <row r="78" spans="2:6" x14ac:dyDescent="0.2">
      <c r="B78" s="37" t="s">
        <v>48</v>
      </c>
      <c r="C78" s="9"/>
      <c r="D78" s="9"/>
      <c r="E78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7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74" t="s">
        <v>43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47</v>
      </c>
      <c r="F8" s="52" t="s">
        <v>5</v>
      </c>
    </row>
    <row r="9" spans="2:6" x14ac:dyDescent="0.25">
      <c r="B9" s="44" t="s">
        <v>20</v>
      </c>
      <c r="C9" s="45">
        <f>SUM(C10:C12)</f>
        <v>213204</v>
      </c>
      <c r="D9" s="45">
        <f>SUM(D10:D12)</f>
        <v>304764</v>
      </c>
      <c r="E9" s="45">
        <f>SUM(E10:E12)</f>
        <v>195264</v>
      </c>
      <c r="F9" s="46">
        <f>IF(D9=0,"%",E9/D9)</f>
        <v>0.64070559514903336</v>
      </c>
    </row>
    <row r="10" spans="2:6" x14ac:dyDescent="0.25">
      <c r="B10" s="11" t="s">
        <v>33</v>
      </c>
      <c r="C10" s="27">
        <v>172906</v>
      </c>
      <c r="D10" s="27">
        <v>172906</v>
      </c>
      <c r="E10" s="27">
        <v>77406</v>
      </c>
      <c r="F10" s="35">
        <f t="shared" ref="F10:F46" si="0">IF(D10=0,"%",E10/D10)</f>
        <v>0.44767677235029441</v>
      </c>
    </row>
    <row r="11" spans="2:6" x14ac:dyDescent="0.25">
      <c r="B11" s="13" t="s">
        <v>36</v>
      </c>
      <c r="C11" s="28">
        <v>0</v>
      </c>
      <c r="D11" s="28">
        <v>91560</v>
      </c>
      <c r="E11" s="28">
        <v>91560</v>
      </c>
      <c r="F11" s="35">
        <f t="shared" si="0"/>
        <v>1</v>
      </c>
    </row>
    <row r="12" spans="2:6" x14ac:dyDescent="0.25">
      <c r="B12" s="13" t="s">
        <v>37</v>
      </c>
      <c r="C12" s="28">
        <v>40298</v>
      </c>
      <c r="D12" s="28">
        <v>40298</v>
      </c>
      <c r="E12" s="28">
        <v>26298</v>
      </c>
      <c r="F12" s="35">
        <f t="shared" si="0"/>
        <v>0.65258821777755716</v>
      </c>
    </row>
    <row r="13" spans="2:6" x14ac:dyDescent="0.25">
      <c r="B13" s="44" t="s">
        <v>19</v>
      </c>
      <c r="C13" s="45">
        <f>SUM(C14:C15)</f>
        <v>3000</v>
      </c>
      <c r="D13" s="45">
        <f t="shared" ref="D13:E13" si="1">SUM(D14:D15)</f>
        <v>239235</v>
      </c>
      <c r="E13" s="45">
        <f t="shared" si="1"/>
        <v>0</v>
      </c>
      <c r="F13" s="46">
        <f t="shared" si="0"/>
        <v>0</v>
      </c>
    </row>
    <row r="14" spans="2:6" x14ac:dyDescent="0.25">
      <c r="B14" s="22" t="s">
        <v>36</v>
      </c>
      <c r="C14" s="27">
        <v>3000</v>
      </c>
      <c r="D14" s="27">
        <v>19500</v>
      </c>
      <c r="E14" s="27">
        <v>0</v>
      </c>
      <c r="F14" s="24">
        <f t="shared" si="0"/>
        <v>0</v>
      </c>
    </row>
    <row r="15" spans="2:6" x14ac:dyDescent="0.25">
      <c r="B15" s="76" t="s">
        <v>37</v>
      </c>
      <c r="C15" s="29">
        <v>0</v>
      </c>
      <c r="D15" s="29">
        <v>219735</v>
      </c>
      <c r="E15" s="29">
        <v>0</v>
      </c>
      <c r="F15" s="36">
        <f t="shared" si="0"/>
        <v>0</v>
      </c>
    </row>
    <row r="16" spans="2:6" x14ac:dyDescent="0.25">
      <c r="B16" s="44" t="s">
        <v>18</v>
      </c>
      <c r="C16" s="45">
        <f>+SUM(C17:C29)</f>
        <v>174065973</v>
      </c>
      <c r="D16" s="45">
        <f>+SUM(D17:D29)</f>
        <v>239695718</v>
      </c>
      <c r="E16" s="45">
        <f>+SUM(E17:E29)</f>
        <v>209295727.50999999</v>
      </c>
      <c r="F16" s="46">
        <f t="shared" si="0"/>
        <v>0.87317257586553965</v>
      </c>
    </row>
    <row r="17" spans="2:6" x14ac:dyDescent="0.25">
      <c r="B17" s="11" t="s">
        <v>26</v>
      </c>
      <c r="C17" s="27">
        <v>22400</v>
      </c>
      <c r="D17" s="27">
        <v>22400</v>
      </c>
      <c r="E17" s="27">
        <v>22400</v>
      </c>
      <c r="F17" s="24">
        <f t="shared" si="0"/>
        <v>1</v>
      </c>
    </row>
    <row r="18" spans="2:6" x14ac:dyDescent="0.25">
      <c r="B18" s="13" t="s">
        <v>27</v>
      </c>
      <c r="C18" s="28">
        <v>62751</v>
      </c>
      <c r="D18" s="28">
        <v>1288434</v>
      </c>
      <c r="E18" s="28">
        <v>1147866.17</v>
      </c>
      <c r="F18" s="35">
        <f t="shared" si="0"/>
        <v>0.89090024789783562</v>
      </c>
    </row>
    <row r="19" spans="2:6" x14ac:dyDescent="0.25">
      <c r="B19" s="13" t="s">
        <v>28</v>
      </c>
      <c r="C19" s="28">
        <v>19500</v>
      </c>
      <c r="D19" s="28">
        <v>4016988</v>
      </c>
      <c r="E19" s="28">
        <v>259004.78999999998</v>
      </c>
      <c r="F19" s="35">
        <f t="shared" si="0"/>
        <v>6.4477362142978764E-2</v>
      </c>
    </row>
    <row r="20" spans="2:6" x14ac:dyDescent="0.25">
      <c r="B20" s="13" t="s">
        <v>29</v>
      </c>
      <c r="C20" s="28">
        <v>6000</v>
      </c>
      <c r="D20" s="28">
        <v>4650863</v>
      </c>
      <c r="E20" s="28">
        <v>4647683.9000000004</v>
      </c>
      <c r="F20" s="35">
        <f t="shared" si="0"/>
        <v>0.9993164494417488</v>
      </c>
    </row>
    <row r="21" spans="2:6" x14ac:dyDescent="0.25">
      <c r="B21" s="13" t="s">
        <v>30</v>
      </c>
      <c r="C21" s="28">
        <v>15000</v>
      </c>
      <c r="D21" s="28">
        <v>550729</v>
      </c>
      <c r="E21" s="28">
        <v>30255</v>
      </c>
      <c r="F21" s="35">
        <f t="shared" si="0"/>
        <v>5.4936275373187175E-2</v>
      </c>
    </row>
    <row r="22" spans="2:6" x14ac:dyDescent="0.25">
      <c r="B22" s="13" t="s">
        <v>31</v>
      </c>
      <c r="C22" s="28">
        <v>0</v>
      </c>
      <c r="D22" s="28">
        <v>1930491</v>
      </c>
      <c r="E22" s="28">
        <v>1930313.53</v>
      </c>
      <c r="F22" s="35">
        <f t="shared" si="0"/>
        <v>0.99990807001949245</v>
      </c>
    </row>
    <row r="23" spans="2:6" x14ac:dyDescent="0.25">
      <c r="B23" s="13" t="s">
        <v>32</v>
      </c>
      <c r="C23" s="28">
        <v>0</v>
      </c>
      <c r="D23" s="28">
        <v>419172</v>
      </c>
      <c r="E23" s="28">
        <v>157587.57</v>
      </c>
      <c r="F23" s="35">
        <f t="shared" si="0"/>
        <v>0.37594965789699697</v>
      </c>
    </row>
    <row r="24" spans="2:6" x14ac:dyDescent="0.25">
      <c r="B24" s="13" t="s">
        <v>33</v>
      </c>
      <c r="C24" s="28">
        <v>35542</v>
      </c>
      <c r="D24" s="28">
        <v>385952</v>
      </c>
      <c r="E24" s="28">
        <v>366443.98000000004</v>
      </c>
      <c r="F24" s="35">
        <f t="shared" si="0"/>
        <v>0.94945480266976212</v>
      </c>
    </row>
    <row r="25" spans="2:6" x14ac:dyDescent="0.25">
      <c r="B25" s="13" t="s">
        <v>34</v>
      </c>
      <c r="C25" s="28">
        <v>28000</v>
      </c>
      <c r="D25" s="28">
        <v>252940</v>
      </c>
      <c r="E25" s="28">
        <v>136699.66</v>
      </c>
      <c r="F25" s="35">
        <f t="shared" si="0"/>
        <v>0.54044302996758131</v>
      </c>
    </row>
    <row r="26" spans="2:6" x14ac:dyDescent="0.25">
      <c r="B26" s="13" t="s">
        <v>35</v>
      </c>
      <c r="C26" s="28">
        <v>0</v>
      </c>
      <c r="D26" s="28">
        <v>124501</v>
      </c>
      <c r="E26" s="28">
        <v>121007.08</v>
      </c>
      <c r="F26" s="35">
        <f t="shared" si="0"/>
        <v>0.9719366109509161</v>
      </c>
    </row>
    <row r="27" spans="2:6" x14ac:dyDescent="0.25">
      <c r="B27" s="13" t="s">
        <v>40</v>
      </c>
      <c r="C27" s="28">
        <v>7700</v>
      </c>
      <c r="D27" s="28">
        <v>51194</v>
      </c>
      <c r="E27" s="28">
        <v>50055.61</v>
      </c>
      <c r="F27" s="35">
        <f t="shared" si="0"/>
        <v>0.97776321443919212</v>
      </c>
    </row>
    <row r="28" spans="2:6" x14ac:dyDescent="0.25">
      <c r="B28" s="13" t="s">
        <v>36</v>
      </c>
      <c r="C28" s="28">
        <v>73492282</v>
      </c>
      <c r="D28" s="28">
        <v>87128887</v>
      </c>
      <c r="E28" s="28">
        <v>76844009.430000007</v>
      </c>
      <c r="F28" s="35">
        <f t="shared" si="0"/>
        <v>0.88195789107233757</v>
      </c>
    </row>
    <row r="29" spans="2:6" x14ac:dyDescent="0.25">
      <c r="B29" s="13" t="s">
        <v>37</v>
      </c>
      <c r="C29" s="28">
        <v>100376798</v>
      </c>
      <c r="D29" s="28">
        <v>138873167</v>
      </c>
      <c r="E29" s="28">
        <v>123582400.78999998</v>
      </c>
      <c r="F29" s="35">
        <f t="shared" si="0"/>
        <v>0.88989401955526781</v>
      </c>
    </row>
    <row r="30" spans="2:6" x14ac:dyDescent="0.25">
      <c r="B30" s="44" t="s">
        <v>17</v>
      </c>
      <c r="C30" s="45">
        <f>+SUM(C31:C31)</f>
        <v>0</v>
      </c>
      <c r="D30" s="45">
        <f>+SUM(D31:D31)</f>
        <v>3969589</v>
      </c>
      <c r="E30" s="45">
        <f>+SUM(E31:E31)</f>
        <v>3862696.82</v>
      </c>
      <c r="F30" s="46">
        <f t="shared" ref="F30:F31" si="2">IF(D30=0,"%",E30/D30)</f>
        <v>0.97307222989584052</v>
      </c>
    </row>
    <row r="31" spans="2:6" x14ac:dyDescent="0.25">
      <c r="B31" s="13" t="s">
        <v>37</v>
      </c>
      <c r="C31" s="28">
        <v>0</v>
      </c>
      <c r="D31" s="28">
        <v>3969589</v>
      </c>
      <c r="E31" s="28">
        <v>3862696.82</v>
      </c>
      <c r="F31" s="35">
        <f t="shared" si="2"/>
        <v>0.97307222989584052</v>
      </c>
    </row>
    <row r="32" spans="2:6" x14ac:dyDescent="0.25">
      <c r="B32" s="44" t="s">
        <v>16</v>
      </c>
      <c r="C32" s="45">
        <f>+SUM(C33:C37)</f>
        <v>41545</v>
      </c>
      <c r="D32" s="45">
        <f>+SUM(D33:D37)</f>
        <v>7194995</v>
      </c>
      <c r="E32" s="45">
        <f>+SUM(E33:E37)</f>
        <v>6685946.9700000007</v>
      </c>
      <c r="F32" s="46">
        <f t="shared" si="0"/>
        <v>0.92924970343968283</v>
      </c>
    </row>
    <row r="33" spans="2:6" x14ac:dyDescent="0.25">
      <c r="B33" s="11" t="s">
        <v>27</v>
      </c>
      <c r="C33" s="27">
        <v>0</v>
      </c>
      <c r="D33" s="27">
        <v>409475</v>
      </c>
      <c r="E33" s="27">
        <v>409475</v>
      </c>
      <c r="F33" s="35">
        <f t="shared" si="0"/>
        <v>1</v>
      </c>
    </row>
    <row r="34" spans="2:6" x14ac:dyDescent="0.25">
      <c r="B34" s="42" t="s">
        <v>28</v>
      </c>
      <c r="C34" s="43">
        <v>0</v>
      </c>
      <c r="D34" s="43">
        <v>85415</v>
      </c>
      <c r="E34" s="43">
        <v>85415</v>
      </c>
      <c r="F34" s="35">
        <f t="shared" si="0"/>
        <v>1</v>
      </c>
    </row>
    <row r="35" spans="2:6" x14ac:dyDescent="0.25">
      <c r="B35" s="42" t="s">
        <v>31</v>
      </c>
      <c r="C35" s="43">
        <v>0</v>
      </c>
      <c r="D35" s="43">
        <v>93</v>
      </c>
      <c r="E35" s="43">
        <v>93</v>
      </c>
      <c r="F35" s="35">
        <f t="shared" si="0"/>
        <v>1</v>
      </c>
    </row>
    <row r="36" spans="2:6" x14ac:dyDescent="0.25">
      <c r="B36" s="42" t="s">
        <v>36</v>
      </c>
      <c r="C36" s="43">
        <v>41545</v>
      </c>
      <c r="D36" s="43">
        <v>5976365</v>
      </c>
      <c r="E36" s="43">
        <v>5515299.370000001</v>
      </c>
      <c r="F36" s="35">
        <f t="shared" si="0"/>
        <v>0.92285182882906269</v>
      </c>
    </row>
    <row r="37" spans="2:6" x14ac:dyDescent="0.25">
      <c r="B37" s="42" t="s">
        <v>37</v>
      </c>
      <c r="C37" s="43">
        <v>0</v>
      </c>
      <c r="D37" s="43">
        <v>723647</v>
      </c>
      <c r="E37" s="43">
        <v>675664.6</v>
      </c>
      <c r="F37" s="35">
        <f t="shared" si="0"/>
        <v>0.93369363792014615</v>
      </c>
    </row>
    <row r="38" spans="2:6" x14ac:dyDescent="0.25">
      <c r="B38" s="44" t="s">
        <v>15</v>
      </c>
      <c r="C38" s="45">
        <f>+SUM(C39:C45)</f>
        <v>2766523</v>
      </c>
      <c r="D38" s="45">
        <f>+SUM(D39:D45)</f>
        <v>21836969</v>
      </c>
      <c r="E38" s="45">
        <f>+SUM(E39:E45)</f>
        <v>13641424.390000001</v>
      </c>
      <c r="F38" s="46">
        <f t="shared" si="0"/>
        <v>0.62469404018478936</v>
      </c>
    </row>
    <row r="39" spans="2:6" x14ac:dyDescent="0.25">
      <c r="B39" s="13" t="s">
        <v>27</v>
      </c>
      <c r="C39" s="28">
        <v>0</v>
      </c>
      <c r="D39" s="28">
        <v>65100</v>
      </c>
      <c r="E39" s="28">
        <v>37936.009999999995</v>
      </c>
      <c r="F39" s="35">
        <f t="shared" si="0"/>
        <v>0.58273440860215042</v>
      </c>
    </row>
    <row r="40" spans="2:6" x14ac:dyDescent="0.25">
      <c r="B40" s="13" t="s">
        <v>30</v>
      </c>
      <c r="C40" s="28">
        <v>0</v>
      </c>
      <c r="D40" s="28">
        <v>6900</v>
      </c>
      <c r="E40" s="28">
        <v>6900</v>
      </c>
      <c r="F40" s="35">
        <f t="shared" si="0"/>
        <v>1</v>
      </c>
    </row>
    <row r="41" spans="2:6" x14ac:dyDescent="0.25">
      <c r="B41" s="13" t="s">
        <v>32</v>
      </c>
      <c r="C41" s="28">
        <v>0</v>
      </c>
      <c r="D41" s="28">
        <v>2799</v>
      </c>
      <c r="E41" s="28">
        <v>2799</v>
      </c>
      <c r="F41" s="35">
        <f t="shared" si="0"/>
        <v>1</v>
      </c>
    </row>
    <row r="42" spans="2:6" ht="15" customHeight="1" x14ac:dyDescent="0.25">
      <c r="B42" s="13" t="s">
        <v>33</v>
      </c>
      <c r="C42" s="28">
        <v>0</v>
      </c>
      <c r="D42" s="28">
        <v>37000</v>
      </c>
      <c r="E42" s="28">
        <v>36000</v>
      </c>
      <c r="F42" s="35">
        <f t="shared" si="0"/>
        <v>0.97297297297297303</v>
      </c>
    </row>
    <row r="43" spans="2:6" x14ac:dyDescent="0.25">
      <c r="B43" s="13" t="s">
        <v>34</v>
      </c>
      <c r="C43" s="28">
        <v>0</v>
      </c>
      <c r="D43" s="28">
        <v>7586</v>
      </c>
      <c r="E43" s="28">
        <v>7585.8</v>
      </c>
      <c r="F43" s="35">
        <f t="shared" si="0"/>
        <v>0.99997363564460851</v>
      </c>
    </row>
    <row r="44" spans="2:6" x14ac:dyDescent="0.25">
      <c r="B44" s="13" t="s">
        <v>36</v>
      </c>
      <c r="C44" s="28">
        <v>0</v>
      </c>
      <c r="D44" s="28">
        <v>5598393</v>
      </c>
      <c r="E44" s="28">
        <v>5230951.0399999982</v>
      </c>
      <c r="F44" s="35">
        <f t="shared" si="0"/>
        <v>0.93436652982382595</v>
      </c>
    </row>
    <row r="45" spans="2:6" x14ac:dyDescent="0.25">
      <c r="B45" s="13" t="s">
        <v>37</v>
      </c>
      <c r="C45" s="28">
        <v>2766523</v>
      </c>
      <c r="D45" s="28">
        <v>16119191</v>
      </c>
      <c r="E45" s="28">
        <v>8319252.5400000019</v>
      </c>
      <c r="F45" s="35">
        <f t="shared" si="0"/>
        <v>0.51610856524995585</v>
      </c>
    </row>
    <row r="46" spans="2:6" x14ac:dyDescent="0.25">
      <c r="B46" s="47" t="s">
        <v>3</v>
      </c>
      <c r="C46" s="48">
        <f>+C38+C32+C30+C16+C13+C9</f>
        <v>177090245</v>
      </c>
      <c r="D46" s="48">
        <f>+D38+D32+D30+D16+D13+D9</f>
        <v>273241270</v>
      </c>
      <c r="E46" s="48">
        <f>+E38+E32+E30+E16+E13+E9</f>
        <v>233681059.69</v>
      </c>
      <c r="F46" s="49">
        <f t="shared" si="0"/>
        <v>0.85521875846207274</v>
      </c>
    </row>
    <row r="47" spans="2:6" x14ac:dyDescent="0.25">
      <c r="B47" s="37" t="s">
        <v>48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74" t="s">
        <v>8</v>
      </c>
      <c r="C2" s="74"/>
      <c r="D2" s="74"/>
      <c r="E2" s="74"/>
      <c r="F2" s="74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74" t="s">
        <v>44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47</v>
      </c>
      <c r="F8" s="52" t="s">
        <v>5</v>
      </c>
    </row>
    <row r="9" spans="2:6" x14ac:dyDescent="0.25">
      <c r="B9" s="44" t="s">
        <v>20</v>
      </c>
      <c r="C9" s="45">
        <f>+C10</f>
        <v>9199965</v>
      </c>
      <c r="D9" s="45">
        <f t="shared" ref="D9:E9" si="0">+D10</f>
        <v>61446657</v>
      </c>
      <c r="E9" s="45">
        <f t="shared" si="0"/>
        <v>55934889</v>
      </c>
      <c r="F9" s="46">
        <f t="shared" ref="F9:F14" si="1">IF(E9=0,"%",E9/D9)</f>
        <v>0.91029995334001657</v>
      </c>
    </row>
    <row r="10" spans="2:6" x14ac:dyDescent="0.25">
      <c r="B10" s="11" t="s">
        <v>37</v>
      </c>
      <c r="C10" s="27">
        <v>9199965</v>
      </c>
      <c r="D10" s="27">
        <v>61446657</v>
      </c>
      <c r="E10" s="27">
        <v>55934889</v>
      </c>
      <c r="F10" s="24">
        <f t="shared" si="1"/>
        <v>0.91029995334001657</v>
      </c>
    </row>
    <row r="11" spans="2:6" hidden="1" x14ac:dyDescent="0.25">
      <c r="B11" s="68"/>
      <c r="C11" s="69"/>
      <c r="D11" s="69"/>
      <c r="E11" s="69"/>
      <c r="F11" s="24" t="str">
        <f t="shared" si="1"/>
        <v>%</v>
      </c>
    </row>
    <row r="12" spans="2:6" hidden="1" x14ac:dyDescent="0.25">
      <c r="B12" s="68"/>
      <c r="C12" s="69"/>
      <c r="D12" s="69"/>
      <c r="E12" s="69"/>
      <c r="F12" s="24" t="str">
        <f t="shared" si="1"/>
        <v>%</v>
      </c>
    </row>
    <row r="13" spans="2:6" s="1" customFormat="1" hidden="1" x14ac:dyDescent="0.25">
      <c r="B13" s="44" t="s">
        <v>19</v>
      </c>
      <c r="C13" s="45">
        <f>+C14</f>
        <v>0</v>
      </c>
      <c r="D13" s="45">
        <f t="shared" ref="D13:E13" si="2">+D14</f>
        <v>0</v>
      </c>
      <c r="E13" s="45">
        <f t="shared" si="2"/>
        <v>0</v>
      </c>
      <c r="F13" s="46" t="str">
        <f t="shared" si="1"/>
        <v>%</v>
      </c>
    </row>
    <row r="14" spans="2:6" s="1" customFormat="1" hidden="1" x14ac:dyDescent="0.25">
      <c r="B14" s="13"/>
      <c r="C14" s="28"/>
      <c r="D14" s="28"/>
      <c r="E14" s="28"/>
      <c r="F14" s="23" t="str">
        <f t="shared" si="1"/>
        <v>%</v>
      </c>
    </row>
    <row r="15" spans="2:6" x14ac:dyDescent="0.25">
      <c r="B15" s="44" t="s">
        <v>18</v>
      </c>
      <c r="C15" s="45">
        <f>SUM(C16:C27)</f>
        <v>677534338</v>
      </c>
      <c r="D15" s="45">
        <f>SUM(D16:D27)</f>
        <v>1741956984</v>
      </c>
      <c r="E15" s="45">
        <f>SUM(E16:E27)</f>
        <v>1532388122.3299994</v>
      </c>
      <c r="F15" s="46">
        <f t="shared" ref="F15:F27" si="3">IF(E15=0,"%",E15/D15)</f>
        <v>0.87969343468587025</v>
      </c>
    </row>
    <row r="16" spans="2:6" x14ac:dyDescent="0.25">
      <c r="B16" s="11" t="s">
        <v>37</v>
      </c>
      <c r="C16" s="27">
        <v>677534338</v>
      </c>
      <c r="D16" s="27">
        <v>1741956984</v>
      </c>
      <c r="E16" s="27">
        <v>1532388122.3299994</v>
      </c>
      <c r="F16" s="24">
        <f t="shared" si="3"/>
        <v>0.87969343468587025</v>
      </c>
    </row>
    <row r="17" spans="2:6" hidden="1" x14ac:dyDescent="0.25">
      <c r="B17" s="68"/>
      <c r="C17" s="69"/>
      <c r="D17" s="69"/>
      <c r="E17" s="69"/>
      <c r="F17" s="24" t="str">
        <f t="shared" si="3"/>
        <v>%</v>
      </c>
    </row>
    <row r="18" spans="2:6" hidden="1" x14ac:dyDescent="0.25">
      <c r="B18" s="68"/>
      <c r="C18" s="69"/>
      <c r="D18" s="69"/>
      <c r="E18" s="69"/>
      <c r="F18" s="24" t="str">
        <f t="shared" si="3"/>
        <v>%</v>
      </c>
    </row>
    <row r="19" spans="2:6" hidden="1" x14ac:dyDescent="0.25">
      <c r="B19" s="68"/>
      <c r="C19" s="69"/>
      <c r="D19" s="69"/>
      <c r="E19" s="69"/>
      <c r="F19" s="24" t="str">
        <f t="shared" si="3"/>
        <v>%</v>
      </c>
    </row>
    <row r="20" spans="2:6" hidden="1" x14ac:dyDescent="0.25">
      <c r="B20" s="68"/>
      <c r="C20" s="69"/>
      <c r="D20" s="69"/>
      <c r="E20" s="69"/>
      <c r="F20" s="24" t="str">
        <f t="shared" si="3"/>
        <v>%</v>
      </c>
    </row>
    <row r="21" spans="2:6" hidden="1" x14ac:dyDescent="0.25">
      <c r="B21" s="68"/>
      <c r="C21" s="69"/>
      <c r="D21" s="69"/>
      <c r="E21" s="69"/>
      <c r="F21" s="24" t="str">
        <f t="shared" si="3"/>
        <v>%</v>
      </c>
    </row>
    <row r="22" spans="2:6" hidden="1" x14ac:dyDescent="0.25">
      <c r="B22" s="68"/>
      <c r="C22" s="69"/>
      <c r="D22" s="69"/>
      <c r="E22" s="69"/>
      <c r="F22" s="24" t="str">
        <f t="shared" si="3"/>
        <v>%</v>
      </c>
    </row>
    <row r="23" spans="2:6" hidden="1" x14ac:dyDescent="0.25">
      <c r="B23" s="68"/>
      <c r="C23" s="69"/>
      <c r="D23" s="69"/>
      <c r="E23" s="69"/>
      <c r="F23" s="24" t="str">
        <f t="shared" si="3"/>
        <v>%</v>
      </c>
    </row>
    <row r="24" spans="2:6" hidden="1" x14ac:dyDescent="0.25">
      <c r="B24" s="68"/>
      <c r="C24" s="69"/>
      <c r="D24" s="69"/>
      <c r="E24" s="69"/>
      <c r="F24" s="24" t="str">
        <f t="shared" si="3"/>
        <v>%</v>
      </c>
    </row>
    <row r="25" spans="2:6" hidden="1" x14ac:dyDescent="0.25">
      <c r="B25" s="68"/>
      <c r="C25" s="69"/>
      <c r="D25" s="69"/>
      <c r="E25" s="69"/>
      <c r="F25" s="24" t="str">
        <f t="shared" si="3"/>
        <v>%</v>
      </c>
    </row>
    <row r="26" spans="2:6" hidden="1" x14ac:dyDescent="0.25">
      <c r="B26" s="68"/>
      <c r="C26" s="69"/>
      <c r="D26" s="69"/>
      <c r="E26" s="69"/>
      <c r="F26" s="24" t="str">
        <f t="shared" si="3"/>
        <v>%</v>
      </c>
    </row>
    <row r="27" spans="2:6" hidden="1" x14ac:dyDescent="0.25">
      <c r="B27" s="68"/>
      <c r="C27" s="69"/>
      <c r="D27" s="69"/>
      <c r="E27" s="69"/>
      <c r="F27" s="24" t="str">
        <f t="shared" si="3"/>
        <v>%</v>
      </c>
    </row>
    <row r="28" spans="2:6" hidden="1" x14ac:dyDescent="0.25">
      <c r="B28" s="44" t="s">
        <v>17</v>
      </c>
      <c r="C28" s="45">
        <f>++C29</f>
        <v>0</v>
      </c>
      <c r="D28" s="45">
        <f t="shared" ref="D28:E30" si="4">++D29</f>
        <v>0</v>
      </c>
      <c r="E28" s="45">
        <f t="shared" si="4"/>
        <v>0</v>
      </c>
      <c r="F28" s="46" t="str">
        <f t="shared" ref="F28:F29" si="5">IF(E28=0,"%",E28/D28)</f>
        <v>%</v>
      </c>
    </row>
    <row r="29" spans="2:6" hidden="1" x14ac:dyDescent="0.25">
      <c r="B29" s="11"/>
      <c r="C29" s="27"/>
      <c r="D29" s="27"/>
      <c r="E29" s="27"/>
      <c r="F29" s="24" t="str">
        <f t="shared" si="5"/>
        <v>%</v>
      </c>
    </row>
    <row r="30" spans="2:6" x14ac:dyDescent="0.25">
      <c r="B30" s="44" t="s">
        <v>16</v>
      </c>
      <c r="C30" s="45">
        <f>++C31</f>
        <v>0</v>
      </c>
      <c r="D30" s="45">
        <f t="shared" si="4"/>
        <v>71291266</v>
      </c>
      <c r="E30" s="45">
        <f t="shared" si="4"/>
        <v>68122189</v>
      </c>
      <c r="F30" s="46">
        <f t="shared" ref="F30:F31" si="6">IF(E30=0,"%",E30/D30)</f>
        <v>0.95554747197223289</v>
      </c>
    </row>
    <row r="31" spans="2:6" x14ac:dyDescent="0.25">
      <c r="B31" s="11" t="s">
        <v>37</v>
      </c>
      <c r="C31" s="27">
        <v>0</v>
      </c>
      <c r="D31" s="27">
        <v>71291266</v>
      </c>
      <c r="E31" s="27">
        <v>68122189</v>
      </c>
      <c r="F31" s="24">
        <f t="shared" si="6"/>
        <v>0.95554747197223289</v>
      </c>
    </row>
    <row r="32" spans="2:6" x14ac:dyDescent="0.25">
      <c r="B32" s="44" t="s">
        <v>15</v>
      </c>
      <c r="C32" s="45">
        <f>SUM(C33:C35)</f>
        <v>480474823</v>
      </c>
      <c r="D32" s="45">
        <f>SUM(D33:D35)</f>
        <v>396375645</v>
      </c>
      <c r="E32" s="45">
        <f>SUM(E33:E35)</f>
        <v>324956451.99000001</v>
      </c>
      <c r="F32" s="46">
        <f t="shared" ref="F32:F35" si="7">IF(E32=0,"%",E32/D32)</f>
        <v>0.81981942152374176</v>
      </c>
    </row>
    <row r="33" spans="2:6" x14ac:dyDescent="0.25">
      <c r="B33" s="11" t="s">
        <v>37</v>
      </c>
      <c r="C33" s="27">
        <v>480474823</v>
      </c>
      <c r="D33" s="27">
        <v>396375645</v>
      </c>
      <c r="E33" s="27">
        <v>324956451.99000001</v>
      </c>
      <c r="F33" s="24">
        <f t="shared" si="7"/>
        <v>0.81981942152374176</v>
      </c>
    </row>
    <row r="34" spans="2:6" hidden="1" x14ac:dyDescent="0.25">
      <c r="B34" s="70"/>
      <c r="C34" s="69"/>
      <c r="D34" s="69"/>
      <c r="E34" s="69"/>
      <c r="F34" s="24" t="str">
        <f t="shared" si="7"/>
        <v>%</v>
      </c>
    </row>
    <row r="35" spans="2:6" hidden="1" x14ac:dyDescent="0.25">
      <c r="B35" s="70"/>
      <c r="C35" s="69"/>
      <c r="D35" s="69"/>
      <c r="E35" s="69"/>
      <c r="F35" s="24" t="str">
        <f t="shared" si="7"/>
        <v>%</v>
      </c>
    </row>
    <row r="36" spans="2:6" x14ac:dyDescent="0.25">
      <c r="B36" s="47" t="s">
        <v>3</v>
      </c>
      <c r="C36" s="48">
        <f>+C9+C13+C15+C28+C30+C32</f>
        <v>1167209126</v>
      </c>
      <c r="D36" s="48">
        <f>+D9+D13+D15+D28+D30+D32</f>
        <v>2271070552</v>
      </c>
      <c r="E36" s="48">
        <f>+E9+E13+E15+E28+E30+E32</f>
        <v>1981401652.3199995</v>
      </c>
      <c r="F36" s="49">
        <f t="shared" ref="F36" si="8">IF(D36=0,"%",E36/D36)</f>
        <v>0.87245270763389271</v>
      </c>
    </row>
    <row r="37" spans="2:6" x14ac:dyDescent="0.25">
      <c r="B37" s="37" t="s">
        <v>48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5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4" t="s">
        <v>45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47</v>
      </c>
      <c r="F8" s="52" t="s">
        <v>5</v>
      </c>
    </row>
    <row r="9" spans="2:6" x14ac:dyDescent="0.25">
      <c r="B9" s="44" t="s">
        <v>20</v>
      </c>
      <c r="C9" s="45">
        <f>+C10</f>
        <v>0</v>
      </c>
      <c r="D9" s="45">
        <f t="shared" ref="D9:E9" si="0">+D10</f>
        <v>60051</v>
      </c>
      <c r="E9" s="45">
        <f t="shared" si="0"/>
        <v>30438.41</v>
      </c>
      <c r="F9" s="46">
        <f t="shared" ref="F9:F44" si="1">IF(E9=0,"%",E9/D9)</f>
        <v>0.50687598874290185</v>
      </c>
    </row>
    <row r="10" spans="2:6" x14ac:dyDescent="0.25">
      <c r="B10" s="26" t="s">
        <v>37</v>
      </c>
      <c r="C10" s="27">
        <v>0</v>
      </c>
      <c r="D10" s="27">
        <v>60051</v>
      </c>
      <c r="E10" s="27">
        <v>30438.41</v>
      </c>
      <c r="F10" s="24">
        <f t="shared" si="1"/>
        <v>0.50687598874290185</v>
      </c>
    </row>
    <row r="11" spans="2:6" x14ac:dyDescent="0.25">
      <c r="B11" s="44" t="s">
        <v>18</v>
      </c>
      <c r="C11" s="45">
        <f>+SUM(C12:C25)</f>
        <v>0</v>
      </c>
      <c r="D11" s="45">
        <f>+SUM(D12:D25)</f>
        <v>690031680</v>
      </c>
      <c r="E11" s="45">
        <f>+SUM(E12:E25)</f>
        <v>553465773.7099998</v>
      </c>
      <c r="F11" s="46">
        <f t="shared" ref="F11:F12" si="2">IF(E11=0,"%",E11/D11)</f>
        <v>0.80208748344713654</v>
      </c>
    </row>
    <row r="12" spans="2:6" x14ac:dyDescent="0.25">
      <c r="B12" s="26" t="s">
        <v>26</v>
      </c>
      <c r="C12" s="27">
        <v>0</v>
      </c>
      <c r="D12" s="27">
        <v>12093129</v>
      </c>
      <c r="E12" s="27">
        <v>9676352.3100000005</v>
      </c>
      <c r="F12" s="24">
        <f t="shared" si="2"/>
        <v>0.80015290583603305</v>
      </c>
    </row>
    <row r="13" spans="2:6" x14ac:dyDescent="0.25">
      <c r="B13" s="25" t="s">
        <v>27</v>
      </c>
      <c r="C13" s="28">
        <v>0</v>
      </c>
      <c r="D13" s="28">
        <v>83584708</v>
      </c>
      <c r="E13" s="28">
        <v>69828622.549999952</v>
      </c>
      <c r="F13" s="35">
        <f t="shared" si="1"/>
        <v>0.83542341919768326</v>
      </c>
    </row>
    <row r="14" spans="2:6" x14ac:dyDescent="0.25">
      <c r="B14" s="25" t="s">
        <v>28</v>
      </c>
      <c r="C14" s="28">
        <v>0</v>
      </c>
      <c r="D14" s="28">
        <v>4561169</v>
      </c>
      <c r="E14" s="28">
        <v>3517096.9299999997</v>
      </c>
      <c r="F14" s="35">
        <f t="shared" si="1"/>
        <v>0.77109550862947629</v>
      </c>
    </row>
    <row r="15" spans="2:6" x14ac:dyDescent="0.25">
      <c r="B15" s="25" t="s">
        <v>29</v>
      </c>
      <c r="C15" s="28">
        <v>0</v>
      </c>
      <c r="D15" s="28">
        <v>305400</v>
      </c>
      <c r="E15" s="28">
        <v>305394.32999999996</v>
      </c>
      <c r="F15" s="35">
        <f t="shared" si="1"/>
        <v>0.99998143418467567</v>
      </c>
    </row>
    <row r="16" spans="2:6" x14ac:dyDescent="0.25">
      <c r="B16" s="25" t="s">
        <v>30</v>
      </c>
      <c r="C16" s="28">
        <v>0</v>
      </c>
      <c r="D16" s="28">
        <v>25263786</v>
      </c>
      <c r="E16" s="28">
        <v>18597498.369999997</v>
      </c>
      <c r="F16" s="35">
        <f t="shared" si="1"/>
        <v>0.73613267504719981</v>
      </c>
    </row>
    <row r="17" spans="2:6" x14ac:dyDescent="0.25">
      <c r="B17" s="25" t="s">
        <v>31</v>
      </c>
      <c r="C17" s="28">
        <v>0</v>
      </c>
      <c r="D17" s="28">
        <v>20620537</v>
      </c>
      <c r="E17" s="28">
        <v>18393479.460000001</v>
      </c>
      <c r="F17" s="35">
        <f t="shared" si="1"/>
        <v>0.89199808230018451</v>
      </c>
    </row>
    <row r="18" spans="2:6" x14ac:dyDescent="0.25">
      <c r="B18" s="25" t="s">
        <v>32</v>
      </c>
      <c r="C18" s="28">
        <v>0</v>
      </c>
      <c r="D18" s="28">
        <v>0</v>
      </c>
      <c r="E18" s="28">
        <v>0</v>
      </c>
      <c r="F18" s="35" t="str">
        <f t="shared" si="1"/>
        <v>%</v>
      </c>
    </row>
    <row r="19" spans="2:6" x14ac:dyDescent="0.25">
      <c r="B19" s="25" t="s">
        <v>33</v>
      </c>
      <c r="C19" s="28">
        <v>0</v>
      </c>
      <c r="D19" s="28">
        <v>11413272</v>
      </c>
      <c r="E19" s="28">
        <v>11044330.529999999</v>
      </c>
      <c r="F19" s="35">
        <f t="shared" si="1"/>
        <v>0.96767434702336008</v>
      </c>
    </row>
    <row r="20" spans="2:6" x14ac:dyDescent="0.25">
      <c r="B20" s="25" t="s">
        <v>34</v>
      </c>
      <c r="C20" s="28">
        <v>0</v>
      </c>
      <c r="D20" s="28">
        <v>1090913</v>
      </c>
      <c r="E20" s="28">
        <v>1085311.51</v>
      </c>
      <c r="F20" s="35">
        <f t="shared" si="1"/>
        <v>0.99486531923260613</v>
      </c>
    </row>
    <row r="21" spans="2:6" x14ac:dyDescent="0.25">
      <c r="B21" s="25" t="s">
        <v>35</v>
      </c>
      <c r="C21" s="28">
        <v>0</v>
      </c>
      <c r="D21" s="28">
        <v>4453180</v>
      </c>
      <c r="E21" s="28">
        <v>4335467.459999999</v>
      </c>
      <c r="F21" s="35">
        <f t="shared" si="1"/>
        <v>0.97356663328228343</v>
      </c>
    </row>
    <row r="22" spans="2:6" x14ac:dyDescent="0.25">
      <c r="B22" s="25" t="s">
        <v>38</v>
      </c>
      <c r="C22" s="28">
        <v>0</v>
      </c>
      <c r="D22" s="28">
        <v>319</v>
      </c>
      <c r="E22" s="28">
        <v>0</v>
      </c>
      <c r="F22" s="35" t="str">
        <f t="shared" si="1"/>
        <v>%</v>
      </c>
    </row>
    <row r="23" spans="2:6" x14ac:dyDescent="0.25">
      <c r="B23" s="25" t="s">
        <v>40</v>
      </c>
      <c r="C23" s="28">
        <v>0</v>
      </c>
      <c r="D23" s="28">
        <v>22387511</v>
      </c>
      <c r="E23" s="28">
        <v>16344547.039999997</v>
      </c>
      <c r="F23" s="35">
        <f t="shared" si="1"/>
        <v>0.73007432760167024</v>
      </c>
    </row>
    <row r="24" spans="2:6" x14ac:dyDescent="0.25">
      <c r="B24" s="25" t="s">
        <v>36</v>
      </c>
      <c r="C24" s="28">
        <v>0</v>
      </c>
      <c r="D24" s="28">
        <v>241190</v>
      </c>
      <c r="E24" s="28">
        <v>240438.9</v>
      </c>
      <c r="F24" s="35">
        <f t="shared" si="1"/>
        <v>0.99688585762262116</v>
      </c>
    </row>
    <row r="25" spans="2:6" x14ac:dyDescent="0.25">
      <c r="B25" s="25" t="s">
        <v>37</v>
      </c>
      <c r="C25" s="28">
        <v>0</v>
      </c>
      <c r="D25" s="28">
        <v>504016566</v>
      </c>
      <c r="E25" s="28">
        <v>400097234.31999987</v>
      </c>
      <c r="F25" s="35">
        <f t="shared" si="1"/>
        <v>0.79381762685951052</v>
      </c>
    </row>
    <row r="26" spans="2:6" hidden="1" x14ac:dyDescent="0.25">
      <c r="B26" s="44" t="s">
        <v>17</v>
      </c>
      <c r="C26" s="45">
        <f>SUM(C27:C28)</f>
        <v>0</v>
      </c>
      <c r="D26" s="45">
        <f t="shared" ref="D26:E26" si="3">SUM(D27:D28)</f>
        <v>0</v>
      </c>
      <c r="E26" s="45">
        <f t="shared" si="3"/>
        <v>0</v>
      </c>
      <c r="F26" s="46" t="str">
        <f t="shared" ref="F26:F27" si="4">IF(E26=0,"%",E26/D26)</f>
        <v>%</v>
      </c>
    </row>
    <row r="27" spans="2:6" hidden="1" x14ac:dyDescent="0.25">
      <c r="B27" s="25" t="s">
        <v>24</v>
      </c>
      <c r="C27" s="28"/>
      <c r="D27" s="28"/>
      <c r="E27" s="28"/>
      <c r="F27" s="35" t="str">
        <f t="shared" si="4"/>
        <v>%</v>
      </c>
    </row>
    <row r="28" spans="2:6" hidden="1" x14ac:dyDescent="0.25">
      <c r="B28" s="66" t="s">
        <v>25</v>
      </c>
      <c r="C28" s="67"/>
      <c r="D28" s="67"/>
      <c r="E28" s="67"/>
      <c r="F28" s="35" t="str">
        <f t="shared" si="1"/>
        <v>%</v>
      </c>
    </row>
    <row r="29" spans="2:6" x14ac:dyDescent="0.25">
      <c r="B29" s="44" t="s">
        <v>16</v>
      </c>
      <c r="C29" s="45">
        <f>+C30</f>
        <v>0</v>
      </c>
      <c r="D29" s="45">
        <f t="shared" ref="D29:E29" si="5">+D30</f>
        <v>58325</v>
      </c>
      <c r="E29" s="45">
        <f t="shared" si="5"/>
        <v>53025</v>
      </c>
      <c r="F29" s="46">
        <f t="shared" si="1"/>
        <v>0.90912987569652803</v>
      </c>
    </row>
    <row r="30" spans="2:6" x14ac:dyDescent="0.25">
      <c r="B30" s="25" t="s">
        <v>37</v>
      </c>
      <c r="C30" s="28">
        <v>0</v>
      </c>
      <c r="D30" s="28">
        <v>58325</v>
      </c>
      <c r="E30" s="28">
        <v>53025</v>
      </c>
      <c r="F30" s="35">
        <f t="shared" si="1"/>
        <v>0.90912987569652803</v>
      </c>
    </row>
    <row r="31" spans="2:6" x14ac:dyDescent="0.25">
      <c r="B31" s="44" t="s">
        <v>15</v>
      </c>
      <c r="C31" s="45">
        <f>+SUM(C32:C43)</f>
        <v>0</v>
      </c>
      <c r="D31" s="45">
        <f>+SUM(D32:D43)</f>
        <v>57064361</v>
      </c>
      <c r="E31" s="45">
        <f>+SUM(E32:E43)</f>
        <v>27693643.489999991</v>
      </c>
      <c r="F31" s="46">
        <f t="shared" si="1"/>
        <v>0.48530541663298377</v>
      </c>
    </row>
    <row r="32" spans="2:6" x14ac:dyDescent="0.25">
      <c r="B32" s="26" t="s">
        <v>26</v>
      </c>
      <c r="C32" s="27">
        <v>0</v>
      </c>
      <c r="D32" s="27">
        <v>1229950</v>
      </c>
      <c r="E32" s="27">
        <v>675556.81</v>
      </c>
      <c r="F32" s="24">
        <f t="shared" si="1"/>
        <v>0.54925550632139519</v>
      </c>
    </row>
    <row r="33" spans="2:6" x14ac:dyDescent="0.25">
      <c r="B33" s="25" t="s">
        <v>27</v>
      </c>
      <c r="C33" s="28">
        <v>0</v>
      </c>
      <c r="D33" s="28">
        <v>2146739</v>
      </c>
      <c r="E33" s="28">
        <v>1418031.9899999998</v>
      </c>
      <c r="F33" s="35">
        <f>IF(E33=0,"%",E33/D33)</f>
        <v>0.66055165066642929</v>
      </c>
    </row>
    <row r="34" spans="2:6" x14ac:dyDescent="0.25">
      <c r="B34" s="25" t="s">
        <v>28</v>
      </c>
      <c r="C34" s="28">
        <v>0</v>
      </c>
      <c r="D34" s="28">
        <v>658872</v>
      </c>
      <c r="E34" s="28">
        <v>615536.96</v>
      </c>
      <c r="F34" s="35">
        <f t="shared" ref="F34:F36" si="6">IF(E34=0,"%",E34/D34)</f>
        <v>0.9342284389077089</v>
      </c>
    </row>
    <row r="35" spans="2:6" x14ac:dyDescent="0.25">
      <c r="B35" s="25" t="s">
        <v>29</v>
      </c>
      <c r="C35" s="28">
        <v>0</v>
      </c>
      <c r="D35" s="28">
        <v>3327</v>
      </c>
      <c r="E35" s="28">
        <v>0</v>
      </c>
      <c r="F35" s="35" t="str">
        <f t="shared" si="6"/>
        <v>%</v>
      </c>
    </row>
    <row r="36" spans="2:6" x14ac:dyDescent="0.25">
      <c r="B36" s="25" t="s">
        <v>30</v>
      </c>
      <c r="C36" s="28">
        <v>0</v>
      </c>
      <c r="D36" s="28">
        <v>2516377</v>
      </c>
      <c r="E36" s="28">
        <v>1288603.0899999999</v>
      </c>
      <c r="F36" s="35">
        <f t="shared" si="6"/>
        <v>0.51208665871608261</v>
      </c>
    </row>
    <row r="37" spans="2:6" x14ac:dyDescent="0.25">
      <c r="B37" s="25" t="s">
        <v>31</v>
      </c>
      <c r="C37" s="28">
        <v>0</v>
      </c>
      <c r="D37" s="28">
        <v>1478237</v>
      </c>
      <c r="E37" s="28">
        <v>1123422.79</v>
      </c>
      <c r="F37" s="35">
        <f t="shared" si="1"/>
        <v>0.75997474694517864</v>
      </c>
    </row>
    <row r="38" spans="2:6" x14ac:dyDescent="0.25">
      <c r="B38" s="25" t="s">
        <v>33</v>
      </c>
      <c r="C38" s="28">
        <v>0</v>
      </c>
      <c r="D38" s="28">
        <v>4213070</v>
      </c>
      <c r="E38" s="28">
        <v>3530334.4699999997</v>
      </c>
      <c r="F38" s="35">
        <f t="shared" si="1"/>
        <v>0.83794821116193174</v>
      </c>
    </row>
    <row r="39" spans="2:6" x14ac:dyDescent="0.25">
      <c r="B39" s="25" t="s">
        <v>34</v>
      </c>
      <c r="C39" s="28">
        <v>0</v>
      </c>
      <c r="D39" s="28">
        <v>71000</v>
      </c>
      <c r="E39" s="28">
        <v>30000</v>
      </c>
      <c r="F39" s="35">
        <f t="shared" si="1"/>
        <v>0.42253521126760563</v>
      </c>
    </row>
    <row r="40" spans="2:6" x14ac:dyDescent="0.25">
      <c r="B40" s="25" t="s">
        <v>35</v>
      </c>
      <c r="C40" s="28">
        <v>0</v>
      </c>
      <c r="D40" s="28">
        <v>181144</v>
      </c>
      <c r="E40" s="28">
        <v>122946.32</v>
      </c>
      <c r="F40" s="35">
        <f t="shared" si="1"/>
        <v>0.67872145917060467</v>
      </c>
    </row>
    <row r="41" spans="2:6" x14ac:dyDescent="0.25">
      <c r="B41" s="25" t="s">
        <v>40</v>
      </c>
      <c r="C41" s="28">
        <v>0</v>
      </c>
      <c r="D41" s="28">
        <v>3708717</v>
      </c>
      <c r="E41" s="28">
        <v>2783134.3499999996</v>
      </c>
      <c r="F41" s="35">
        <f t="shared" si="1"/>
        <v>0.75043049928047889</v>
      </c>
    </row>
    <row r="42" spans="2:6" x14ac:dyDescent="0.25">
      <c r="B42" s="25" t="s">
        <v>36</v>
      </c>
      <c r="C42" s="28">
        <v>0</v>
      </c>
      <c r="D42" s="28">
        <v>146611</v>
      </c>
      <c r="E42" s="28">
        <v>0</v>
      </c>
      <c r="F42" s="35" t="str">
        <f t="shared" si="1"/>
        <v>%</v>
      </c>
    </row>
    <row r="43" spans="2:6" x14ac:dyDescent="0.25">
      <c r="B43" s="25" t="s">
        <v>37</v>
      </c>
      <c r="C43" s="28">
        <v>0</v>
      </c>
      <c r="D43" s="28">
        <v>40710317</v>
      </c>
      <c r="E43" s="28">
        <v>16106076.709999992</v>
      </c>
      <c r="F43" s="35">
        <f t="shared" si="1"/>
        <v>0.39562641356980816</v>
      </c>
    </row>
    <row r="44" spans="2:6" x14ac:dyDescent="0.25">
      <c r="B44" s="47" t="s">
        <v>3</v>
      </c>
      <c r="C44" s="48">
        <f>+C31+C29+C26+C11</f>
        <v>0</v>
      </c>
      <c r="D44" s="48">
        <f>+D31+D29+D26+D11</f>
        <v>747154366</v>
      </c>
      <c r="E44" s="48">
        <f>+E31+E29+E26+E11</f>
        <v>581212442.19999981</v>
      </c>
      <c r="F44" s="49">
        <f t="shared" si="1"/>
        <v>0.77790141990550832</v>
      </c>
    </row>
    <row r="45" spans="2:6" x14ac:dyDescent="0.25">
      <c r="B45" s="37" t="s">
        <v>48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5" t="s">
        <v>46</v>
      </c>
      <c r="C5" s="75"/>
      <c r="D5" s="75"/>
      <c r="E5" s="75"/>
      <c r="F5" s="75"/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47</v>
      </c>
      <c r="F8" s="52" t="s">
        <v>5</v>
      </c>
    </row>
    <row r="9" spans="2:6" x14ac:dyDescent="0.25">
      <c r="B9" s="44" t="s">
        <v>21</v>
      </c>
      <c r="C9" s="45">
        <f>SUM(C10:C12)</f>
        <v>0</v>
      </c>
      <c r="D9" s="45">
        <f t="shared" ref="D9:E9" si="0">SUM(D10:D12)</f>
        <v>4817625</v>
      </c>
      <c r="E9" s="45">
        <f t="shared" si="0"/>
        <v>4109298</v>
      </c>
      <c r="F9" s="46">
        <f t="shared" ref="F9:F16" si="1">IF(E9=0,"%",E9/D9)</f>
        <v>0.85297174437611889</v>
      </c>
    </row>
    <row r="10" spans="2:6" x14ac:dyDescent="0.25">
      <c r="B10" s="25" t="s">
        <v>26</v>
      </c>
      <c r="C10" s="28">
        <v>0</v>
      </c>
      <c r="D10" s="28">
        <v>412325</v>
      </c>
      <c r="E10" s="28">
        <v>329464</v>
      </c>
      <c r="F10" s="35">
        <f t="shared" si="1"/>
        <v>0.79903959255441703</v>
      </c>
    </row>
    <row r="11" spans="2:6" x14ac:dyDescent="0.25">
      <c r="B11" s="71" t="s">
        <v>27</v>
      </c>
      <c r="C11" s="72">
        <v>0</v>
      </c>
      <c r="D11" s="72">
        <v>2274393</v>
      </c>
      <c r="E11" s="72">
        <v>2086761.44</v>
      </c>
      <c r="F11" s="73">
        <f t="shared" si="1"/>
        <v>0.91750257761081744</v>
      </c>
    </row>
    <row r="12" spans="2:6" x14ac:dyDescent="0.25">
      <c r="B12" s="54" t="s">
        <v>40</v>
      </c>
      <c r="C12" s="29">
        <v>0</v>
      </c>
      <c r="D12" s="29">
        <v>2130907</v>
      </c>
      <c r="E12" s="29">
        <v>1693072.56</v>
      </c>
      <c r="F12" s="36">
        <f t="shared" si="1"/>
        <v>0.79453141784226156</v>
      </c>
    </row>
    <row r="13" spans="2:6" hidden="1" x14ac:dyDescent="0.25">
      <c r="B13" s="44" t="s">
        <v>15</v>
      </c>
      <c r="C13" s="45">
        <f>SUM(C14:C15)</f>
        <v>0</v>
      </c>
      <c r="D13" s="45">
        <f t="shared" ref="D13:E13" si="2">SUM(D14:D15)</f>
        <v>0</v>
      </c>
      <c r="E13" s="45">
        <f t="shared" si="2"/>
        <v>0</v>
      </c>
      <c r="F13" s="55" t="str">
        <f t="shared" si="1"/>
        <v>%</v>
      </c>
    </row>
    <row r="14" spans="2:6" hidden="1" x14ac:dyDescent="0.25">
      <c r="B14" s="25" t="s">
        <v>26</v>
      </c>
      <c r="C14" s="28"/>
      <c r="D14" s="28"/>
      <c r="E14" s="28"/>
      <c r="F14" s="35" t="str">
        <f t="shared" si="1"/>
        <v>%</v>
      </c>
    </row>
    <row r="15" spans="2:6" hidden="1" x14ac:dyDescent="0.25">
      <c r="B15" s="54" t="s">
        <v>27</v>
      </c>
      <c r="C15" s="29"/>
      <c r="D15" s="29"/>
      <c r="E15" s="29"/>
      <c r="F15" s="36" t="str">
        <f t="shared" si="1"/>
        <v>%</v>
      </c>
    </row>
    <row r="16" spans="2:6" x14ac:dyDescent="0.25">
      <c r="B16" s="47" t="s">
        <v>3</v>
      </c>
      <c r="C16" s="48">
        <f>+C13+C9</f>
        <v>0</v>
      </c>
      <c r="D16" s="48">
        <f t="shared" ref="D16:E16" si="3">+D13+D9</f>
        <v>4817625</v>
      </c>
      <c r="E16" s="48">
        <f t="shared" si="3"/>
        <v>4109298</v>
      </c>
      <c r="F16" s="49">
        <f t="shared" si="1"/>
        <v>0.85297174437611889</v>
      </c>
    </row>
    <row r="17" spans="2:2" x14ac:dyDescent="0.25">
      <c r="B17" s="37" t="s">
        <v>48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2023-01-04T15:07:01Z</dcterms:modified>
</cp:coreProperties>
</file>