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RO!$B$5:$F$73</definedName>
    <definedName name="_xlnm.Print_Area" localSheetId="4">ROCC!$B$5:$F$37</definedName>
    <definedName name="_xlnm.Print_Area" localSheetId="3">ROOC!$B$2:$F$10</definedName>
    <definedName name="_xlnm.Print_Area" localSheetId="0">'TODA FUENTE'!$B$5:$F$80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0" i="5"/>
  <c r="C25" i="5"/>
  <c r="D25" i="5"/>
  <c r="E25" i="5"/>
  <c r="F38" i="1"/>
  <c r="C46" i="1"/>
  <c r="D46" i="1"/>
  <c r="E46" i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4" i="2"/>
  <c r="C39" i="2"/>
  <c r="D39" i="2"/>
  <c r="E39" i="2"/>
  <c r="F15" i="2"/>
  <c r="F20" i="1"/>
  <c r="C22" i="1"/>
  <c r="D22" i="1"/>
  <c r="E22" i="1"/>
  <c r="F39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28" i="1"/>
  <c r="F27" i="1"/>
  <c r="F26" i="1"/>
  <c r="F25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5"/>
  <c r="F31" i="3"/>
  <c r="F51" i="1"/>
  <c r="F40" i="3" l="1"/>
  <c r="F24" i="2"/>
  <c r="F24" i="1"/>
  <c r="F16" i="5" l="1"/>
  <c r="E30" i="8"/>
  <c r="D30" i="8"/>
  <c r="D36" i="8" s="1"/>
  <c r="C30" i="8"/>
  <c r="C36" i="8" s="1"/>
  <c r="F13" i="8" l="1"/>
  <c r="E36" i="8"/>
  <c r="F30" i="8"/>
  <c r="F34" i="5"/>
  <c r="F27" i="5"/>
  <c r="F18" i="5"/>
  <c r="F35" i="3"/>
  <c r="F73" i="1"/>
  <c r="F44" i="1"/>
  <c r="F42" i="1"/>
  <c r="F29" i="1"/>
  <c r="F26" i="5" l="1"/>
  <c r="C31" i="1"/>
  <c r="D31" i="1"/>
  <c r="E31" i="1"/>
  <c r="F25" i="5" l="1"/>
  <c r="F33" i="8"/>
  <c r="F16" i="8"/>
  <c r="F65" i="2"/>
  <c r="F64" i="2"/>
  <c r="F63" i="2"/>
  <c r="F62" i="2"/>
  <c r="F75" i="1"/>
  <c r="F74" i="1"/>
  <c r="F32" i="8" l="1"/>
  <c r="F15" i="8"/>
  <c r="C58" i="2"/>
  <c r="F36" i="8" l="1"/>
  <c r="F72" i="1"/>
  <c r="F17" i="5" l="1"/>
  <c r="F11" i="3" l="1"/>
  <c r="F44" i="2"/>
  <c r="F43" i="2"/>
  <c r="F42" i="2"/>
  <c r="F41" i="2"/>
  <c r="F29" i="2"/>
  <c r="F53" i="1"/>
  <c r="F52" i="1"/>
  <c r="F50" i="1"/>
  <c r="F49" i="1"/>
  <c r="F39" i="1"/>
  <c r="F14" i="7" l="1"/>
  <c r="F13" i="7"/>
  <c r="E12" i="7"/>
  <c r="D12" i="7"/>
  <c r="C12" i="7"/>
  <c r="E28" i="5"/>
  <c r="D28" i="5"/>
  <c r="C28" i="5"/>
  <c r="C34" i="3"/>
  <c r="D34" i="3"/>
  <c r="E34" i="3"/>
  <c r="F57" i="2"/>
  <c r="E56" i="2"/>
  <c r="F56" i="2" s="1"/>
  <c r="D56" i="2"/>
  <c r="C56" i="2"/>
  <c r="E63" i="1"/>
  <c r="F63" i="1" s="1"/>
  <c r="D63" i="1"/>
  <c r="C63" i="1"/>
  <c r="F64" i="1"/>
  <c r="F12" i="7" l="1"/>
  <c r="F32" i="3"/>
  <c r="F30" i="1"/>
  <c r="F23" i="1"/>
  <c r="F35" i="5" l="1"/>
  <c r="F32" i="5"/>
  <c r="F29" i="5"/>
  <c r="F28" i="5"/>
  <c r="C25" i="2"/>
  <c r="D25" i="2"/>
  <c r="E25" i="2"/>
  <c r="E11" i="5" l="1"/>
  <c r="D11" i="5"/>
  <c r="C11" i="5"/>
  <c r="E9" i="5"/>
  <c r="D9" i="5"/>
  <c r="C9" i="5"/>
  <c r="E47" i="2"/>
  <c r="D47" i="2"/>
  <c r="C47" i="2"/>
  <c r="E54" i="1"/>
  <c r="D54" i="1"/>
  <c r="C54" i="1"/>
  <c r="F61" i="1"/>
  <c r="F60" i="1"/>
  <c r="F59" i="1"/>
  <c r="C65" i="1"/>
  <c r="D65" i="1"/>
  <c r="E65" i="1"/>
  <c r="F15" i="5" l="1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51" i="2"/>
  <c r="F45" i="2"/>
  <c r="F40" i="2"/>
  <c r="F58" i="1"/>
  <c r="F48" i="1"/>
  <c r="F69" i="2" l="1"/>
  <c r="F71" i="1"/>
  <c r="F29" i="3" l="1"/>
  <c r="F34" i="3"/>
  <c r="F55" i="2"/>
  <c r="D58" i="2"/>
  <c r="E58" i="2"/>
  <c r="F10" i="7"/>
  <c r="F53" i="2" l="1"/>
  <c r="F52" i="2"/>
  <c r="F50" i="2"/>
  <c r="F57" i="1"/>
  <c r="F23" i="2" l="1"/>
  <c r="F46" i="2" l="1"/>
  <c r="F47" i="1"/>
  <c r="C30" i="5" l="1"/>
  <c r="C41" i="5" s="1"/>
  <c r="D30" i="5"/>
  <c r="D41" i="5" s="1"/>
  <c r="E30" i="5"/>
  <c r="E41" i="5" s="1"/>
  <c r="F38" i="5" l="1"/>
  <c r="F10" i="8" l="1"/>
  <c r="F37" i="5" l="1"/>
  <c r="F36" i="5"/>
  <c r="F31" i="5"/>
  <c r="F24" i="5"/>
  <c r="F23" i="5"/>
  <c r="F22" i="5"/>
  <c r="F21" i="5"/>
  <c r="F19" i="5"/>
  <c r="F10" i="5"/>
  <c r="F71" i="2"/>
  <c r="F70" i="2"/>
  <c r="F68" i="2"/>
  <c r="F67" i="2"/>
  <c r="F66" i="2"/>
  <c r="F61" i="2"/>
  <c r="F60" i="2"/>
  <c r="F59" i="2"/>
  <c r="F54" i="2"/>
  <c r="F49" i="2"/>
  <c r="F48" i="2"/>
  <c r="F38" i="2"/>
  <c r="F37" i="2"/>
  <c r="F36" i="2"/>
  <c r="F35" i="2"/>
  <c r="F33" i="2"/>
  <c r="F32" i="2"/>
  <c r="F31" i="2"/>
  <c r="F30" i="2"/>
  <c r="F28" i="2"/>
  <c r="F27" i="2"/>
  <c r="F26" i="2"/>
  <c r="F21" i="2"/>
  <c r="F20" i="2"/>
  <c r="F19" i="2"/>
  <c r="F18" i="2"/>
  <c r="F17" i="2"/>
  <c r="F16" i="2"/>
  <c r="F14" i="2"/>
  <c r="F13" i="2"/>
  <c r="F12" i="2"/>
  <c r="F11" i="2"/>
  <c r="F10" i="2"/>
  <c r="F78" i="1"/>
  <c r="F77" i="1"/>
  <c r="F76" i="1"/>
  <c r="F70" i="1"/>
  <c r="F69" i="1"/>
  <c r="F68" i="1"/>
  <c r="F67" i="1"/>
  <c r="F66" i="1"/>
  <c r="F62" i="1"/>
  <c r="F56" i="1"/>
  <c r="F55" i="1"/>
  <c r="F45" i="1"/>
  <c r="F43" i="1"/>
  <c r="F41" i="1"/>
  <c r="F40" i="1"/>
  <c r="F37" i="1"/>
  <c r="F36" i="1"/>
  <c r="F35" i="1"/>
  <c r="F34" i="1"/>
  <c r="F33" i="1"/>
  <c r="F32" i="1"/>
  <c r="F21" i="1"/>
  <c r="F19" i="1"/>
  <c r="F18" i="1"/>
  <c r="F17" i="1"/>
  <c r="F16" i="1"/>
  <c r="F15" i="1"/>
  <c r="F14" i="1"/>
  <c r="F13" i="1"/>
  <c r="F12" i="1"/>
  <c r="F11" i="1"/>
  <c r="F10" i="1"/>
  <c r="F65" i="1" l="1"/>
  <c r="F58" i="2"/>
  <c r="E9" i="3"/>
  <c r="D9" i="3"/>
  <c r="C9" i="3"/>
  <c r="F9" i="3" l="1"/>
  <c r="F9" i="5"/>
  <c r="F46" i="1"/>
  <c r="F22" i="1"/>
  <c r="F9" i="8"/>
  <c r="F30" i="5"/>
  <c r="F41" i="5"/>
  <c r="F39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2" i="2"/>
  <c r="D22" i="2"/>
  <c r="C22" i="2"/>
  <c r="E9" i="2"/>
  <c r="D9" i="2"/>
  <c r="C9" i="2"/>
  <c r="E9" i="1"/>
  <c r="E79" i="1" s="1"/>
  <c r="D9" i="1"/>
  <c r="D79" i="1" s="1"/>
  <c r="C9" i="1"/>
  <c r="C79" i="1" s="1"/>
  <c r="E49" i="3" l="1"/>
  <c r="D49" i="3"/>
  <c r="D72" i="2"/>
  <c r="E72" i="2"/>
  <c r="C72" i="2"/>
  <c r="F79" i="1"/>
  <c r="C49" i="3"/>
  <c r="F16" i="3"/>
  <c r="F25" i="2"/>
  <c r="F22" i="2"/>
  <c r="F31" i="1"/>
  <c r="F47" i="2"/>
  <c r="F54" i="1"/>
  <c r="F9" i="2"/>
  <c r="F9" i="1"/>
  <c r="F9" i="4"/>
  <c r="F8" i="4"/>
  <c r="F7" i="4"/>
  <c r="F6" i="4"/>
  <c r="F49" i="3" l="1"/>
  <c r="F72" i="2"/>
</calcChain>
</file>

<file path=xl/sharedStrings.xml><?xml version="1.0" encoding="utf-8"?>
<sst xmlns="http://schemas.openxmlformats.org/spreadsheetml/2006/main" count="265" uniqueCount="49">
  <si>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</si>
  <si>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</si>
  <si>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</si>
  <si>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</si>
  <si>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</si>
  <si>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</si>
  <si>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</si>
  <si>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</si>
  <si>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</si>
  <si>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</si>
  <si>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</si>
  <si>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</si>
  <si>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</si>
  <si>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</si>
  <si>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</si>
  <si>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</si>
  <si>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</si>
  <si>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</si>
  <si>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</si>
  <si>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</si>
  <si>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</si>
  <si>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</si>
  <si>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</si>
  <si>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</si>
  <si>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</si>
  <si>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</si>
  <si>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</si>
  <si>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</si>
  <si>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</si>
  <si>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</si>
  <si>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</si>
  <si>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</si>
  <si>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</si>
  <si>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</si>
  <si>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</si>
  <si>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</si>
  <si>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</si>
  <si>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</si>
  <si>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</si>
  <si>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</si>
  <si>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</si>
  <si>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FEBRERO
DEL AÑO FISCAL 2023 DEL PLIEGO 011 MINSA - TODA FUENTE</t>
  </si>
  <si>
    <t>DEVENGADO
AL 28.02.23</t>
  </si>
  <si>
    <t>Fuente: SIAF, Consulta Amigable y Base de Datos al 28 de Febrero del 2023</t>
  </si>
  <si>
    <t>EJECUCION DE LOS PROGRAMAS PRESUPUESTALES AL MES DE FEBRERO
DEL AÑO FISCAL 2023 DEL PLIEGO 011 MINSA - RECURSOS ORDINARIOS</t>
  </si>
  <si>
    <t>EJECUCION DE LOS PROGRAMAS PRESUPUESTALES AL MES DE FEBRERO
DEL AÑO FISCAL 2023 DEL PLIEGO 011 MINSA - RECURSOS DIRECTAMENTE RECAUDADOS</t>
  </si>
  <si>
    <t>EJECUCION DE LOS PROGRAMAS PRESUPUESTALES AL MES DE FEBRERO
DEL AÑO FISCAL 2023 DEL PLIEGO 011 MINSA - ROOC</t>
  </si>
  <si>
    <t>EJECUCION DE LOS PROGRAMAS PRESUPUESTALES AL MES DE FEBRERO
DEL AÑO FISCAL 2023 DEL PLIEGO 011 MINSA - DONACIONES Y TRANSFERENCIAS</t>
  </si>
  <si>
    <t>EJECUCION DE LOS PROGRAMAS PRESUPUESTALES AL MES DE FEBRERO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</si>
</sst>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3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3216586043</v>
      </c>
      <c r="E9" s="41">
        <f>SUM(E10:E21)</f>
        <v>496718449.00999963</v>
      </c>
      <c r="F9" s="53">
        <f t="shared" ref="F9:F79" si="0">IF(E9=0,"%",E9/D9)</f>
        <v>0.15442411375593959</v>
      </c>
    </row>
    <row r="10" spans="2:6" x14ac:dyDescent="0.25">
      <c r="B10" s="16" t="s">
        <v>27</v>
      </c>
      <c r="C10" s="29">
        <v>275192233</v>
      </c>
      <c r="D10" s="29">
        <v>282231422</v>
      </c>
      <c r="E10" s="29">
        <v>52405173.430000015</v>
      </c>
      <c r="F10" s="54">
        <f t="shared" si="0"/>
        <v>0.18568156960921245</v>
      </c>
    </row>
    <row r="11" spans="2:6" x14ac:dyDescent="0.25">
      <c r="B11" s="17" t="s">
        <v>28</v>
      </c>
      <c r="C11" s="30">
        <v>61128019</v>
      </c>
      <c r="D11" s="30">
        <v>63487768</v>
      </c>
      <c r="E11" s="30">
        <v>10882334.400000006</v>
      </c>
      <c r="F11" s="55">
        <f t="shared" si="0"/>
        <v>0.17140836326140818</v>
      </c>
    </row>
    <row r="12" spans="2:6" x14ac:dyDescent="0.25">
      <c r="B12" s="17" t="s">
        <v>29</v>
      </c>
      <c r="C12" s="30">
        <v>34247147</v>
      </c>
      <c r="D12" s="30">
        <v>35292233</v>
      </c>
      <c r="E12" s="30">
        <v>5475566.1500000013</v>
      </c>
      <c r="F12" s="55">
        <f t="shared" si="0"/>
        <v>0.15514932563207326</v>
      </c>
    </row>
    <row r="13" spans="2:6" x14ac:dyDescent="0.25">
      <c r="B13" s="17" t="s">
        <v>30</v>
      </c>
      <c r="C13" s="30">
        <v>113499551</v>
      </c>
      <c r="D13" s="30">
        <v>116880285</v>
      </c>
      <c r="E13" s="30">
        <v>19981785.18</v>
      </c>
      <c r="F13" s="55">
        <f t="shared" si="0"/>
        <v>0.17095941526836625</v>
      </c>
    </row>
    <row r="14" spans="2:6" x14ac:dyDescent="0.25">
      <c r="B14" s="17" t="s">
        <v>31</v>
      </c>
      <c r="C14" s="30">
        <v>55422734</v>
      </c>
      <c r="D14" s="30">
        <v>58927922</v>
      </c>
      <c r="E14" s="30">
        <v>10189264.979999999</v>
      </c>
      <c r="F14" s="55">
        <f t="shared" si="0"/>
        <v>0.17291064463464365</v>
      </c>
    </row>
    <row r="15" spans="2:6" x14ac:dyDescent="0.25">
      <c r="B15" s="17" t="s">
        <v>32</v>
      </c>
      <c r="C15" s="30">
        <v>6943067</v>
      </c>
      <c r="D15" s="30">
        <v>8131930</v>
      </c>
      <c r="E15" s="30">
        <v>1212039.9799999997</v>
      </c>
      <c r="F15" s="55">
        <f t="shared" si="0"/>
        <v>0.14904702573681766</v>
      </c>
    </row>
    <row r="16" spans="2:6" x14ac:dyDescent="0.25">
      <c r="B16" s="17" t="s">
        <v>33</v>
      </c>
      <c r="C16" s="30">
        <v>257903093</v>
      </c>
      <c r="D16" s="30">
        <v>272572163</v>
      </c>
      <c r="E16" s="30">
        <v>46215288.709999964</v>
      </c>
      <c r="F16" s="55">
        <f t="shared" si="0"/>
        <v>0.16955248915128565</v>
      </c>
    </row>
    <row r="17" spans="2:6" x14ac:dyDescent="0.25">
      <c r="B17" s="17" t="s">
        <v>34</v>
      </c>
      <c r="C17" s="30">
        <v>35761385</v>
      </c>
      <c r="D17" s="30">
        <v>38742274</v>
      </c>
      <c r="E17" s="30">
        <v>6751058.3599999975</v>
      </c>
      <c r="F17" s="55">
        <f t="shared" si="0"/>
        <v>0.17425560409799376</v>
      </c>
    </row>
    <row r="18" spans="2:6" x14ac:dyDescent="0.25">
      <c r="B18" s="17" t="s">
        <v>35</v>
      </c>
      <c r="C18" s="30">
        <v>47373772</v>
      </c>
      <c r="D18" s="30">
        <v>50486869</v>
      </c>
      <c r="E18" s="30">
        <v>7800273.6500000004</v>
      </c>
      <c r="F18" s="55">
        <f t="shared" si="0"/>
        <v>0.15450103768566043</v>
      </c>
    </row>
    <row r="19" spans="2:6" x14ac:dyDescent="0.25">
      <c r="B19" s="17" t="s">
        <v>40</v>
      </c>
      <c r="C19" s="30">
        <v>156694519</v>
      </c>
      <c r="D19" s="30">
        <v>159995066</v>
      </c>
      <c r="E19" s="30">
        <v>29232600.569999993</v>
      </c>
      <c r="F19" s="55">
        <f t="shared" si="0"/>
        <v>0.1827093878632482</v>
      </c>
    </row>
    <row r="20" spans="2:6" x14ac:dyDescent="0.25">
      <c r="B20" s="17" t="s">
        <v>36</v>
      </c>
      <c r="C20" s="30">
        <v>1114797427</v>
      </c>
      <c r="D20" s="30">
        <v>1304897043</v>
      </c>
      <c r="E20" s="30">
        <v>168267258.75999966</v>
      </c>
      <c r="F20" s="55">
        <f t="shared" si="0"/>
        <v>0.12895060162995531</v>
      </c>
    </row>
    <row r="21" spans="2:6" x14ac:dyDescent="0.25">
      <c r="B21" s="17" t="s">
        <v>37</v>
      </c>
      <c r="C21" s="30">
        <v>820710086</v>
      </c>
      <c r="D21" s="30">
        <v>824941068</v>
      </c>
      <c r="E21" s="30">
        <v>138305804.84000006</v>
      </c>
      <c r="F21" s="55">
        <f t="shared" si="0"/>
        <v>0.16765537588680221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156422449</v>
      </c>
      <c r="E22" s="41">
        <f>SUM(E23:E30)</f>
        <v>27306563.73</v>
      </c>
      <c r="F22" s="53">
        <f t="shared" si="0"/>
        <v>0.17456934029974175</v>
      </c>
    </row>
    <row r="23" spans="2:6" x14ac:dyDescent="0.25">
      <c r="B23" s="17" t="s">
        <v>36</v>
      </c>
      <c r="C23" s="30">
        <v>3542637</v>
      </c>
      <c r="D23" s="30">
        <v>3513744</v>
      </c>
      <c r="E23" s="30">
        <v>38252.92</v>
      </c>
      <c r="F23" s="55">
        <f t="shared" si="0"/>
        <v>1.0886655373869012E-2</v>
      </c>
    </row>
    <row r="24" spans="2:6" x14ac:dyDescent="0.25">
      <c r="B24" s="17" t="s">
        <v>37</v>
      </c>
      <c r="C24" s="30">
        <v>149606504</v>
      </c>
      <c r="D24" s="30">
        <v>152908705</v>
      </c>
      <c r="E24" s="30">
        <v>27268310.809999999</v>
      </c>
      <c r="F24" s="55">
        <f t="shared" si="0"/>
        <v>0.17833066345045562</v>
      </c>
    </row>
    <row r="25" spans="2:6" hidden="1" x14ac:dyDescent="0.25">
      <c r="B25" s="17"/>
      <c r="C25" s="30"/>
      <c r="D25" s="30"/>
      <c r="E25" s="30"/>
      <c r="F25" s="55" t="str">
        <f t="shared" si="0"/>
        <v>%</v>
      </c>
    </row>
    <row r="26" spans="2:6" hidden="1" x14ac:dyDescent="0.25">
      <c r="B26" s="17"/>
      <c r="C26" s="30"/>
      <c r="D26" s="30"/>
      <c r="E26" s="30"/>
      <c r="F26" s="55" t="str">
        <f t="shared" si="0"/>
        <v>%</v>
      </c>
    </row>
    <row r="27" spans="2:6" hidden="1" x14ac:dyDescent="0.25">
      <c r="B27" s="17"/>
      <c r="C27" s="30"/>
      <c r="D27" s="30"/>
      <c r="E27" s="30"/>
      <c r="F27" s="55" t="str">
        <f t="shared" si="0"/>
        <v>%</v>
      </c>
    </row>
    <row r="28" spans="2:6" hidden="1" x14ac:dyDescent="0.25">
      <c r="B28" s="17"/>
      <c r="C28" s="30"/>
      <c r="D28" s="30"/>
      <c r="E28" s="30"/>
      <c r="F28" s="55" t="str">
        <f t="shared" si="0"/>
        <v>%</v>
      </c>
    </row>
    <row r="29" spans="2:6" hidden="1" x14ac:dyDescent="0.25">
      <c r="B29" s="17"/>
      <c r="C29" s="30"/>
      <c r="D29" s="30"/>
      <c r="E29" s="30"/>
      <c r="F29" s="55" t="str">
        <f t="shared" si="0"/>
        <v>%</v>
      </c>
    </row>
    <row r="30" spans="2:6" hidden="1" x14ac:dyDescent="0.25">
      <c r="B30" s="17"/>
      <c r="C30" s="30"/>
      <c r="D30" s="30"/>
      <c r="E30" s="30"/>
      <c r="F30" s="55" t="str">
        <f t="shared" si="0"/>
        <v>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3812652374</v>
      </c>
      <c r="E31" s="41">
        <f>SUM(E32:E45)</f>
        <v>292807326.33999979</v>
      </c>
      <c r="F31" s="53">
        <f t="shared" si="0"/>
        <v>7.6798852247000005E-2</v>
      </c>
    </row>
    <row r="32" spans="2:6" x14ac:dyDescent="0.25">
      <c r="B32" s="16" t="s">
        <v>27</v>
      </c>
      <c r="C32" s="29">
        <v>88310509</v>
      </c>
      <c r="D32" s="29">
        <v>124877204</v>
      </c>
      <c r="E32" s="29">
        <v>5134596.6499999994</v>
      </c>
      <c r="F32" s="54">
        <f t="shared" si="0"/>
        <v>4.111716538752741E-2</v>
      </c>
    </row>
    <row r="33" spans="2:6" x14ac:dyDescent="0.25">
      <c r="B33" s="17" t="s">
        <v>28</v>
      </c>
      <c r="C33" s="30">
        <v>138438154</v>
      </c>
      <c r="D33" s="30">
        <v>139127164</v>
      </c>
      <c r="E33" s="30">
        <v>5557220.2799999993</v>
      </c>
      <c r="F33" s="55">
        <f t="shared" si="0"/>
        <v>3.9943459783310174E-2</v>
      </c>
    </row>
    <row r="34" spans="2:6" x14ac:dyDescent="0.25">
      <c r="B34" s="17" t="s">
        <v>29</v>
      </c>
      <c r="C34" s="30">
        <v>30911780</v>
      </c>
      <c r="D34" s="30">
        <v>46489360</v>
      </c>
      <c r="E34" s="30">
        <v>858802.11999999976</v>
      </c>
      <c r="F34" s="55">
        <f t="shared" si="0"/>
        <v>1.8473089756451795E-2</v>
      </c>
    </row>
    <row r="35" spans="2:6" x14ac:dyDescent="0.25">
      <c r="B35" s="17" t="s">
        <v>30</v>
      </c>
      <c r="C35" s="30">
        <v>33846778</v>
      </c>
      <c r="D35" s="30">
        <v>49725239</v>
      </c>
      <c r="E35" s="30">
        <v>3315870.6599999974</v>
      </c>
      <c r="F35" s="55">
        <f t="shared" si="0"/>
        <v>6.6683855657284977E-2</v>
      </c>
    </row>
    <row r="36" spans="2:6" x14ac:dyDescent="0.25">
      <c r="B36" s="17" t="s">
        <v>31</v>
      </c>
      <c r="C36" s="30">
        <v>480760630</v>
      </c>
      <c r="D36" s="30">
        <v>378698159</v>
      </c>
      <c r="E36" s="30">
        <v>4378883.9200000018</v>
      </c>
      <c r="F36" s="55">
        <f t="shared" si="0"/>
        <v>1.1562992361945973E-2</v>
      </c>
    </row>
    <row r="37" spans="2:6" x14ac:dyDescent="0.25">
      <c r="B37" s="17" t="s">
        <v>32</v>
      </c>
      <c r="C37" s="30">
        <v>23328647</v>
      </c>
      <c r="D37" s="30">
        <v>43653079</v>
      </c>
      <c r="E37" s="30">
        <v>1096912.8399999999</v>
      </c>
      <c r="F37" s="55">
        <f t="shared" si="0"/>
        <v>2.5127960389689806E-2</v>
      </c>
    </row>
    <row r="38" spans="2:6" x14ac:dyDescent="0.25">
      <c r="B38" s="17" t="s">
        <v>33</v>
      </c>
      <c r="C38" s="30">
        <v>51065479</v>
      </c>
      <c r="D38" s="30">
        <v>71320768</v>
      </c>
      <c r="E38" s="30">
        <v>6069318.0899999961</v>
      </c>
      <c r="F38" s="55">
        <f t="shared" si="0"/>
        <v>8.5098888587402707E-2</v>
      </c>
    </row>
    <row r="39" spans="2:6" x14ac:dyDescent="0.25">
      <c r="B39" s="17" t="s">
        <v>34</v>
      </c>
      <c r="C39" s="30">
        <v>14653843</v>
      </c>
      <c r="D39" s="30">
        <v>18246029</v>
      </c>
      <c r="E39" s="30">
        <v>2043678.0699999996</v>
      </c>
      <c r="F39" s="55">
        <f t="shared" si="0"/>
        <v>0.1120067314372897</v>
      </c>
    </row>
    <row r="40" spans="2:6" x14ac:dyDescent="0.25">
      <c r="B40" s="17" t="s">
        <v>35</v>
      </c>
      <c r="C40" s="30">
        <v>50233929</v>
      </c>
      <c r="D40" s="30">
        <v>65176782</v>
      </c>
      <c r="E40" s="30">
        <v>5446437.9299999997</v>
      </c>
      <c r="F40" s="55">
        <f t="shared" si="0"/>
        <v>8.3564081608079391E-2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%</v>
      </c>
    </row>
    <row r="42" spans="2:6" x14ac:dyDescent="0.25">
      <c r="B42" s="17" t="s">
        <v>40</v>
      </c>
      <c r="C42" s="30">
        <v>70037114</v>
      </c>
      <c r="D42" s="30">
        <v>109698401</v>
      </c>
      <c r="E42" s="30">
        <v>3604979.4699999988</v>
      </c>
      <c r="F42" s="55">
        <f t="shared" si="0"/>
        <v>3.2862643731698504E-2</v>
      </c>
    </row>
    <row r="43" spans="2:6" x14ac:dyDescent="0.25">
      <c r="B43" s="17" t="s">
        <v>39</v>
      </c>
      <c r="C43" s="30">
        <v>23915230</v>
      </c>
      <c r="D43" s="30">
        <v>23863965</v>
      </c>
      <c r="E43" s="30">
        <v>215939.34000000003</v>
      </c>
      <c r="F43" s="55">
        <f t="shared" si="0"/>
        <v>9.0487620141916913E-3</v>
      </c>
    </row>
    <row r="44" spans="2:6" x14ac:dyDescent="0.25">
      <c r="B44" s="17" t="s">
        <v>36</v>
      </c>
      <c r="C44" s="30">
        <v>507488235</v>
      </c>
      <c r="D44" s="30">
        <v>464316290</v>
      </c>
      <c r="E44" s="30">
        <v>75676932.580000073</v>
      </c>
      <c r="F44" s="55">
        <f t="shared" si="0"/>
        <v>0.16298573668393171</v>
      </c>
    </row>
    <row r="45" spans="2:6" x14ac:dyDescent="0.25">
      <c r="B45" s="17" t="s">
        <v>37</v>
      </c>
      <c r="C45" s="30">
        <v>1753322231</v>
      </c>
      <c r="D45" s="30">
        <v>2277459765</v>
      </c>
      <c r="E45" s="30">
        <v>179407754.38999972</v>
      </c>
      <c r="F45" s="55">
        <f t="shared" si="0"/>
        <v>7.8775378229349186E-2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637803242</v>
      </c>
      <c r="E46" s="41">
        <f>SUM(E47:E53)</f>
        <v>107897669.84999998</v>
      </c>
      <c r="F46" s="53">
        <f t="shared" si="0"/>
        <v>0.16917077672991818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%</v>
      </c>
    </row>
    <row r="48" spans="2:6" x14ac:dyDescent="0.25">
      <c r="B48" s="17" t="s">
        <v>28</v>
      </c>
      <c r="C48" s="30">
        <v>0</v>
      </c>
      <c r="D48" s="30">
        <v>1653410</v>
      </c>
      <c r="E48" s="30">
        <v>0</v>
      </c>
      <c r="F48" s="55" t="str">
        <f t="shared" ref="F48:F53" si="1">IF(E48=0,"%",E48/D48)</f>
        <v>%</v>
      </c>
    </row>
    <row r="49" spans="2:6" x14ac:dyDescent="0.25">
      <c r="B49" s="17" t="s">
        <v>29</v>
      </c>
      <c r="C49" s="30">
        <v>12000000</v>
      </c>
      <c r="D49" s="30">
        <v>18470782</v>
      </c>
      <c r="E49" s="30">
        <v>0</v>
      </c>
      <c r="F49" s="55" t="str">
        <f t="shared" si="1"/>
        <v>%</v>
      </c>
    </row>
    <row r="50" spans="2:6" x14ac:dyDescent="0.25">
      <c r="B50" s="17" t="s">
        <v>31</v>
      </c>
      <c r="C50" s="30">
        <v>21990134</v>
      </c>
      <c r="D50" s="30">
        <v>12890753</v>
      </c>
      <c r="E50" s="30">
        <v>12101256</v>
      </c>
      <c r="F50" s="55">
        <f t="shared" si="1"/>
        <v>0.93875478026768489</v>
      </c>
    </row>
    <row r="51" spans="2:6" x14ac:dyDescent="0.25">
      <c r="B51" s="17" t="s">
        <v>40</v>
      </c>
      <c r="C51" s="30">
        <v>282129845</v>
      </c>
      <c r="D51" s="30">
        <v>272414461</v>
      </c>
      <c r="E51" s="30">
        <v>95796413.849999979</v>
      </c>
      <c r="F51" s="55">
        <f>IF(E51=0,"%",E51/D51)</f>
        <v>0.35165685954535275</v>
      </c>
    </row>
    <row r="52" spans="2:6" x14ac:dyDescent="0.25">
      <c r="B52" s="17" t="s">
        <v>36</v>
      </c>
      <c r="C52" s="30">
        <v>843018347</v>
      </c>
      <c r="D52" s="30">
        <v>185672262</v>
      </c>
      <c r="E52" s="30">
        <v>0</v>
      </c>
      <c r="F52" s="55" t="str">
        <f t="shared" si="1"/>
        <v>%</v>
      </c>
    </row>
    <row r="53" spans="2:6" x14ac:dyDescent="0.25">
      <c r="B53" s="17" t="s">
        <v>37</v>
      </c>
      <c r="C53" s="30">
        <v>170057861</v>
      </c>
      <c r="D53" s="30">
        <v>142303202</v>
      </c>
      <c r="E53" s="30">
        <v>0</v>
      </c>
      <c r="F53" s="55" t="str">
        <f t="shared" si="1"/>
        <v>%</v>
      </c>
    </row>
    <row r="54" spans="2:6" x14ac:dyDescent="0.25">
      <c r="B54" s="40" t="s">
        <v>10</v>
      </c>
      <c r="C54" s="41">
        <f>+SUM(C55:C62)</f>
        <v>283082289</v>
      </c>
      <c r="D54" s="41">
        <f>+SUM(D55:D62)</f>
        <v>310803738</v>
      </c>
      <c r="E54" s="41">
        <f>+SUM(E55:E62)</f>
        <v>13422428.17</v>
      </c>
      <c r="F54" s="53">
        <f t="shared" si="0"/>
        <v>4.3186186422249528E-2</v>
      </c>
    </row>
    <row r="55" spans="2:6" x14ac:dyDescent="0.25">
      <c r="B55" s="16" t="s">
        <v>27</v>
      </c>
      <c r="C55" s="29">
        <v>124732</v>
      </c>
      <c r="D55" s="29">
        <v>5940805</v>
      </c>
      <c r="E55" s="29">
        <v>2744620</v>
      </c>
      <c r="F55" s="54">
        <f t="shared" si="0"/>
        <v>0.46199462867406016</v>
      </c>
    </row>
    <row r="56" spans="2:6" x14ac:dyDescent="0.25">
      <c r="B56" s="17" t="s">
        <v>28</v>
      </c>
      <c r="C56" s="30">
        <v>0</v>
      </c>
      <c r="D56" s="30">
        <v>617771</v>
      </c>
      <c r="E56" s="30">
        <v>147332</v>
      </c>
      <c r="F56" s="55">
        <f t="shared" si="0"/>
        <v>0.23848966688303594</v>
      </c>
    </row>
    <row r="57" spans="2:6" x14ac:dyDescent="0.25">
      <c r="B57" s="17" t="s">
        <v>29</v>
      </c>
      <c r="C57" s="30">
        <v>128000</v>
      </c>
      <c r="D57" s="30">
        <v>1516625</v>
      </c>
      <c r="E57" s="30">
        <v>1286454</v>
      </c>
      <c r="F57" s="55">
        <f t="shared" si="0"/>
        <v>0.84823473172339903</v>
      </c>
    </row>
    <row r="58" spans="2:6" x14ac:dyDescent="0.25">
      <c r="B58" s="17" t="s">
        <v>31</v>
      </c>
      <c r="C58" s="30">
        <v>0</v>
      </c>
      <c r="D58" s="30">
        <v>8943718</v>
      </c>
      <c r="E58" s="30">
        <v>2495714</v>
      </c>
      <c r="F58" s="55">
        <f t="shared" ref="F58" si="2">IF(E58=0,"%",E58/D58)</f>
        <v>0.27904658890184147</v>
      </c>
    </row>
    <row r="59" spans="2:6" x14ac:dyDescent="0.25">
      <c r="B59" s="17" t="s">
        <v>35</v>
      </c>
      <c r="C59" s="30">
        <v>0</v>
      </c>
      <c r="D59" s="30">
        <v>62344</v>
      </c>
      <c r="E59" s="30">
        <v>0</v>
      </c>
      <c r="F59" s="55" t="str">
        <f t="shared" si="0"/>
        <v>%</v>
      </c>
    </row>
    <row r="60" spans="2:6" x14ac:dyDescent="0.25">
      <c r="B60" s="17" t="s">
        <v>40</v>
      </c>
      <c r="C60" s="30">
        <v>43956363</v>
      </c>
      <c r="D60" s="30">
        <v>43006861</v>
      </c>
      <c r="E60" s="30">
        <v>172816</v>
      </c>
      <c r="F60" s="55">
        <f t="shared" si="0"/>
        <v>4.0183355860359121E-3</v>
      </c>
    </row>
    <row r="61" spans="2:6" x14ac:dyDescent="0.25">
      <c r="B61" s="17" t="s">
        <v>36</v>
      </c>
      <c r="C61" s="30">
        <v>184275701</v>
      </c>
      <c r="D61" s="30">
        <v>186722355</v>
      </c>
      <c r="E61" s="30">
        <v>2901924.92</v>
      </c>
      <c r="F61" s="55">
        <f t="shared" si="0"/>
        <v>1.5541389888746851E-2</v>
      </c>
    </row>
    <row r="62" spans="2:6" x14ac:dyDescent="0.25">
      <c r="B62" s="17" t="s">
        <v>37</v>
      </c>
      <c r="C62" s="30">
        <v>54597493</v>
      </c>
      <c r="D62" s="30">
        <v>63993259</v>
      </c>
      <c r="E62" s="30">
        <v>3673567.25</v>
      </c>
      <c r="F62" s="55">
        <f t="shared" si="0"/>
        <v>5.7405534698584428E-2</v>
      </c>
    </row>
    <row r="63" spans="2:6" x14ac:dyDescent="0.25">
      <c r="B63" s="40" t="s">
        <v>23</v>
      </c>
      <c r="C63" s="41">
        <f>+C64</f>
        <v>0</v>
      </c>
      <c r="D63" s="41">
        <f t="shared" ref="D63:E63" si="3">+D64</f>
        <v>0</v>
      </c>
      <c r="E63" s="41">
        <f t="shared" si="3"/>
        <v>0</v>
      </c>
      <c r="F63" s="53" t="str">
        <f t="shared" ref="F63:F64" si="4">IF(E63=0,"%",E63/D63)</f>
        <v>%</v>
      </c>
    </row>
    <row r="64" spans="2:6" x14ac:dyDescent="0.25">
      <c r="B64" s="17" t="s">
        <v>36</v>
      </c>
      <c r="C64" s="29">
        <v>0</v>
      </c>
      <c r="D64" s="29">
        <v>0</v>
      </c>
      <c r="E64" s="29">
        <v>0</v>
      </c>
      <c r="F64" s="54" t="str">
        <f t="shared" si="4"/>
        <v>%</v>
      </c>
    </row>
    <row r="65" spans="2:6" x14ac:dyDescent="0.25">
      <c r="B65" s="40" t="s">
        <v>9</v>
      </c>
      <c r="C65" s="41">
        <f>SUM(C66:C78)</f>
        <v>1688965760</v>
      </c>
      <c r="D65" s="41">
        <f>SUM(D66:D78)</f>
        <v>1686538519</v>
      </c>
      <c r="E65" s="41">
        <f>SUM(E66:E78)</f>
        <v>62594821.790000007</v>
      </c>
      <c r="F65" s="53">
        <f t="shared" si="0"/>
        <v>3.71143742552138E-2</v>
      </c>
    </row>
    <row r="66" spans="2:6" x14ac:dyDescent="0.25">
      <c r="B66" s="16" t="s">
        <v>27</v>
      </c>
      <c r="C66" s="29">
        <v>164465288</v>
      </c>
      <c r="D66" s="29">
        <v>111533339</v>
      </c>
      <c r="E66" s="29">
        <v>1409272.6400000001</v>
      </c>
      <c r="F66" s="54">
        <f t="shared" si="0"/>
        <v>1.2635438449484599E-2</v>
      </c>
    </row>
    <row r="67" spans="2:6" x14ac:dyDescent="0.25">
      <c r="B67" s="17" t="s">
        <v>28</v>
      </c>
      <c r="C67" s="30">
        <v>0</v>
      </c>
      <c r="D67" s="30">
        <v>352443</v>
      </c>
      <c r="E67" s="30">
        <v>0</v>
      </c>
      <c r="F67" s="55" t="str">
        <f t="shared" si="0"/>
        <v>%</v>
      </c>
    </row>
    <row r="68" spans="2:6" x14ac:dyDescent="0.25">
      <c r="B68" s="17" t="s">
        <v>29</v>
      </c>
      <c r="C68" s="30">
        <v>0</v>
      </c>
      <c r="D68" s="30">
        <v>131677</v>
      </c>
      <c r="E68" s="30">
        <v>0</v>
      </c>
      <c r="F68" s="55" t="str">
        <f t="shared" si="0"/>
        <v>%</v>
      </c>
    </row>
    <row r="69" spans="2:6" x14ac:dyDescent="0.25">
      <c r="B69" s="17" t="s">
        <v>30</v>
      </c>
      <c r="C69" s="30">
        <v>0</v>
      </c>
      <c r="D69" s="30">
        <v>258683</v>
      </c>
      <c r="E69" s="30">
        <v>0</v>
      </c>
      <c r="F69" s="55" t="str">
        <f t="shared" si="0"/>
        <v>%</v>
      </c>
    </row>
    <row r="70" spans="2:6" x14ac:dyDescent="0.25">
      <c r="B70" s="17" t="s">
        <v>31</v>
      </c>
      <c r="C70" s="30">
        <v>100000000</v>
      </c>
      <c r="D70" s="30">
        <v>101658553</v>
      </c>
      <c r="E70" s="30">
        <v>0</v>
      </c>
      <c r="F70" s="55" t="str">
        <f t="shared" si="0"/>
        <v>%</v>
      </c>
    </row>
    <row r="71" spans="2:6" x14ac:dyDescent="0.25">
      <c r="B71" s="17" t="s">
        <v>32</v>
      </c>
      <c r="C71" s="30">
        <v>0</v>
      </c>
      <c r="D71" s="30">
        <v>25778654</v>
      </c>
      <c r="E71" s="30">
        <v>0</v>
      </c>
      <c r="F71" s="55" t="str">
        <f t="shared" si="0"/>
        <v>%</v>
      </c>
    </row>
    <row r="72" spans="2:6" x14ac:dyDescent="0.25">
      <c r="B72" s="17" t="s">
        <v>33</v>
      </c>
      <c r="C72" s="30">
        <v>0</v>
      </c>
      <c r="D72" s="30">
        <v>174884</v>
      </c>
      <c r="E72" s="30">
        <v>0</v>
      </c>
      <c r="F72" s="55" t="str">
        <f t="shared" si="0"/>
        <v>%</v>
      </c>
    </row>
    <row r="73" spans="2:6" x14ac:dyDescent="0.25">
      <c r="B73" s="17" t="s">
        <v>34</v>
      </c>
      <c r="C73" s="30">
        <v>0</v>
      </c>
      <c r="D73" s="30">
        <v>297822</v>
      </c>
      <c r="E73" s="30">
        <v>0</v>
      </c>
      <c r="F73" s="55" t="str">
        <f t="shared" si="0"/>
        <v>%</v>
      </c>
    </row>
    <row r="74" spans="2:6" x14ac:dyDescent="0.25">
      <c r="B74" s="17" t="s">
        <v>35</v>
      </c>
      <c r="C74" s="30">
        <v>0</v>
      </c>
      <c r="D74" s="30">
        <v>69779</v>
      </c>
      <c r="E74" s="30">
        <v>0</v>
      </c>
      <c r="F74" s="55" t="str">
        <f t="shared" si="0"/>
        <v>%</v>
      </c>
    </row>
    <row r="75" spans="2:6" x14ac:dyDescent="0.25">
      <c r="B75" s="17" t="s">
        <v>40</v>
      </c>
      <c r="C75" s="30">
        <v>0</v>
      </c>
      <c r="D75" s="30">
        <v>170061</v>
      </c>
      <c r="E75" s="30">
        <v>0</v>
      </c>
      <c r="F75" s="55" t="str">
        <f t="shared" si="0"/>
        <v>%</v>
      </c>
    </row>
    <row r="76" spans="2:6" x14ac:dyDescent="0.25">
      <c r="B76" s="17" t="s">
        <v>39</v>
      </c>
      <c r="C76" s="30">
        <v>1838520</v>
      </c>
      <c r="D76" s="30">
        <v>1921616</v>
      </c>
      <c r="E76" s="30">
        <v>0</v>
      </c>
      <c r="F76" s="55" t="str">
        <f t="shared" si="0"/>
        <v>%</v>
      </c>
    </row>
    <row r="77" spans="2:6" x14ac:dyDescent="0.25">
      <c r="B77" s="17" t="s">
        <v>36</v>
      </c>
      <c r="C77" s="30">
        <v>0</v>
      </c>
      <c r="D77" s="30">
        <v>5375568</v>
      </c>
      <c r="E77" s="30">
        <v>8486.9</v>
      </c>
      <c r="F77" s="55">
        <f t="shared" si="0"/>
        <v>1.5787913016819804E-3</v>
      </c>
    </row>
    <row r="78" spans="2:6" x14ac:dyDescent="0.25">
      <c r="B78" s="17" t="s">
        <v>37</v>
      </c>
      <c r="C78" s="30">
        <v>1422661952</v>
      </c>
      <c r="D78" s="30">
        <v>1438815440</v>
      </c>
      <c r="E78" s="30">
        <v>61177062.250000007</v>
      </c>
      <c r="F78" s="55">
        <f t="shared" si="0"/>
        <v>4.2519047647973533E-2</v>
      </c>
    </row>
    <row r="79" spans="2:6" x14ac:dyDescent="0.25">
      <c r="B79" s="43" t="s">
        <v>3</v>
      </c>
      <c r="C79" s="44">
        <f>+C65+C63+C54+C46+C31+C22+C9</f>
        <v>9707579091</v>
      </c>
      <c r="D79" s="44">
        <f>+D65+D63+D54+D46+D31+D22+D9</f>
        <v>9820806365</v>
      </c>
      <c r="E79" s="44">
        <f>+E65+E63+E54+E46+E31+E22+E9</f>
        <v>1000747258.8899994</v>
      </c>
      <c r="F79" s="56">
        <f t="shared" si="0"/>
        <v>0.10190072196683611</v>
      </c>
    </row>
    <row r="80" spans="2:6" x14ac:dyDescent="0.2">
      <c r="B80" s="34" t="s">
        <v>43</v>
      </c>
      <c r="C80" s="20"/>
      <c r="D80" s="20"/>
      <c r="E80" s="20"/>
    </row>
    <row r="81" spans="3:6" x14ac:dyDescent="0.25">
      <c r="C81" s="20"/>
      <c r="D81" s="20"/>
      <c r="E81" s="20"/>
      <c r="F81" s="57"/>
    </row>
    <row r="82" spans="3:6" x14ac:dyDescent="0.25">
      <c r="C82" s="20"/>
      <c r="D82" s="20"/>
      <c r="E82" s="20"/>
    </row>
    <row r="83" spans="3:6" x14ac:dyDescent="0.25">
      <c r="D83" s="20"/>
      <c r="E83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3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3216586043</v>
      </c>
      <c r="E9" s="41">
        <f>SUM(E10:E21)</f>
        <v>496718449.00999975</v>
      </c>
      <c r="F9" s="42">
        <f t="shared" ref="F9:F72" si="0">IF(E9=0,"%",E9/D9)</f>
        <v>0.15442411375593965</v>
      </c>
    </row>
    <row r="10" spans="2:6" x14ac:dyDescent="0.25">
      <c r="B10" s="11" t="s">
        <v>27</v>
      </c>
      <c r="C10" s="26">
        <v>275192233</v>
      </c>
      <c r="D10" s="26">
        <v>282231422</v>
      </c>
      <c r="E10" s="26">
        <v>52405173.430000007</v>
      </c>
      <c r="F10" s="31">
        <f t="shared" si="0"/>
        <v>0.18568156960921242</v>
      </c>
    </row>
    <row r="11" spans="2:6" x14ac:dyDescent="0.25">
      <c r="B11" s="13" t="s">
        <v>28</v>
      </c>
      <c r="C11" s="27">
        <v>61128019</v>
      </c>
      <c r="D11" s="27">
        <v>63487768</v>
      </c>
      <c r="E11" s="27">
        <v>10882334.400000002</v>
      </c>
      <c r="F11" s="22">
        <f t="shared" si="0"/>
        <v>0.17140836326140813</v>
      </c>
    </row>
    <row r="12" spans="2:6" x14ac:dyDescent="0.25">
      <c r="B12" s="13" t="s">
        <v>29</v>
      </c>
      <c r="C12" s="27">
        <v>34247147</v>
      </c>
      <c r="D12" s="27">
        <v>35292233</v>
      </c>
      <c r="E12" s="27">
        <v>5475566.1500000004</v>
      </c>
      <c r="F12" s="22">
        <f t="shared" si="0"/>
        <v>0.15514932563207323</v>
      </c>
    </row>
    <row r="13" spans="2:6" x14ac:dyDescent="0.25">
      <c r="B13" s="13" t="s">
        <v>30</v>
      </c>
      <c r="C13" s="27">
        <v>113499551</v>
      </c>
      <c r="D13" s="27">
        <v>116880285</v>
      </c>
      <c r="E13" s="27">
        <v>19981785.18</v>
      </c>
      <c r="F13" s="22">
        <f t="shared" si="0"/>
        <v>0.17095941526836625</v>
      </c>
    </row>
    <row r="14" spans="2:6" x14ac:dyDescent="0.25">
      <c r="B14" s="13" t="s">
        <v>31</v>
      </c>
      <c r="C14" s="27">
        <v>55422734</v>
      </c>
      <c r="D14" s="27">
        <v>58927922</v>
      </c>
      <c r="E14" s="27">
        <v>10189264.979999997</v>
      </c>
      <c r="F14" s="22">
        <f t="shared" si="0"/>
        <v>0.17291064463464359</v>
      </c>
    </row>
    <row r="15" spans="2:6" x14ac:dyDescent="0.25">
      <c r="B15" s="13" t="s">
        <v>32</v>
      </c>
      <c r="C15" s="27">
        <v>6943067</v>
      </c>
      <c r="D15" s="27">
        <v>8131930</v>
      </c>
      <c r="E15" s="27">
        <v>1212039.9799999997</v>
      </c>
      <c r="F15" s="22">
        <f t="shared" si="0"/>
        <v>0.14904702573681766</v>
      </c>
    </row>
    <row r="16" spans="2:6" x14ac:dyDescent="0.25">
      <c r="B16" s="13" t="s">
        <v>33</v>
      </c>
      <c r="C16" s="27">
        <v>257903093</v>
      </c>
      <c r="D16" s="27">
        <v>272572163</v>
      </c>
      <c r="E16" s="27">
        <v>46215288.709999964</v>
      </c>
      <c r="F16" s="22">
        <f t="shared" si="0"/>
        <v>0.16955248915128565</v>
      </c>
    </row>
    <row r="17" spans="2:6" x14ac:dyDescent="0.25">
      <c r="B17" s="13" t="s">
        <v>34</v>
      </c>
      <c r="C17" s="27">
        <v>35761385</v>
      </c>
      <c r="D17" s="27">
        <v>38742274</v>
      </c>
      <c r="E17" s="27">
        <v>6751058.3599999975</v>
      </c>
      <c r="F17" s="22">
        <f t="shared" si="0"/>
        <v>0.17425560409799376</v>
      </c>
    </row>
    <row r="18" spans="2:6" x14ac:dyDescent="0.25">
      <c r="B18" s="13" t="s">
        <v>35</v>
      </c>
      <c r="C18" s="27">
        <v>47373772</v>
      </c>
      <c r="D18" s="27">
        <v>50486869</v>
      </c>
      <c r="E18" s="27">
        <v>7800273.6499999994</v>
      </c>
      <c r="F18" s="22">
        <f t="shared" si="0"/>
        <v>0.1545010376856604</v>
      </c>
    </row>
    <row r="19" spans="2:6" x14ac:dyDescent="0.25">
      <c r="B19" s="13" t="s">
        <v>40</v>
      </c>
      <c r="C19" s="27">
        <v>156694519</v>
      </c>
      <c r="D19" s="27">
        <v>159995066</v>
      </c>
      <c r="E19" s="27">
        <v>29232600.570000015</v>
      </c>
      <c r="F19" s="22">
        <f t="shared" si="0"/>
        <v>0.18270938786324833</v>
      </c>
    </row>
    <row r="20" spans="2:6" x14ac:dyDescent="0.25">
      <c r="B20" s="13" t="s">
        <v>36</v>
      </c>
      <c r="C20" s="27">
        <v>1114797427</v>
      </c>
      <c r="D20" s="27">
        <v>1304897043</v>
      </c>
      <c r="E20" s="27">
        <v>168267258.75999966</v>
      </c>
      <c r="F20" s="22">
        <f t="shared" si="0"/>
        <v>0.12895060162995531</v>
      </c>
    </row>
    <row r="21" spans="2:6" x14ac:dyDescent="0.25">
      <c r="B21" s="13" t="s">
        <v>37</v>
      </c>
      <c r="C21" s="27">
        <v>820710086</v>
      </c>
      <c r="D21" s="27">
        <v>824941068</v>
      </c>
      <c r="E21" s="27">
        <v>138305804.84000006</v>
      </c>
      <c r="F21" s="22">
        <f t="shared" si="0"/>
        <v>0.16765537588680221</v>
      </c>
    </row>
    <row r="22" spans="2:6" x14ac:dyDescent="0.25">
      <c r="B22" s="40" t="s">
        <v>19</v>
      </c>
      <c r="C22" s="41">
        <f>SUM(C23:C24)</f>
        <v>153149141</v>
      </c>
      <c r="D22" s="41">
        <f>SUM(D23:D24)</f>
        <v>156422449</v>
      </c>
      <c r="E22" s="41">
        <f>SUM(E23:E24)</f>
        <v>27306563.73</v>
      </c>
      <c r="F22" s="42">
        <f t="shared" si="0"/>
        <v>0.17456934029974175</v>
      </c>
    </row>
    <row r="23" spans="2:6" x14ac:dyDescent="0.25">
      <c r="B23" s="13" t="s">
        <v>36</v>
      </c>
      <c r="C23" s="27">
        <v>3542637</v>
      </c>
      <c r="D23" s="27">
        <v>3513744</v>
      </c>
      <c r="E23" s="27">
        <v>38252.92</v>
      </c>
      <c r="F23" s="22">
        <f t="shared" si="0"/>
        <v>1.0886655373869012E-2</v>
      </c>
    </row>
    <row r="24" spans="2:6" x14ac:dyDescent="0.25">
      <c r="B24" s="13" t="s">
        <v>37</v>
      </c>
      <c r="C24" s="27">
        <v>149606504</v>
      </c>
      <c r="D24" s="27">
        <v>152908705</v>
      </c>
      <c r="E24" s="27">
        <v>27268310.809999999</v>
      </c>
      <c r="F24" s="22">
        <f t="shared" si="0"/>
        <v>0.17833066345045562</v>
      </c>
    </row>
    <row r="25" spans="2:6" x14ac:dyDescent="0.25">
      <c r="B25" s="40" t="s">
        <v>18</v>
      </c>
      <c r="C25" s="41">
        <f>SUM(C26:C38)</f>
        <v>3266211439</v>
      </c>
      <c r="D25" s="41">
        <f>SUM(D26:D38)</f>
        <v>3177737561</v>
      </c>
      <c r="E25" s="41">
        <f>SUM(E26:E38)</f>
        <v>268798307.98999983</v>
      </c>
      <c r="F25" s="42">
        <f t="shared" si="0"/>
        <v>8.4587950650465885E-2</v>
      </c>
    </row>
    <row r="26" spans="2:6" x14ac:dyDescent="0.25">
      <c r="B26" s="35" t="s">
        <v>27</v>
      </c>
      <c r="C26" s="12">
        <v>88310509</v>
      </c>
      <c r="D26" s="12">
        <v>88091074</v>
      </c>
      <c r="E26" s="12">
        <v>5055197.1500000022</v>
      </c>
      <c r="F26" s="31">
        <f t="shared" si="0"/>
        <v>5.7386031529142241E-2</v>
      </c>
    </row>
    <row r="27" spans="2:6" x14ac:dyDescent="0.25">
      <c r="B27" s="36" t="s">
        <v>28</v>
      </c>
      <c r="C27" s="37">
        <v>138438154</v>
      </c>
      <c r="D27" s="37">
        <v>136629539</v>
      </c>
      <c r="E27" s="37">
        <v>5557220.2799999993</v>
      </c>
      <c r="F27" s="22">
        <f t="shared" si="0"/>
        <v>4.0673637052965533E-2</v>
      </c>
    </row>
    <row r="28" spans="2:6" x14ac:dyDescent="0.25">
      <c r="B28" s="36" t="s">
        <v>29</v>
      </c>
      <c r="C28" s="37">
        <v>30911780</v>
      </c>
      <c r="D28" s="37">
        <v>46323602</v>
      </c>
      <c r="E28" s="37">
        <v>858802.11999999976</v>
      </c>
      <c r="F28" s="22">
        <f t="shared" si="0"/>
        <v>1.8539191317635442E-2</v>
      </c>
    </row>
    <row r="29" spans="2:6" x14ac:dyDescent="0.25">
      <c r="B29" s="36" t="s">
        <v>30</v>
      </c>
      <c r="C29" s="37">
        <v>33846778</v>
      </c>
      <c r="D29" s="37">
        <v>33635897</v>
      </c>
      <c r="E29" s="37">
        <v>3315870.6599999974</v>
      </c>
      <c r="F29" s="22">
        <f t="shared" si="0"/>
        <v>9.858130615633641E-2</v>
      </c>
    </row>
    <row r="30" spans="2:6" x14ac:dyDescent="0.25">
      <c r="B30" s="36" t="s">
        <v>31</v>
      </c>
      <c r="C30" s="37">
        <v>480760630</v>
      </c>
      <c r="D30" s="37">
        <v>358641443</v>
      </c>
      <c r="E30" s="37">
        <v>4378883.9200000027</v>
      </c>
      <c r="F30" s="22">
        <f t="shared" si="0"/>
        <v>1.2209642821451627E-2</v>
      </c>
    </row>
    <row r="31" spans="2:6" x14ac:dyDescent="0.25">
      <c r="B31" s="36" t="s">
        <v>32</v>
      </c>
      <c r="C31" s="37">
        <v>23328647</v>
      </c>
      <c r="D31" s="37">
        <v>43653079</v>
      </c>
      <c r="E31" s="37">
        <v>1096912.8400000003</v>
      </c>
      <c r="F31" s="22">
        <f t="shared" si="0"/>
        <v>2.5127960389689816E-2</v>
      </c>
    </row>
    <row r="32" spans="2:6" x14ac:dyDescent="0.25">
      <c r="B32" s="36" t="s">
        <v>33</v>
      </c>
      <c r="C32" s="37">
        <v>51065479</v>
      </c>
      <c r="D32" s="37">
        <v>54845054</v>
      </c>
      <c r="E32" s="37">
        <v>5967239.7899999963</v>
      </c>
      <c r="F32" s="22">
        <f t="shared" si="0"/>
        <v>0.10880178529863416</v>
      </c>
    </row>
    <row r="33" spans="2:6" x14ac:dyDescent="0.25">
      <c r="B33" s="36" t="s">
        <v>34</v>
      </c>
      <c r="C33" s="37">
        <v>14653843</v>
      </c>
      <c r="D33" s="37">
        <v>16202698</v>
      </c>
      <c r="E33" s="37">
        <v>2043678.0699999996</v>
      </c>
      <c r="F33" s="22">
        <f t="shared" si="0"/>
        <v>0.12613196086232056</v>
      </c>
    </row>
    <row r="34" spans="2:6" x14ac:dyDescent="0.25">
      <c r="B34" s="36" t="s">
        <v>35</v>
      </c>
      <c r="C34" s="37">
        <v>50233929</v>
      </c>
      <c r="D34" s="37">
        <v>61730319</v>
      </c>
      <c r="E34" s="37">
        <v>5446437.9299999997</v>
      </c>
      <c r="F34" s="22">
        <f t="shared" si="0"/>
        <v>8.8229544545201516E-2</v>
      </c>
    </row>
    <row r="35" spans="2:6" x14ac:dyDescent="0.25">
      <c r="B35" s="36" t="s">
        <v>40</v>
      </c>
      <c r="C35" s="37">
        <v>70037114</v>
      </c>
      <c r="D35" s="37">
        <v>82382952</v>
      </c>
      <c r="E35" s="37">
        <v>3604979.4699999979</v>
      </c>
      <c r="F35" s="22">
        <f t="shared" si="0"/>
        <v>4.3758804248723665E-2</v>
      </c>
    </row>
    <row r="36" spans="2:6" x14ac:dyDescent="0.25">
      <c r="B36" s="36" t="s">
        <v>39</v>
      </c>
      <c r="C36" s="37">
        <v>23915230</v>
      </c>
      <c r="D36" s="37">
        <v>23863965</v>
      </c>
      <c r="E36" s="37">
        <v>215939.34000000003</v>
      </c>
      <c r="F36" s="22">
        <f t="shared" si="0"/>
        <v>9.0487620141916913E-3</v>
      </c>
    </row>
    <row r="37" spans="2:6" x14ac:dyDescent="0.25">
      <c r="B37" s="36" t="s">
        <v>36</v>
      </c>
      <c r="C37" s="37">
        <v>507387115</v>
      </c>
      <c r="D37" s="37">
        <v>464214960</v>
      </c>
      <c r="E37" s="37">
        <v>75676932.580000117</v>
      </c>
      <c r="F37" s="22">
        <f t="shared" si="0"/>
        <v>0.16302131361729513</v>
      </c>
    </row>
    <row r="38" spans="2:6" x14ac:dyDescent="0.25">
      <c r="B38" s="36" t="s">
        <v>37</v>
      </c>
      <c r="C38" s="37">
        <v>1753322231</v>
      </c>
      <c r="D38" s="37">
        <v>1767522979</v>
      </c>
      <c r="E38" s="37">
        <v>155580213.83999974</v>
      </c>
      <c r="F38" s="22">
        <f t="shared" si="0"/>
        <v>8.8021607463356064E-2</v>
      </c>
    </row>
    <row r="39" spans="2:6" x14ac:dyDescent="0.25">
      <c r="B39" s="40" t="s">
        <v>17</v>
      </c>
      <c r="C39" s="41">
        <f>SUM(C40:C46)</f>
        <v>1336396309</v>
      </c>
      <c r="D39" s="41">
        <f>SUM(D40:D46)</f>
        <v>637803242</v>
      </c>
      <c r="E39" s="41">
        <f>SUM(E40:E46)</f>
        <v>107897669.84999998</v>
      </c>
      <c r="F39" s="42">
        <f t="shared" si="0"/>
        <v>0.16917077672991818</v>
      </c>
    </row>
    <row r="40" spans="2:6" x14ac:dyDescent="0.25">
      <c r="B40" s="13" t="s">
        <v>27</v>
      </c>
      <c r="C40" s="27">
        <v>7200122</v>
      </c>
      <c r="D40" s="27">
        <v>4398372</v>
      </c>
      <c r="E40" s="27">
        <v>0</v>
      </c>
      <c r="F40" s="22" t="str">
        <f t="shared" si="0"/>
        <v>%</v>
      </c>
    </row>
    <row r="41" spans="2:6" x14ac:dyDescent="0.25">
      <c r="B41" s="13" t="s">
        <v>28</v>
      </c>
      <c r="C41" s="27">
        <v>0</v>
      </c>
      <c r="D41" s="27">
        <v>1653410</v>
      </c>
      <c r="E41" s="27">
        <v>0</v>
      </c>
      <c r="F41" s="22" t="str">
        <f t="shared" si="0"/>
        <v>%</v>
      </c>
    </row>
    <row r="42" spans="2:6" x14ac:dyDescent="0.25">
      <c r="B42" s="13" t="s">
        <v>29</v>
      </c>
      <c r="C42" s="27">
        <v>12000000</v>
      </c>
      <c r="D42" s="27">
        <v>18470782</v>
      </c>
      <c r="E42" s="27">
        <v>0</v>
      </c>
      <c r="F42" s="22" t="str">
        <f t="shared" si="0"/>
        <v>%</v>
      </c>
    </row>
    <row r="43" spans="2:6" x14ac:dyDescent="0.25">
      <c r="B43" s="13" t="s">
        <v>31</v>
      </c>
      <c r="C43" s="27">
        <v>21990134</v>
      </c>
      <c r="D43" s="27">
        <v>12890753</v>
      </c>
      <c r="E43" s="27">
        <v>12101256</v>
      </c>
      <c r="F43" s="22">
        <f t="shared" si="0"/>
        <v>0.93875478026768489</v>
      </c>
    </row>
    <row r="44" spans="2:6" x14ac:dyDescent="0.25">
      <c r="B44" s="13" t="s">
        <v>40</v>
      </c>
      <c r="C44" s="27">
        <v>282129845</v>
      </c>
      <c r="D44" s="27">
        <v>272414461</v>
      </c>
      <c r="E44" s="27">
        <v>95796413.849999979</v>
      </c>
      <c r="F44" s="22">
        <f t="shared" si="0"/>
        <v>0.35165685954535275</v>
      </c>
    </row>
    <row r="45" spans="2:6" x14ac:dyDescent="0.25">
      <c r="B45" s="13" t="s">
        <v>36</v>
      </c>
      <c r="C45" s="27">
        <v>843018347</v>
      </c>
      <c r="D45" s="27">
        <v>185672262</v>
      </c>
      <c r="E45" s="27">
        <v>0</v>
      </c>
      <c r="F45" s="22" t="str">
        <f t="shared" si="0"/>
        <v>%</v>
      </c>
    </row>
    <row r="46" spans="2:6" x14ac:dyDescent="0.25">
      <c r="B46" s="13" t="s">
        <v>37</v>
      </c>
      <c r="C46" s="27">
        <v>170057861</v>
      </c>
      <c r="D46" s="27">
        <v>142303202</v>
      </c>
      <c r="E46" s="27">
        <v>0</v>
      </c>
      <c r="F46" s="22" t="str">
        <f t="shared" si="0"/>
        <v>%</v>
      </c>
    </row>
    <row r="47" spans="2:6" x14ac:dyDescent="0.25">
      <c r="B47" s="40" t="s">
        <v>16</v>
      </c>
      <c r="C47" s="41">
        <f>+SUM(C48:C55)</f>
        <v>283082289</v>
      </c>
      <c r="D47" s="41">
        <f>+SUM(D48:D55)</f>
        <v>310798438</v>
      </c>
      <c r="E47" s="41">
        <f>+SUM(E48:E55)</f>
        <v>13422428.17</v>
      </c>
      <c r="F47" s="42">
        <f t="shared" si="0"/>
        <v>4.3186922869927681E-2</v>
      </c>
    </row>
    <row r="48" spans="2:6" x14ac:dyDescent="0.25">
      <c r="B48" s="11" t="s">
        <v>27</v>
      </c>
      <c r="C48" s="26">
        <v>124732</v>
      </c>
      <c r="D48" s="26">
        <v>5940805</v>
      </c>
      <c r="E48" s="26">
        <v>2744620</v>
      </c>
      <c r="F48" s="31">
        <f t="shared" si="0"/>
        <v>0.46199462867406016</v>
      </c>
    </row>
    <row r="49" spans="2:6" x14ac:dyDescent="0.25">
      <c r="B49" s="13" t="s">
        <v>28</v>
      </c>
      <c r="C49" s="27">
        <v>0</v>
      </c>
      <c r="D49" s="27">
        <v>617771</v>
      </c>
      <c r="E49" s="27">
        <v>147332</v>
      </c>
      <c r="F49" s="22">
        <f t="shared" si="0"/>
        <v>0.23848966688303594</v>
      </c>
    </row>
    <row r="50" spans="2:6" x14ac:dyDescent="0.25">
      <c r="B50" s="13" t="s">
        <v>29</v>
      </c>
      <c r="C50" s="27">
        <v>128000</v>
      </c>
      <c r="D50" s="27">
        <v>1516625</v>
      </c>
      <c r="E50" s="27">
        <v>1286454</v>
      </c>
      <c r="F50" s="22">
        <f t="shared" si="0"/>
        <v>0.84823473172339903</v>
      </c>
    </row>
    <row r="51" spans="2:6" x14ac:dyDescent="0.25">
      <c r="B51" s="13" t="s">
        <v>31</v>
      </c>
      <c r="C51" s="27">
        <v>0</v>
      </c>
      <c r="D51" s="27">
        <v>8943718</v>
      </c>
      <c r="E51" s="27">
        <v>2495714</v>
      </c>
      <c r="F51" s="22">
        <f t="shared" ref="F51" si="1">IF(E51=0,"%",E51/D51)</f>
        <v>0.27904658890184147</v>
      </c>
    </row>
    <row r="52" spans="2:6" x14ac:dyDescent="0.25">
      <c r="B52" s="13" t="s">
        <v>35</v>
      </c>
      <c r="C52" s="27">
        <v>0</v>
      </c>
      <c r="D52" s="27">
        <v>62344</v>
      </c>
      <c r="E52" s="27">
        <v>0</v>
      </c>
      <c r="F52" s="22" t="str">
        <f t="shared" si="0"/>
        <v>%</v>
      </c>
    </row>
    <row r="53" spans="2:6" x14ac:dyDescent="0.25">
      <c r="B53" s="13" t="s">
        <v>40</v>
      </c>
      <c r="C53" s="27">
        <v>43956363</v>
      </c>
      <c r="D53" s="27">
        <v>43006861</v>
      </c>
      <c r="E53" s="27">
        <v>172816</v>
      </c>
      <c r="F53" s="22">
        <f t="shared" si="0"/>
        <v>4.0183355860359121E-3</v>
      </c>
    </row>
    <row r="54" spans="2:6" x14ac:dyDescent="0.25">
      <c r="B54" s="13" t="s">
        <v>36</v>
      </c>
      <c r="C54" s="27">
        <v>184275701</v>
      </c>
      <c r="D54" s="27">
        <v>186722355</v>
      </c>
      <c r="E54" s="27">
        <v>2901924.92</v>
      </c>
      <c r="F54" s="22">
        <f t="shared" si="0"/>
        <v>1.5541389888746851E-2</v>
      </c>
    </row>
    <row r="55" spans="2:6" x14ac:dyDescent="0.25">
      <c r="B55" s="13" t="s">
        <v>37</v>
      </c>
      <c r="C55" s="27">
        <v>54597493</v>
      </c>
      <c r="D55" s="27">
        <v>63987959</v>
      </c>
      <c r="E55" s="27">
        <v>3673567.25</v>
      </c>
      <c r="F55" s="22">
        <f t="shared" ref="F55" si="2">IF(E55=0,"%",E55/D55)</f>
        <v>5.7410289488995889E-2</v>
      </c>
    </row>
    <row r="56" spans="2:6" x14ac:dyDescent="0.25">
      <c r="B56" s="40" t="s">
        <v>23</v>
      </c>
      <c r="C56" s="41">
        <f>+C57</f>
        <v>0</v>
      </c>
      <c r="D56" s="41">
        <f t="shared" ref="D56:E56" si="3">+D57</f>
        <v>0</v>
      </c>
      <c r="E56" s="41">
        <f t="shared" si="3"/>
        <v>0</v>
      </c>
      <c r="F56" s="53" t="str">
        <f t="shared" si="0"/>
        <v>%</v>
      </c>
    </row>
    <row r="57" spans="2:6" x14ac:dyDescent="0.25">
      <c r="B57" s="13" t="s">
        <v>36</v>
      </c>
      <c r="C57" s="29">
        <v>0</v>
      </c>
      <c r="D57" s="29">
        <v>0</v>
      </c>
      <c r="E57" s="29">
        <v>0</v>
      </c>
      <c r="F57" s="54" t="str">
        <f t="shared" si="0"/>
        <v>%</v>
      </c>
    </row>
    <row r="58" spans="2:6" x14ac:dyDescent="0.25">
      <c r="B58" s="40" t="s">
        <v>15</v>
      </c>
      <c r="C58" s="41">
        <f>+SUM(C59:C71)</f>
        <v>944877541</v>
      </c>
      <c r="D58" s="41">
        <f>+SUM(D59:D71)</f>
        <v>922860236</v>
      </c>
      <c r="E58" s="41">
        <f>+SUM(E59:E71)</f>
        <v>62225350.020000003</v>
      </c>
      <c r="F58" s="42">
        <f t="shared" si="0"/>
        <v>6.7426623872869962E-2</v>
      </c>
    </row>
    <row r="59" spans="2:6" x14ac:dyDescent="0.25">
      <c r="B59" s="11" t="s">
        <v>27</v>
      </c>
      <c r="C59" s="26">
        <v>164465288</v>
      </c>
      <c r="D59" s="26">
        <v>110572339</v>
      </c>
      <c r="E59" s="26">
        <v>1409272.6400000001</v>
      </c>
      <c r="F59" s="31">
        <f t="shared" si="0"/>
        <v>1.2745254850763355E-2</v>
      </c>
    </row>
    <row r="60" spans="2:6" x14ac:dyDescent="0.25">
      <c r="B60" s="13" t="s">
        <v>28</v>
      </c>
      <c r="C60" s="27">
        <v>0</v>
      </c>
      <c r="D60" s="27">
        <v>350612</v>
      </c>
      <c r="E60" s="27">
        <v>0</v>
      </c>
      <c r="F60" s="22" t="str">
        <f t="shared" si="0"/>
        <v>%</v>
      </c>
    </row>
    <row r="61" spans="2:6" x14ac:dyDescent="0.25">
      <c r="B61" s="13" t="s">
        <v>29</v>
      </c>
      <c r="C61" s="27">
        <v>0</v>
      </c>
      <c r="D61" s="27">
        <v>128350</v>
      </c>
      <c r="E61" s="27">
        <v>0</v>
      </c>
      <c r="F61" s="22" t="str">
        <f t="shared" si="0"/>
        <v>%</v>
      </c>
    </row>
    <row r="62" spans="2:6" x14ac:dyDescent="0.25">
      <c r="B62" s="13" t="s">
        <v>30</v>
      </c>
      <c r="C62" s="27">
        <v>0</v>
      </c>
      <c r="D62" s="27">
        <v>258683</v>
      </c>
      <c r="E62" s="27">
        <v>0</v>
      </c>
      <c r="F62" s="22" t="str">
        <f t="shared" si="0"/>
        <v>%</v>
      </c>
    </row>
    <row r="63" spans="2:6" x14ac:dyDescent="0.25">
      <c r="B63" s="13" t="s">
        <v>31</v>
      </c>
      <c r="C63" s="27">
        <v>100000000</v>
      </c>
      <c r="D63" s="27">
        <v>101658553</v>
      </c>
      <c r="E63" s="27">
        <v>0</v>
      </c>
      <c r="F63" s="22" t="str">
        <f t="shared" si="0"/>
        <v>%</v>
      </c>
    </row>
    <row r="64" spans="2:6" x14ac:dyDescent="0.25">
      <c r="B64" s="13" t="s">
        <v>32</v>
      </c>
      <c r="C64" s="27">
        <v>0</v>
      </c>
      <c r="D64" s="27">
        <v>25778654</v>
      </c>
      <c r="E64" s="27">
        <v>0</v>
      </c>
      <c r="F64" s="22" t="str">
        <f t="shared" si="0"/>
        <v>%</v>
      </c>
    </row>
    <row r="65" spans="2:6" x14ac:dyDescent="0.25">
      <c r="B65" s="13" t="s">
        <v>33</v>
      </c>
      <c r="C65" s="27">
        <v>0</v>
      </c>
      <c r="D65" s="27">
        <v>174884</v>
      </c>
      <c r="E65" s="27">
        <v>0</v>
      </c>
      <c r="F65" s="22" t="str">
        <f t="shared" si="0"/>
        <v>%</v>
      </c>
    </row>
    <row r="66" spans="2:6" x14ac:dyDescent="0.25">
      <c r="B66" s="13" t="s">
        <v>34</v>
      </c>
      <c r="C66" s="27">
        <v>0</v>
      </c>
      <c r="D66" s="27">
        <v>297822</v>
      </c>
      <c r="E66" s="27">
        <v>0</v>
      </c>
      <c r="F66" s="22" t="str">
        <f t="shared" si="0"/>
        <v>%</v>
      </c>
    </row>
    <row r="67" spans="2:6" x14ac:dyDescent="0.25">
      <c r="B67" s="13" t="s">
        <v>35</v>
      </c>
      <c r="C67" s="27">
        <v>0</v>
      </c>
      <c r="D67" s="27">
        <v>69779</v>
      </c>
      <c r="E67" s="27">
        <v>0</v>
      </c>
      <c r="F67" s="22" t="str">
        <f t="shared" si="0"/>
        <v>%</v>
      </c>
    </row>
    <row r="68" spans="2:6" x14ac:dyDescent="0.25">
      <c r="B68" s="13" t="s">
        <v>40</v>
      </c>
      <c r="C68" s="27">
        <v>0</v>
      </c>
      <c r="D68" s="27">
        <v>170061</v>
      </c>
      <c r="E68" s="27">
        <v>0</v>
      </c>
      <c r="F68" s="22" t="str">
        <f t="shared" si="0"/>
        <v>%</v>
      </c>
    </row>
    <row r="69" spans="2:6" x14ac:dyDescent="0.25">
      <c r="B69" s="13" t="s">
        <v>39</v>
      </c>
      <c r="C69" s="27">
        <v>1838520</v>
      </c>
      <c r="D69" s="27">
        <v>1921616</v>
      </c>
      <c r="E69" s="27">
        <v>0</v>
      </c>
      <c r="F69" s="22" t="str">
        <f t="shared" si="0"/>
        <v>%</v>
      </c>
    </row>
    <row r="70" spans="2:6" x14ac:dyDescent="0.25">
      <c r="B70" s="13" t="s">
        <v>36</v>
      </c>
      <c r="C70" s="27">
        <v>0</v>
      </c>
      <c r="D70" s="27">
        <v>5375026</v>
      </c>
      <c r="E70" s="27">
        <v>8486.9</v>
      </c>
      <c r="F70" s="22">
        <f t="shared" si="0"/>
        <v>1.5789505018208284E-3</v>
      </c>
    </row>
    <row r="71" spans="2:6" x14ac:dyDescent="0.25">
      <c r="B71" s="13" t="s">
        <v>37</v>
      </c>
      <c r="C71" s="27">
        <v>678573733</v>
      </c>
      <c r="D71" s="27">
        <v>676103857</v>
      </c>
      <c r="E71" s="27">
        <v>60807590.480000004</v>
      </c>
      <c r="F71" s="22">
        <f t="shared" si="0"/>
        <v>8.9938239296274272E-2</v>
      </c>
    </row>
    <row r="72" spans="2:6" x14ac:dyDescent="0.25">
      <c r="B72" s="43" t="s">
        <v>3</v>
      </c>
      <c r="C72" s="44">
        <f>+C58+C56+C47+C39+C25+C22+C9</f>
        <v>8963389752</v>
      </c>
      <c r="D72" s="44">
        <f>+D58+D56+D47+D39+D25+D22+D9</f>
        <v>8422207969</v>
      </c>
      <c r="E72" s="44">
        <f>+E58+E56+E47+E39+E25+E22+E9</f>
        <v>976368768.7699995</v>
      </c>
      <c r="F72" s="45">
        <f t="shared" si="0"/>
        <v>0.11592788641218123</v>
      </c>
    </row>
    <row r="73" spans="2:6" x14ac:dyDescent="0.2">
      <c r="B73" s="34" t="s">
        <v>43</v>
      </c>
      <c r="C73" s="9"/>
      <c r="D73" s="9"/>
      <c r="E7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23" t="str">
        <f t="shared" ref="F10:F49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101120</v>
      </c>
      <c r="D16" s="41">
        <f>+SUM(D17:D28)</f>
        <v>101120</v>
      </c>
      <c r="E16" s="41">
        <f>+SUM(E17:E28)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36</v>
      </c>
      <c r="C27" s="27">
        <v>101120</v>
      </c>
      <c r="D27" s="27">
        <v>101120</v>
      </c>
      <c r="E27" s="27">
        <v>0</v>
      </c>
      <c r="F27" s="32">
        <f t="shared" si="0"/>
        <v>0</v>
      </c>
    </row>
    <row r="28" spans="2:6" x14ac:dyDescent="0.25">
      <c r="B28" s="13" t="s">
        <v>37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x14ac:dyDescent="0.25">
      <c r="B30" s="13" t="s">
        <v>36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/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/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36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x14ac:dyDescent="0.25">
      <c r="B36" s="38" t="s">
        <v>37</v>
      </c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27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101120</v>
      </c>
      <c r="D49" s="44">
        <f t="shared" ref="D49:E49" si="4">+D40+D34+D29+D16+D14+D9</f>
        <v>101120</v>
      </c>
      <c r="E49" s="44">
        <f t="shared" si="4"/>
        <v>0</v>
      </c>
      <c r="F49" s="45">
        <f t="shared" si="0"/>
        <v>0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23040</v>
      </c>
      <c r="F32" s="42">
        <f t="shared" ref="F32:F35" si="7">IF(E32=0,"%",E32/D32)</f>
        <v>3.0964070404130399E-5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23040</v>
      </c>
      <c r="F33" s="23">
        <f t="shared" si="7"/>
        <v>3.0964070404130399E-5</v>
      </c>
    </row>
    <row r="34" spans="2:6" hidden="1" x14ac:dyDescent="0.25">
      <c r="B34" s="65"/>
      <c r="C34" s="64">
        <v>0</v>
      </c>
      <c r="D34" s="64">
        <v>0</v>
      </c>
      <c r="E34" s="64">
        <v>0</v>
      </c>
      <c r="F34" s="23" t="str">
        <f t="shared" si="7"/>
        <v>%</v>
      </c>
    </row>
    <row r="35" spans="2:6" hidden="1" x14ac:dyDescent="0.25">
      <c r="B35" s="65"/>
      <c r="C35" s="64">
        <v>0</v>
      </c>
      <c r="D35" s="64">
        <v>0</v>
      </c>
      <c r="E35" s="64">
        <v>0</v>
      </c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23040</v>
      </c>
      <c r="F36" s="45">
        <f t="shared" ref="F36" si="8">IF(D36=0,"%",E36/D36)</f>
        <v>3.0964070404130399E-5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1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634103844</v>
      </c>
      <c r="E11" s="41">
        <f>+SUM(E12:E24)</f>
        <v>24009018.350000001</v>
      </c>
      <c r="F11" s="42">
        <f t="shared" ref="F11:F12" si="2">IF(E11=0,"%",E11/D11)</f>
        <v>3.7862912482202207E-2</v>
      </c>
    </row>
    <row r="12" spans="2:6" x14ac:dyDescent="0.25">
      <c r="B12" s="25" t="s">
        <v>27</v>
      </c>
      <c r="C12" s="26">
        <v>0</v>
      </c>
      <c r="D12" s="26">
        <v>36598498</v>
      </c>
      <c r="E12" s="26">
        <v>79399.5</v>
      </c>
      <c r="F12" s="23">
        <f t="shared" si="2"/>
        <v>2.1694742773323648E-3</v>
      </c>
    </row>
    <row r="13" spans="2:6" x14ac:dyDescent="0.25">
      <c r="B13" s="24" t="s">
        <v>28</v>
      </c>
      <c r="C13" s="27">
        <v>0</v>
      </c>
      <c r="D13" s="27">
        <v>2497625</v>
      </c>
      <c r="E13" s="27">
        <v>0</v>
      </c>
      <c r="F13" s="32" t="str">
        <f t="shared" si="1"/>
        <v>%</v>
      </c>
    </row>
    <row r="14" spans="2:6" x14ac:dyDescent="0.25">
      <c r="B14" s="24" t="s">
        <v>29</v>
      </c>
      <c r="C14" s="27">
        <v>0</v>
      </c>
      <c r="D14" s="27">
        <v>165758</v>
      </c>
      <c r="E14" s="27">
        <v>0</v>
      </c>
      <c r="F14" s="32" t="str">
        <f t="shared" si="1"/>
        <v>%</v>
      </c>
    </row>
    <row r="15" spans="2:6" x14ac:dyDescent="0.25">
      <c r="B15" s="24" t="s">
        <v>30</v>
      </c>
      <c r="C15" s="27">
        <v>0</v>
      </c>
      <c r="D15" s="27">
        <v>16089342</v>
      </c>
      <c r="E15" s="27">
        <v>0</v>
      </c>
      <c r="F15" s="32" t="str">
        <f t="shared" si="1"/>
        <v>%</v>
      </c>
    </row>
    <row r="16" spans="2:6" x14ac:dyDescent="0.25">
      <c r="B16" s="24" t="s">
        <v>31</v>
      </c>
      <c r="C16" s="27">
        <v>0</v>
      </c>
      <c r="D16" s="27">
        <v>20056716</v>
      </c>
      <c r="E16" s="27">
        <v>0</v>
      </c>
      <c r="F16" s="32" t="str">
        <f t="shared" si="1"/>
        <v>%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16475714</v>
      </c>
      <c r="E18" s="27">
        <v>102078.3</v>
      </c>
      <c r="F18" s="32">
        <f t="shared" si="1"/>
        <v>6.1956829306456769E-3</v>
      </c>
    </row>
    <row r="19" spans="2:6" x14ac:dyDescent="0.25">
      <c r="B19" s="24" t="s">
        <v>34</v>
      </c>
      <c r="C19" s="27">
        <v>0</v>
      </c>
      <c r="D19" s="27">
        <v>2043331</v>
      </c>
      <c r="E19" s="27">
        <v>0</v>
      </c>
      <c r="F19" s="32" t="str">
        <f t="shared" si="1"/>
        <v>%</v>
      </c>
    </row>
    <row r="20" spans="2:6" x14ac:dyDescent="0.25">
      <c r="B20" s="24" t="s">
        <v>35</v>
      </c>
      <c r="C20" s="27">
        <v>0</v>
      </c>
      <c r="D20" s="27">
        <v>3446463</v>
      </c>
      <c r="E20" s="27">
        <v>0</v>
      </c>
      <c r="F20" s="32" t="str">
        <f t="shared" si="1"/>
        <v>%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26793232</v>
      </c>
      <c r="E22" s="27">
        <v>0</v>
      </c>
      <c r="F22" s="32" t="str">
        <f t="shared" si="1"/>
        <v>%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0</v>
      </c>
      <c r="F23" s="32" t="str">
        <f t="shared" si="1"/>
        <v>%</v>
      </c>
    </row>
    <row r="24" spans="2:6" x14ac:dyDescent="0.25">
      <c r="B24" s="24" t="s">
        <v>37</v>
      </c>
      <c r="C24" s="27">
        <v>0</v>
      </c>
      <c r="D24" s="27">
        <v>509936786</v>
      </c>
      <c r="E24" s="27">
        <v>23827540.550000001</v>
      </c>
      <c r="F24" s="32">
        <f t="shared" si="1"/>
        <v>4.6726459443935865E-2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5300</v>
      </c>
      <c r="E28" s="41">
        <f t="shared" si="5"/>
        <v>0</v>
      </c>
      <c r="F28" s="42" t="str">
        <f t="shared" si="1"/>
        <v>%</v>
      </c>
    </row>
    <row r="29" spans="2:6" x14ac:dyDescent="0.25">
      <c r="B29" s="24" t="s">
        <v>37</v>
      </c>
      <c r="C29" s="27">
        <v>0</v>
      </c>
      <c r="D29" s="27">
        <v>5300</v>
      </c>
      <c r="E29" s="27">
        <v>0</v>
      </c>
      <c r="F29" s="32" t="str">
        <f t="shared" si="1"/>
        <v>%</v>
      </c>
    </row>
    <row r="30" spans="2:6" x14ac:dyDescent="0.25">
      <c r="B30" s="40" t="s">
        <v>15</v>
      </c>
      <c r="C30" s="41">
        <f>+SUM(C31:C40)</f>
        <v>0</v>
      </c>
      <c r="D30" s="41">
        <f>+SUM(D31:D40)</f>
        <v>19590064</v>
      </c>
      <c r="E30" s="41">
        <f>+SUM(E31:E40)</f>
        <v>346431.77</v>
      </c>
      <c r="F30" s="42">
        <f t="shared" si="1"/>
        <v>1.7684055039330144E-2</v>
      </c>
    </row>
    <row r="31" spans="2:6" x14ac:dyDescent="0.25">
      <c r="B31" s="25" t="s">
        <v>27</v>
      </c>
      <c r="C31" s="26">
        <v>0</v>
      </c>
      <c r="D31" s="26">
        <v>961000</v>
      </c>
      <c r="E31" s="26">
        <v>0</v>
      </c>
      <c r="F31" s="23" t="str">
        <f t="shared" si="1"/>
        <v>%</v>
      </c>
    </row>
    <row r="32" spans="2:6" x14ac:dyDescent="0.25">
      <c r="B32" s="24" t="s">
        <v>28</v>
      </c>
      <c r="C32" s="27">
        <v>0</v>
      </c>
      <c r="D32" s="27">
        <v>1831</v>
      </c>
      <c r="E32" s="27">
        <v>0</v>
      </c>
      <c r="F32" s="32" t="str">
        <f>IF(E32=0,"%",E32/D32)</f>
        <v>%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30</v>
      </c>
      <c r="C34" s="27">
        <v>0</v>
      </c>
      <c r="D34" s="27">
        <v>0</v>
      </c>
      <c r="E34" s="27">
        <v>0</v>
      </c>
      <c r="F34" s="32" t="str">
        <f t="shared" si="1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33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35</v>
      </c>
      <c r="C37" s="27">
        <v>0</v>
      </c>
      <c r="D37" s="27">
        <v>0</v>
      </c>
      <c r="E37" s="27">
        <v>0</v>
      </c>
      <c r="F37" s="32" t="str">
        <f t="shared" si="1"/>
        <v>%</v>
      </c>
    </row>
    <row r="38" spans="2:6" x14ac:dyDescent="0.25">
      <c r="B38" s="24" t="s">
        <v>40</v>
      </c>
      <c r="C38" s="27">
        <v>0</v>
      </c>
      <c r="D38" s="27">
        <v>0</v>
      </c>
      <c r="E38" s="27">
        <v>0</v>
      </c>
      <c r="F38" s="32" t="str">
        <f t="shared" si="1"/>
        <v>%</v>
      </c>
    </row>
    <row r="39" spans="2:6" x14ac:dyDescent="0.25">
      <c r="B39" s="24" t="s">
        <v>36</v>
      </c>
      <c r="C39" s="27">
        <v>0</v>
      </c>
      <c r="D39" s="27">
        <v>542</v>
      </c>
      <c r="E39" s="27">
        <v>0</v>
      </c>
      <c r="F39" s="32" t="str">
        <f t="shared" si="1"/>
        <v>%</v>
      </c>
    </row>
    <row r="40" spans="2:6" x14ac:dyDescent="0.25">
      <c r="B40" s="24" t="s">
        <v>37</v>
      </c>
      <c r="C40" s="27">
        <v>0</v>
      </c>
      <c r="D40" s="27">
        <v>18623364</v>
      </c>
      <c r="E40" s="27">
        <v>346431.77</v>
      </c>
      <c r="F40" s="32">
        <f t="shared" ref="F40" si="7">IF(E40=0,"%",E40/D40)</f>
        <v>1.86019974694153E-2</v>
      </c>
    </row>
    <row r="41" spans="2:6" x14ac:dyDescent="0.25">
      <c r="B41" s="43" t="s">
        <v>3</v>
      </c>
      <c r="C41" s="44">
        <f>+C30+C28+C25+C11</f>
        <v>0</v>
      </c>
      <c r="D41" s="44">
        <f>+D30+D28+D25+D11</f>
        <v>653699208</v>
      </c>
      <c r="E41" s="44">
        <f>+E30+E28+E25+E11</f>
        <v>24355450.120000001</v>
      </c>
      <c r="F41" s="45">
        <f t="shared" si="1"/>
        <v>3.7257885311679929E-2</v>
      </c>
    </row>
    <row r="42" spans="2:6" x14ac:dyDescent="0.25">
      <c r="B42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tabSelected="1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42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0</v>
      </c>
      <c r="F9" s="42" t="str">
        <f t="shared" ref="F9:F15" si="0">IF(E9=0,"%",E9/D9)</f>
        <v>%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0</v>
      </c>
      <c r="F10" s="32" t="str">
        <f t="shared" si="0"/>
        <v>%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0</v>
      </c>
      <c r="F11" s="68" t="str">
        <f t="shared" si="0"/>
        <v>%</v>
      </c>
    </row>
    <row r="12" spans="2:6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0</v>
      </c>
      <c r="F15" s="45" t="str">
        <f t="shared" si="0"/>
        <v>%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2023-05-29T21:32:00Z</dcterms:modified>
</cp:coreProperties>
</file>