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3\2.- Informacion Portal MINSA - Transparencia\PpR - Pliego MINSA 2023\"/>
    </mc:Choice>
  </mc:AlternateContent>
  <bookViews>
    <workbookView xWindow="30" yWindow="30" windowWidth="28770" windowHeight="15570"/>
  </bookViews>
  <sheets>
    <sheet name="TODA FUENTE" sheetId="1" r:id="rId1"/>
    <sheet name="RO" sheetId="2" r:id="rId2"/>
    <sheet name="RDR" sheetId="3" r:id="rId3"/>
    <sheet name="ROOC" sheetId="4" state="hidden" r:id="rId4"/>
    <sheet name="ROCC" sheetId="8" r:id="rId5"/>
    <sheet name="DYT" sheetId="5" r:id="rId6"/>
    <sheet name="RD" sheetId="7" r:id="rId7"/>
  </sheets>
  <definedNames>
    <definedName name="_xlnm.Print_Area" localSheetId="2">RDR!$B$5:$F$50</definedName>
    <definedName name="_xlnm.Print_Area" localSheetId="1">RO!$B$5:$F$86</definedName>
    <definedName name="_xlnm.Print_Area" localSheetId="4">ROCC!$B$5:$F$37</definedName>
    <definedName name="_xlnm.Print_Area" localSheetId="3">ROOC!$B$2:$F$10</definedName>
    <definedName name="_xlnm.Print_Area" localSheetId="0">'TODA FUENTE'!$B$5:$F$83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7" l="1"/>
  <c r="F20" i="5"/>
  <c r="C25" i="5"/>
  <c r="D25" i="5"/>
  <c r="E25" i="5"/>
  <c r="F38" i="1"/>
  <c r="C46" i="1"/>
  <c r="D46" i="1"/>
  <c r="E46" i="1"/>
  <c r="E13" i="8" l="1"/>
  <c r="D13" i="8"/>
  <c r="C13" i="8"/>
  <c r="F31" i="8"/>
  <c r="F27" i="8"/>
  <c r="F26" i="8"/>
  <c r="F25" i="8"/>
  <c r="F24" i="8"/>
  <c r="F23" i="8"/>
  <c r="F22" i="8"/>
  <c r="F21" i="8"/>
  <c r="F20" i="8"/>
  <c r="F19" i="8"/>
  <c r="F18" i="8"/>
  <c r="F17" i="8"/>
  <c r="F14" i="8"/>
  <c r="F12" i="8"/>
  <c r="F11" i="8"/>
  <c r="E9" i="8"/>
  <c r="D9" i="8"/>
  <c r="C9" i="8"/>
  <c r="F43" i="2"/>
  <c r="C48" i="2"/>
  <c r="D48" i="2"/>
  <c r="E48" i="2"/>
  <c r="F15" i="2"/>
  <c r="F20" i="1"/>
  <c r="C22" i="1"/>
  <c r="D22" i="1"/>
  <c r="E22" i="1"/>
  <c r="F39" i="5" l="1"/>
  <c r="E15" i="8"/>
  <c r="D15" i="8"/>
  <c r="C15" i="8"/>
  <c r="E32" i="8"/>
  <c r="D32" i="8"/>
  <c r="C32" i="8"/>
  <c r="F35" i="8"/>
  <c r="F34" i="8"/>
  <c r="C28" i="8"/>
  <c r="D28" i="8"/>
  <c r="E28" i="8"/>
  <c r="F28" i="8" s="1"/>
  <c r="F29" i="8"/>
  <c r="F33" i="2"/>
  <c r="F32" i="2"/>
  <c r="F31" i="2"/>
  <c r="F30" i="2"/>
  <c r="F29" i="2"/>
  <c r="F28" i="2"/>
  <c r="F28" i="1"/>
  <c r="F27" i="1"/>
  <c r="F26" i="1"/>
  <c r="F25" i="1"/>
  <c r="F48" i="3"/>
  <c r="F47" i="3"/>
  <c r="F46" i="3"/>
  <c r="F45" i="3"/>
  <c r="F44" i="3"/>
  <c r="F43" i="3"/>
  <c r="F42" i="3"/>
  <c r="F41" i="3"/>
  <c r="F39" i="3"/>
  <c r="F38" i="3"/>
  <c r="F37" i="3"/>
  <c r="F36" i="3"/>
  <c r="E40" i="3"/>
  <c r="D40" i="3"/>
  <c r="F40" i="5"/>
  <c r="F31" i="3"/>
  <c r="F51" i="1"/>
  <c r="F40" i="3" l="1"/>
  <c r="F27" i="2"/>
  <c r="F25" i="2"/>
  <c r="F24" i="2"/>
  <c r="F24" i="1"/>
  <c r="F16" i="5" l="1"/>
  <c r="E30" i="8"/>
  <c r="D30" i="8"/>
  <c r="D36" i="8" s="1"/>
  <c r="C30" i="8"/>
  <c r="C36" i="8" s="1"/>
  <c r="F13" i="8" l="1"/>
  <c r="E36" i="8"/>
  <c r="F30" i="8"/>
  <c r="F34" i="5"/>
  <c r="F27" i="5"/>
  <c r="F18" i="5"/>
  <c r="F35" i="3"/>
  <c r="F76" i="1"/>
  <c r="F44" i="1"/>
  <c r="F42" i="1"/>
  <c r="F29" i="1"/>
  <c r="F26" i="5" l="1"/>
  <c r="C31" i="1"/>
  <c r="D31" i="1"/>
  <c r="E31" i="1"/>
  <c r="F25" i="5" l="1"/>
  <c r="F33" i="8"/>
  <c r="F16" i="8"/>
  <c r="F78" i="2"/>
  <c r="F77" i="2"/>
  <c r="F76" i="2"/>
  <c r="F75" i="2"/>
  <c r="F78" i="1"/>
  <c r="F77" i="1"/>
  <c r="F32" i="8" l="1"/>
  <c r="F15" i="8"/>
  <c r="C71" i="2"/>
  <c r="F36" i="8" l="1"/>
  <c r="F75" i="1"/>
  <c r="F17" i="5" l="1"/>
  <c r="F11" i="3" l="1"/>
  <c r="F53" i="2"/>
  <c r="F52" i="2"/>
  <c r="F51" i="2"/>
  <c r="F50" i="2"/>
  <c r="F38" i="2"/>
  <c r="F53" i="1"/>
  <c r="F52" i="1"/>
  <c r="F50" i="1"/>
  <c r="F49" i="1"/>
  <c r="F39" i="1"/>
  <c r="F14" i="7" l="1"/>
  <c r="F13" i="7"/>
  <c r="E12" i="7"/>
  <c r="D12" i="7"/>
  <c r="C12" i="7"/>
  <c r="E28" i="5"/>
  <c r="D28" i="5"/>
  <c r="C28" i="5"/>
  <c r="C34" i="3"/>
  <c r="D34" i="3"/>
  <c r="E34" i="3"/>
  <c r="F70" i="2"/>
  <c r="E69" i="2"/>
  <c r="F69" i="2" s="1"/>
  <c r="D69" i="2"/>
  <c r="C69" i="2"/>
  <c r="E66" i="1"/>
  <c r="F66" i="1" s="1"/>
  <c r="D66" i="1"/>
  <c r="C66" i="1"/>
  <c r="F67" i="1"/>
  <c r="F12" i="7" l="1"/>
  <c r="F32" i="3"/>
  <c r="F30" i="1"/>
  <c r="F23" i="1"/>
  <c r="F35" i="5" l="1"/>
  <c r="F32" i="5"/>
  <c r="F29" i="5"/>
  <c r="F28" i="5"/>
  <c r="C34" i="2"/>
  <c r="D34" i="2"/>
  <c r="E34" i="2"/>
  <c r="E11" i="5" l="1"/>
  <c r="D11" i="5"/>
  <c r="C11" i="5"/>
  <c r="E9" i="5"/>
  <c r="D9" i="5"/>
  <c r="C9" i="5"/>
  <c r="E58" i="2"/>
  <c r="D58" i="2"/>
  <c r="C58" i="2"/>
  <c r="E56" i="1"/>
  <c r="D56" i="1"/>
  <c r="C56" i="1"/>
  <c r="F63" i="1"/>
  <c r="F62" i="1"/>
  <c r="F61" i="1"/>
  <c r="C68" i="1"/>
  <c r="D68" i="1"/>
  <c r="E68" i="1"/>
  <c r="F15" i="5" l="1"/>
  <c r="F14" i="5"/>
  <c r="F13" i="5"/>
  <c r="F12" i="5"/>
  <c r="F11" i="5"/>
  <c r="F33" i="3" l="1"/>
  <c r="E29" i="3"/>
  <c r="D29" i="3"/>
  <c r="C29" i="3"/>
  <c r="E9" i="7" l="1"/>
  <c r="E15" i="7" s="1"/>
  <c r="D9" i="7"/>
  <c r="D15" i="7" s="1"/>
  <c r="C9" i="7"/>
  <c r="C15" i="7" s="1"/>
  <c r="F30" i="3"/>
  <c r="F28" i="3"/>
  <c r="F27" i="3"/>
  <c r="F26" i="3"/>
  <c r="F25" i="3"/>
  <c r="F24" i="3"/>
  <c r="F23" i="3"/>
  <c r="F22" i="3"/>
  <c r="F21" i="3"/>
  <c r="F20" i="3"/>
  <c r="F19" i="3"/>
  <c r="F18" i="3"/>
  <c r="F17" i="3"/>
  <c r="F15" i="3"/>
  <c r="F13" i="3"/>
  <c r="F12" i="3"/>
  <c r="F10" i="3"/>
  <c r="F33" i="5" l="1"/>
  <c r="F62" i="2"/>
  <c r="F54" i="2"/>
  <c r="F49" i="2"/>
  <c r="F60" i="1"/>
  <c r="F48" i="1"/>
  <c r="F82" i="2" l="1"/>
  <c r="F74" i="1"/>
  <c r="F55" i="1"/>
  <c r="F54" i="1"/>
  <c r="F29" i="3" l="1"/>
  <c r="F34" i="3"/>
  <c r="F67" i="2"/>
  <c r="F66" i="2"/>
  <c r="D71" i="2"/>
  <c r="E71" i="2"/>
  <c r="F10" i="7"/>
  <c r="F68" i="2" l="1"/>
  <c r="F65" i="1"/>
  <c r="F64" i="2" l="1"/>
  <c r="F63" i="2"/>
  <c r="F61" i="2"/>
  <c r="F59" i="1"/>
  <c r="F26" i="2" l="1"/>
  <c r="F23" i="2"/>
  <c r="F57" i="2" l="1"/>
  <c r="F56" i="2"/>
  <c r="F55" i="2"/>
  <c r="F47" i="1"/>
  <c r="C30" i="5" l="1"/>
  <c r="C41" i="5" s="1"/>
  <c r="D30" i="5"/>
  <c r="D41" i="5" s="1"/>
  <c r="E30" i="5"/>
  <c r="E41" i="5" s="1"/>
  <c r="F38" i="5" l="1"/>
  <c r="F10" i="8" l="1"/>
  <c r="F37" i="5" l="1"/>
  <c r="F36" i="5"/>
  <c r="F31" i="5"/>
  <c r="F24" i="5"/>
  <c r="F23" i="5"/>
  <c r="F22" i="5"/>
  <c r="F21" i="5"/>
  <c r="F19" i="5"/>
  <c r="F10" i="5"/>
  <c r="F84" i="2"/>
  <c r="F83" i="2"/>
  <c r="F81" i="2"/>
  <c r="F80" i="2"/>
  <c r="F79" i="2"/>
  <c r="F74" i="2"/>
  <c r="F73" i="2"/>
  <c r="F72" i="2"/>
  <c r="F65" i="2"/>
  <c r="F60" i="2"/>
  <c r="F59" i="2"/>
  <c r="F47" i="2"/>
  <c r="F46" i="2"/>
  <c r="F45" i="2"/>
  <c r="F44" i="2"/>
  <c r="F42" i="2"/>
  <c r="F41" i="2"/>
  <c r="F40" i="2"/>
  <c r="F39" i="2"/>
  <c r="F37" i="2"/>
  <c r="F36" i="2"/>
  <c r="F35" i="2"/>
  <c r="F21" i="2"/>
  <c r="F20" i="2"/>
  <c r="F19" i="2"/>
  <c r="F18" i="2"/>
  <c r="F17" i="2"/>
  <c r="F16" i="2"/>
  <c r="F14" i="2"/>
  <c r="F13" i="2"/>
  <c r="F12" i="2"/>
  <c r="F11" i="2"/>
  <c r="F10" i="2"/>
  <c r="F81" i="1"/>
  <c r="F80" i="1"/>
  <c r="F79" i="1"/>
  <c r="F73" i="1"/>
  <c r="F72" i="1"/>
  <c r="F71" i="1"/>
  <c r="F70" i="1"/>
  <c r="F69" i="1"/>
  <c r="F64" i="1"/>
  <c r="F58" i="1"/>
  <c r="F57" i="1"/>
  <c r="F45" i="1"/>
  <c r="F43" i="1"/>
  <c r="F41" i="1"/>
  <c r="F40" i="1"/>
  <c r="F37" i="1"/>
  <c r="F36" i="1"/>
  <c r="F35" i="1"/>
  <c r="F34" i="1"/>
  <c r="F33" i="1"/>
  <c r="F32" i="1"/>
  <c r="F21" i="1"/>
  <c r="F19" i="1"/>
  <c r="F18" i="1"/>
  <c r="F17" i="1"/>
  <c r="F16" i="1"/>
  <c r="F15" i="1"/>
  <c r="F14" i="1"/>
  <c r="F13" i="1"/>
  <c r="F12" i="1"/>
  <c r="F11" i="1"/>
  <c r="F10" i="1"/>
  <c r="F68" i="1" l="1"/>
  <c r="F71" i="2"/>
  <c r="E9" i="3"/>
  <c r="D9" i="3"/>
  <c r="C9" i="3"/>
  <c r="F9" i="3" l="1"/>
  <c r="F9" i="5"/>
  <c r="F46" i="1"/>
  <c r="F22" i="1"/>
  <c r="F9" i="8"/>
  <c r="F30" i="5"/>
  <c r="F41" i="5"/>
  <c r="F48" i="2"/>
  <c r="E14" i="3"/>
  <c r="D14" i="3"/>
  <c r="C14" i="3"/>
  <c r="F14" i="3" l="1"/>
  <c r="F15" i="7" l="1"/>
  <c r="F9" i="7"/>
  <c r="E6" i="4"/>
  <c r="E9" i="4" s="1"/>
  <c r="D6" i="4"/>
  <c r="D9" i="4" s="1"/>
  <c r="C6" i="4"/>
  <c r="C9" i="4" s="1"/>
  <c r="C40" i="3"/>
  <c r="E16" i="3"/>
  <c r="D16" i="3"/>
  <c r="C16" i="3"/>
  <c r="E22" i="2"/>
  <c r="D22" i="2"/>
  <c r="C22" i="2"/>
  <c r="E9" i="2"/>
  <c r="D9" i="2"/>
  <c r="C9" i="2"/>
  <c r="E9" i="1"/>
  <c r="E82" i="1" s="1"/>
  <c r="D9" i="1"/>
  <c r="D82" i="1" s="1"/>
  <c r="C9" i="1"/>
  <c r="C82" i="1" s="1"/>
  <c r="E49" i="3" l="1"/>
  <c r="D49" i="3"/>
  <c r="D85" i="2"/>
  <c r="E85" i="2"/>
  <c r="C85" i="2"/>
  <c r="F82" i="1"/>
  <c r="C49" i="3"/>
  <c r="F16" i="3"/>
  <c r="F34" i="2"/>
  <c r="F22" i="2"/>
  <c r="F31" i="1"/>
  <c r="F58" i="2"/>
  <c r="F56" i="1"/>
  <c r="F9" i="2"/>
  <c r="F9" i="1"/>
  <c r="F9" i="4"/>
  <c r="F8" i="4"/>
  <c r="F7" i="4"/>
  <c r="F6" i="4"/>
  <c r="F49" i="3" l="1"/>
  <c r="F85" i="2"/>
</calcChain>
</file>

<file path=xl/sharedStrings.xml><?xml version="1.0" encoding="utf-8"?>
<sst xmlns="http://schemas.openxmlformats.org/spreadsheetml/2006/main" count="263" uniqueCount="49">
  <si>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</si>
  <si>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</si>
  <si>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</si>
  <si>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</si>
  <si>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</si>
  <si>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</si>
  <si>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</si>
  <si>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</si>
  <si>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</si>
  <si>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</si>
  <si>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</si>
  <si>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</si>
  <si>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</si>
  <si>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</si>
  <si>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</si>
  <si>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</si>
  <si>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</si>
  <si>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</si>
  <si>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</si>
  <si>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</si>
  <si>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</si>
  <si>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</si>
  <si>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</si>
  <si>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6-24: DONACIONES Y TRANSFERENCIAS</t>
  </si>
  <si>
    <t>0104  REDUCCION DE LA MORTALIDAD POR EMERGENCIAS Y URGENCIAS MEDICAS</t>
  </si>
  <si>
    <t>9002: ASIGNACIONES PRESUPUESTARIAS QUE NO RESULTAN EN PRODUCTOS</t>
  </si>
  <si>
    <t>0001.PROGRAMA ARTICULADO NUTRICIONAL</t>
  </si>
  <si>
    <t>0002.SALUD MATERNO NEONATAL</t>
  </si>
  <si>
    <t>0016.TBC-VIH/SIDA</t>
  </si>
  <si>
    <t>0017.ENFERMEDADES METAXENICAS Y ZOONOSIS</t>
  </si>
  <si>
    <t>0018.ENFERMEDADES NO TRANSMISIBLES</t>
  </si>
  <si>
    <t>0024.PREVENCION Y CONTROL DEL CANCER</t>
  </si>
  <si>
    <t>0068.REDUCCION DE VULNERABILIDAD Y ATENCION DE EMERGENCIAS POR DESASTRES</t>
  </si>
  <si>
    <t>0104.REDUCCION DE LA MORTALIDAD POR EMERGENCIAS Y URGENCIAS MEDICAS</t>
  </si>
  <si>
    <t>0129.PREVENCION Y MANEJO DE CONDICIONES SECUNDARIAS DE SALUD EN PERSONAS CON DISCAPACIDAD</t>
  </si>
  <si>
    <t>0131.CONTROL Y PREVENCION EN SALUD MENTAL</t>
  </si>
  <si>
    <t>9001.ACCIONES CENTRALES</t>
  </si>
  <si>
    <t>9002.ASIGNACIONES PRESUPUESTARIAS QUE NO RESULTAN EN PRODUCTOS</t>
  </si>
  <si>
    <t>0137.DESARROLLO DE LA CIENCIA, TECNOLOGIA E INNOVACION TECNOLOGICA</t>
  </si>
  <si>
    <t>1002.PRODUCTOS ESPECIFICOS PARA REDUCCION DE LA VIOLENCIA CONTRA LA MUJER</t>
  </si>
  <si>
    <t>1001.PRODUCTOS ESPECIFICOS PARA DESARROLLO INFANTIL TEMPRANO</t>
  </si>
  <si>
    <t>EJECUCION DE LOS PROGRAMAS PRESUPUESTALES AL MES DE MARZO
DEL AÑO FISCAL 2023 DEL PLIEGO 011 MINSA - TODA FUENTE</t>
  </si>
  <si>
    <t>Fuente: Reporte SIAF Operaciones en Linea al 31 de Marzo del 2023</t>
  </si>
  <si>
    <t>EJECUCION DE LOS PROGRAMAS PRESUPUESTALES AL MES DE MARZO
DEL AÑO FISCAL 2023 DEL PLIEGO 011 MINSA - RECURSOS ORDINARIOS</t>
  </si>
  <si>
    <t>EJECUCION DE LOS PROGRAMAS PRESUPUESTALES AL MES DE MARZO
DEL AÑO FISCAL 2023 DEL PLIEGO 011 MINSA - RECURSOS DIRECTAMENTE RECAUDADOS</t>
  </si>
  <si>
    <t>DEVENGADO
AL 31.03.23</t>
  </si>
  <si>
    <t>EJECUCION DE LOS PROGRAMAS PRESUPUESTALES AL MES DE MARZO
DEL AÑO FISCAL 2023 DEL PLIEGO 011 MINSA - ROOC</t>
  </si>
  <si>
    <t>EJECUCION DE LOS PROGRAMAS PRESUPUESTALES AL MES DE MARZO
DEL AÑO FISCAL 2023 DEL PLIEGO 011 MINSA - DONACIONES Y TRANSFERENCIAS</t>
  </si>
  <si>
    <t>EJECUCION DE LOS PROGRAMAS PRESUPUESTALES AL MES DE MARZO
DEL AÑO FISCAL 2023 DEL PLIEGO 011 MINSA - RECURSOS DETERMINADOS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</si>
</sst>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71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66" fontId="2" fillId="0" borderId="8" xfId="3" applyNumberFormat="1" applyFont="1" applyBorder="1" applyAlignment="1">
      <alignment horizontal="left" vertical="center" indent="4"/>
    </xf>
    <xf numFmtId="164" fontId="4" fillId="0" borderId="8" xfId="3" applyNumberFormat="1" applyBorder="1" applyAlignment="1">
      <alignment vertical="center"/>
    </xf>
    <xf numFmtId="3" fontId="4" fillId="0" borderId="3" xfId="3" applyNumberFormat="1" applyBorder="1" applyAlignment="1">
      <alignment horizontal="left" vertical="center" indent="3"/>
    </xf>
    <xf numFmtId="164" fontId="4" fillId="0" borderId="3" xfId="3" applyNumberFormat="1" applyBorder="1" applyAlignment="1">
      <alignment vertical="center"/>
    </xf>
    <xf numFmtId="3" fontId="4" fillId="0" borderId="9" xfId="3" applyNumberFormat="1" applyBorder="1" applyAlignment="1">
      <alignment horizontal="left" vertical="center" indent="3"/>
    </xf>
    <xf numFmtId="166" fontId="2" fillId="0" borderId="10" xfId="3" applyNumberFormat="1" applyFont="1" applyBorder="1" applyAlignment="1">
      <alignment horizontal="left" vertical="center" indent="4"/>
    </xf>
    <xf numFmtId="164" fontId="4" fillId="0" borderId="10" xfId="3" applyNumberFormat="1" applyBorder="1" applyAlignment="1">
      <alignment vertical="center"/>
    </xf>
    <xf numFmtId="165" fontId="0" fillId="0" borderId="10" xfId="1" applyNumberFormat="1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:a16="http://schemas.microsoft.com/office/drawing/2014/main" xmlns="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xmlns="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6"/>
  <sheetViews>
    <sheetView showGridLines="0" tabSelected="1" zoomScale="120" zoomScaleNormal="120" workbookViewId="0"/>
  </sheetViews>
  <sheetFormatPr baseColWidth="10" defaultRowHeight="15" x14ac:dyDescent="0.25"/>
  <cols>
    <col min="1" max="1" width="11.42578125" style="1"/>
    <col min="2" max="2" width="109.42578125" style="1" bestFit="1" customWidth="1"/>
    <col min="3" max="3" width="14.140625" style="1" customWidth="1"/>
    <col min="4" max="4" width="15.28515625" style="1" bestFit="1" customWidth="1"/>
    <col min="5" max="5" width="15.7109375" style="1" customWidth="1"/>
    <col min="6" max="6" width="12.28515625" style="52" customWidth="1"/>
    <col min="7" max="16384" width="11.42578125" style="1"/>
  </cols>
  <sheetData>
    <row r="5" spans="2:6" ht="51.75" customHeight="1" x14ac:dyDescent="0.25">
      <c r="B5" s="69" t="s">
        <v>41</v>
      </c>
      <c r="C5" s="69"/>
      <c r="D5" s="69"/>
      <c r="E5" s="69"/>
      <c r="F5" s="69"/>
    </row>
    <row r="7" spans="2:6" x14ac:dyDescent="0.25">
      <c r="F7" s="60" t="s">
        <v>22</v>
      </c>
    </row>
    <row r="8" spans="2:6" ht="38.25" x14ac:dyDescent="0.25">
      <c r="B8" s="46" t="s">
        <v>4</v>
      </c>
      <c r="C8" s="47" t="s">
        <v>1</v>
      </c>
      <c r="D8" s="47" t="s">
        <v>2</v>
      </c>
      <c r="E8" s="48" t="s">
        <v>45</v>
      </c>
      <c r="F8" s="49" t="s">
        <v>5</v>
      </c>
    </row>
    <row r="9" spans="2:6" x14ac:dyDescent="0.25">
      <c r="B9" s="40" t="s">
        <v>14</v>
      </c>
      <c r="C9" s="41">
        <f>SUM(C10:C21)</f>
        <v>2979673033</v>
      </c>
      <c r="D9" s="41">
        <f>SUM(D10:D21)</f>
        <v>3216586043</v>
      </c>
      <c r="E9" s="41">
        <f>SUM(E10:E21)</f>
        <v>737309447.77999949</v>
      </c>
      <c r="F9" s="53">
        <f t="shared" ref="F9:F82" si="0">IF(E9=0,"%",E9/D9)</f>
        <v>0.22922111764569375</v>
      </c>
    </row>
    <row r="10" spans="2:6" x14ac:dyDescent="0.25">
      <c r="B10" s="16" t="s">
        <v>27</v>
      </c>
      <c r="C10" s="29">
        <v>275192233</v>
      </c>
      <c r="D10" s="29">
        <v>282231422</v>
      </c>
      <c r="E10" s="29">
        <v>77811391.950000018</v>
      </c>
      <c r="F10" s="54">
        <f t="shared" si="0"/>
        <v>0.2757006693251895</v>
      </c>
    </row>
    <row r="11" spans="2:6" x14ac:dyDescent="0.25">
      <c r="B11" s="17" t="s">
        <v>28</v>
      </c>
      <c r="C11" s="30">
        <v>61128019</v>
      </c>
      <c r="D11" s="30">
        <v>63487768</v>
      </c>
      <c r="E11" s="30">
        <v>16269136.499999989</v>
      </c>
      <c r="F11" s="55">
        <f t="shared" si="0"/>
        <v>0.25625623663443309</v>
      </c>
    </row>
    <row r="12" spans="2:6" x14ac:dyDescent="0.25">
      <c r="B12" s="17" t="s">
        <v>29</v>
      </c>
      <c r="C12" s="30">
        <v>34247147</v>
      </c>
      <c r="D12" s="30">
        <v>35292233</v>
      </c>
      <c r="E12" s="30">
        <v>8843965.599999994</v>
      </c>
      <c r="F12" s="55">
        <f t="shared" si="0"/>
        <v>0.25059240655018894</v>
      </c>
    </row>
    <row r="13" spans="2:6" x14ac:dyDescent="0.25">
      <c r="B13" s="17" t="s">
        <v>30</v>
      </c>
      <c r="C13" s="30">
        <v>113499551</v>
      </c>
      <c r="D13" s="30">
        <v>116880285</v>
      </c>
      <c r="E13" s="30">
        <v>29512799.840000018</v>
      </c>
      <c r="F13" s="55">
        <f t="shared" si="0"/>
        <v>0.25250451639470267</v>
      </c>
    </row>
    <row r="14" spans="2:6" x14ac:dyDescent="0.25">
      <c r="B14" s="17" t="s">
        <v>31</v>
      </c>
      <c r="C14" s="30">
        <v>55422734</v>
      </c>
      <c r="D14" s="30">
        <v>58927922</v>
      </c>
      <c r="E14" s="30">
        <v>15247364.049999995</v>
      </c>
      <c r="F14" s="55">
        <f t="shared" si="0"/>
        <v>0.25874599905287676</v>
      </c>
    </row>
    <row r="15" spans="2:6" x14ac:dyDescent="0.25">
      <c r="B15" s="17" t="s">
        <v>32</v>
      </c>
      <c r="C15" s="30">
        <v>6943067</v>
      </c>
      <c r="D15" s="30">
        <v>8131930</v>
      </c>
      <c r="E15" s="30">
        <v>1788298.4500000002</v>
      </c>
      <c r="F15" s="55">
        <f t="shared" si="0"/>
        <v>0.21991070385505043</v>
      </c>
    </row>
    <row r="16" spans="2:6" x14ac:dyDescent="0.25">
      <c r="B16" s="17" t="s">
        <v>33</v>
      </c>
      <c r="C16" s="30">
        <v>257903093</v>
      </c>
      <c r="D16" s="30">
        <v>272572163</v>
      </c>
      <c r="E16" s="30">
        <v>68573890.559999987</v>
      </c>
      <c r="F16" s="55">
        <f t="shared" si="0"/>
        <v>0.25158068162668534</v>
      </c>
    </row>
    <row r="17" spans="2:6" x14ac:dyDescent="0.25">
      <c r="B17" s="17" t="s">
        <v>34</v>
      </c>
      <c r="C17" s="30">
        <v>35761385</v>
      </c>
      <c r="D17" s="30">
        <v>38742274</v>
      </c>
      <c r="E17" s="30">
        <v>9916882.769999994</v>
      </c>
      <c r="F17" s="55">
        <f t="shared" si="0"/>
        <v>0.25597059093640179</v>
      </c>
    </row>
    <row r="18" spans="2:6" x14ac:dyDescent="0.25">
      <c r="B18" s="17" t="s">
        <v>35</v>
      </c>
      <c r="C18" s="30">
        <v>47373772</v>
      </c>
      <c r="D18" s="30">
        <v>50486869</v>
      </c>
      <c r="E18" s="30">
        <v>11668430.150000004</v>
      </c>
      <c r="F18" s="55">
        <f t="shared" si="0"/>
        <v>0.23111811805956919</v>
      </c>
    </row>
    <row r="19" spans="2:6" x14ac:dyDescent="0.25">
      <c r="B19" s="17" t="s">
        <v>40</v>
      </c>
      <c r="C19" s="30">
        <v>156694519</v>
      </c>
      <c r="D19" s="30">
        <v>159995066</v>
      </c>
      <c r="E19" s="30">
        <v>41963671.729999945</v>
      </c>
      <c r="F19" s="55">
        <f t="shared" si="0"/>
        <v>0.26228103640395978</v>
      </c>
    </row>
    <row r="20" spans="2:6" x14ac:dyDescent="0.25">
      <c r="B20" s="17" t="s">
        <v>36</v>
      </c>
      <c r="C20" s="30">
        <v>1114797427</v>
      </c>
      <c r="D20" s="30">
        <v>1304897043</v>
      </c>
      <c r="E20" s="30">
        <v>250309613.79999989</v>
      </c>
      <c r="F20" s="55">
        <f t="shared" si="0"/>
        <v>0.19182326693340501</v>
      </c>
    </row>
    <row r="21" spans="2:6" x14ac:dyDescent="0.25">
      <c r="B21" s="17" t="s">
        <v>37</v>
      </c>
      <c r="C21" s="30">
        <v>820710086</v>
      </c>
      <c r="D21" s="30">
        <v>824941068</v>
      </c>
      <c r="E21" s="30">
        <v>205404002.37999976</v>
      </c>
      <c r="F21" s="55">
        <f t="shared" si="0"/>
        <v>0.2489923345409199</v>
      </c>
    </row>
    <row r="22" spans="2:6" x14ac:dyDescent="0.25">
      <c r="B22" s="40" t="s">
        <v>13</v>
      </c>
      <c r="C22" s="41">
        <f>SUM(C23:C30)</f>
        <v>153149141</v>
      </c>
      <c r="D22" s="41">
        <f>SUM(D23:D30)</f>
        <v>156422449</v>
      </c>
      <c r="E22" s="41">
        <f>SUM(E23:E30)</f>
        <v>39339459.769999988</v>
      </c>
      <c r="F22" s="53">
        <f t="shared" si="0"/>
        <v>0.25149497416448191</v>
      </c>
    </row>
    <row r="23" spans="2:6" x14ac:dyDescent="0.25">
      <c r="B23" s="17" t="s">
        <v>36</v>
      </c>
      <c r="C23" s="30">
        <v>3542637</v>
      </c>
      <c r="D23" s="30">
        <v>3513744</v>
      </c>
      <c r="E23" s="30">
        <v>55888.590000000004</v>
      </c>
      <c r="F23" s="55">
        <f t="shared" si="0"/>
        <v>1.5905709123943009E-2</v>
      </c>
    </row>
    <row r="24" spans="2:6" x14ac:dyDescent="0.25">
      <c r="B24" s="17" t="s">
        <v>37</v>
      </c>
      <c r="C24" s="30">
        <v>149606504</v>
      </c>
      <c r="D24" s="30">
        <v>152908705</v>
      </c>
      <c r="E24" s="30">
        <v>39283571.179999985</v>
      </c>
      <c r="F24" s="55">
        <f t="shared" si="0"/>
        <v>0.25690866442168864</v>
      </c>
    </row>
    <row r="25" spans="2:6" hidden="1" x14ac:dyDescent="0.25">
      <c r="B25" s="17"/>
      <c r="C25" s="30"/>
      <c r="D25" s="30"/>
      <c r="E25" s="30"/>
      <c r="F25" s="55" t="str">
        <f t="shared" si="0"/>
        <v>%</v>
      </c>
    </row>
    <row r="26" spans="2:6" hidden="1" x14ac:dyDescent="0.25">
      <c r="B26" s="17"/>
      <c r="C26" s="30"/>
      <c r="D26" s="30"/>
      <c r="E26" s="30"/>
      <c r="F26" s="55" t="str">
        <f t="shared" si="0"/>
        <v>%</v>
      </c>
    </row>
    <row r="27" spans="2:6" hidden="1" x14ac:dyDescent="0.25">
      <c r="B27" s="17"/>
      <c r="C27" s="30"/>
      <c r="D27" s="30"/>
      <c r="E27" s="30"/>
      <c r="F27" s="55" t="str">
        <f t="shared" si="0"/>
        <v>%</v>
      </c>
    </row>
    <row r="28" spans="2:6" hidden="1" x14ac:dyDescent="0.25">
      <c r="B28" s="17"/>
      <c r="C28" s="30"/>
      <c r="D28" s="30"/>
      <c r="E28" s="30"/>
      <c r="F28" s="55" t="str">
        <f t="shared" si="0"/>
        <v>%</v>
      </c>
    </row>
    <row r="29" spans="2:6" hidden="1" x14ac:dyDescent="0.25">
      <c r="B29" s="17"/>
      <c r="C29" s="30"/>
      <c r="D29" s="30"/>
      <c r="E29" s="30"/>
      <c r="F29" s="55" t="str">
        <f t="shared" si="0"/>
        <v>%</v>
      </c>
    </row>
    <row r="30" spans="2:6" hidden="1" x14ac:dyDescent="0.25">
      <c r="B30" s="17"/>
      <c r="C30" s="30"/>
      <c r="D30" s="30"/>
      <c r="E30" s="30"/>
      <c r="F30" s="55" t="str">
        <f t="shared" si="0"/>
        <v>%</v>
      </c>
    </row>
    <row r="31" spans="2:6" x14ac:dyDescent="0.25">
      <c r="B31" s="40" t="s">
        <v>12</v>
      </c>
      <c r="C31" s="41">
        <f>SUM(C32:C45)</f>
        <v>3266312559</v>
      </c>
      <c r="D31" s="41">
        <f>SUM(D32:D45)</f>
        <v>3812652374</v>
      </c>
      <c r="E31" s="41">
        <f>SUM(E32:E45)</f>
        <v>590864905.35999918</v>
      </c>
      <c r="F31" s="53">
        <f t="shared" si="0"/>
        <v>0.154974764914143</v>
      </c>
    </row>
    <row r="32" spans="2:6" x14ac:dyDescent="0.25">
      <c r="B32" s="16" t="s">
        <v>27</v>
      </c>
      <c r="C32" s="29">
        <v>88310509</v>
      </c>
      <c r="D32" s="29">
        <v>124877204</v>
      </c>
      <c r="E32" s="29">
        <v>11960901.070000004</v>
      </c>
      <c r="F32" s="54">
        <f t="shared" si="0"/>
        <v>9.5781301045145151E-2</v>
      </c>
    </row>
    <row r="33" spans="2:6" x14ac:dyDescent="0.25">
      <c r="B33" s="17" t="s">
        <v>28</v>
      </c>
      <c r="C33" s="30">
        <v>138438154</v>
      </c>
      <c r="D33" s="30">
        <v>139127164</v>
      </c>
      <c r="E33" s="30">
        <v>30681064.429999989</v>
      </c>
      <c r="F33" s="55">
        <f t="shared" si="0"/>
        <v>0.22052533486559095</v>
      </c>
    </row>
    <row r="34" spans="2:6" x14ac:dyDescent="0.25">
      <c r="B34" s="17" t="s">
        <v>29</v>
      </c>
      <c r="C34" s="30">
        <v>30911780</v>
      </c>
      <c r="D34" s="30">
        <v>46489360</v>
      </c>
      <c r="E34" s="30">
        <v>4184413.9999999981</v>
      </c>
      <c r="F34" s="55">
        <f t="shared" si="0"/>
        <v>9.0007993226837238E-2</v>
      </c>
    </row>
    <row r="35" spans="2:6" x14ac:dyDescent="0.25">
      <c r="B35" s="17" t="s">
        <v>30</v>
      </c>
      <c r="C35" s="30">
        <v>33846778</v>
      </c>
      <c r="D35" s="30">
        <v>49725239</v>
      </c>
      <c r="E35" s="30">
        <v>6070582.3800000036</v>
      </c>
      <c r="F35" s="55">
        <f t="shared" si="0"/>
        <v>0.12208251789398143</v>
      </c>
    </row>
    <row r="36" spans="2:6" x14ac:dyDescent="0.25">
      <c r="B36" s="17" t="s">
        <v>31</v>
      </c>
      <c r="C36" s="30">
        <v>480760630</v>
      </c>
      <c r="D36" s="30">
        <v>378698159</v>
      </c>
      <c r="E36" s="30">
        <v>11374373.060000004</v>
      </c>
      <c r="F36" s="55">
        <f t="shared" si="0"/>
        <v>3.0035459084447262E-2</v>
      </c>
    </row>
    <row r="37" spans="2:6" x14ac:dyDescent="0.25">
      <c r="B37" s="17" t="s">
        <v>32</v>
      </c>
      <c r="C37" s="30">
        <v>23328647</v>
      </c>
      <c r="D37" s="30">
        <v>43653079</v>
      </c>
      <c r="E37" s="30">
        <v>2680703.8499999996</v>
      </c>
      <c r="F37" s="55">
        <f t="shared" si="0"/>
        <v>6.1409273100758818E-2</v>
      </c>
    </row>
    <row r="38" spans="2:6" x14ac:dyDescent="0.25">
      <c r="B38" s="17" t="s">
        <v>33</v>
      </c>
      <c r="C38" s="30">
        <v>51065479</v>
      </c>
      <c r="D38" s="30">
        <v>71320768</v>
      </c>
      <c r="E38" s="30">
        <v>12846401.470000003</v>
      </c>
      <c r="F38" s="55">
        <f t="shared" si="0"/>
        <v>0.1801214685461604</v>
      </c>
    </row>
    <row r="39" spans="2:6" x14ac:dyDescent="0.25">
      <c r="B39" s="17" t="s">
        <v>34</v>
      </c>
      <c r="C39" s="30">
        <v>14653843</v>
      </c>
      <c r="D39" s="30">
        <v>18246029</v>
      </c>
      <c r="E39" s="30">
        <v>3725971.5299999979</v>
      </c>
      <c r="F39" s="55">
        <f t="shared" si="0"/>
        <v>0.20420725682284063</v>
      </c>
    </row>
    <row r="40" spans="2:6" x14ac:dyDescent="0.25">
      <c r="B40" s="17" t="s">
        <v>35</v>
      </c>
      <c r="C40" s="30">
        <v>50233929</v>
      </c>
      <c r="D40" s="30">
        <v>65176782</v>
      </c>
      <c r="E40" s="30">
        <v>12384464.970000003</v>
      </c>
      <c r="F40" s="55">
        <f t="shared" si="0"/>
        <v>0.19001344635272116</v>
      </c>
    </row>
    <row r="41" spans="2:6" x14ac:dyDescent="0.25">
      <c r="B41" s="17" t="s">
        <v>38</v>
      </c>
      <c r="C41" s="30">
        <v>0</v>
      </c>
      <c r="D41" s="30">
        <v>169</v>
      </c>
      <c r="E41" s="30">
        <v>0</v>
      </c>
      <c r="F41" s="55" t="str">
        <f t="shared" si="0"/>
        <v>%</v>
      </c>
    </row>
    <row r="42" spans="2:6" x14ac:dyDescent="0.25">
      <c r="B42" s="17" t="s">
        <v>40</v>
      </c>
      <c r="C42" s="30">
        <v>70037114</v>
      </c>
      <c r="D42" s="30">
        <v>109698401</v>
      </c>
      <c r="E42" s="30">
        <v>9757928.1000000015</v>
      </c>
      <c r="F42" s="55">
        <f t="shared" si="0"/>
        <v>8.8952327573124809E-2</v>
      </c>
    </row>
    <row r="43" spans="2:6" x14ac:dyDescent="0.25">
      <c r="B43" s="17" t="s">
        <v>39</v>
      </c>
      <c r="C43" s="30">
        <v>23915230</v>
      </c>
      <c r="D43" s="30">
        <v>23863965</v>
      </c>
      <c r="E43" s="30">
        <v>310920.03000000003</v>
      </c>
      <c r="F43" s="55">
        <f t="shared" si="0"/>
        <v>1.3028850402688742E-2</v>
      </c>
    </row>
    <row r="44" spans="2:6" x14ac:dyDescent="0.25">
      <c r="B44" s="17" t="s">
        <v>36</v>
      </c>
      <c r="C44" s="30">
        <v>507488235</v>
      </c>
      <c r="D44" s="30">
        <v>464316290</v>
      </c>
      <c r="E44" s="30">
        <v>130056749.02000012</v>
      </c>
      <c r="F44" s="55">
        <f t="shared" si="0"/>
        <v>0.28010378231614513</v>
      </c>
    </row>
    <row r="45" spans="2:6" x14ac:dyDescent="0.25">
      <c r="B45" s="17" t="s">
        <v>37</v>
      </c>
      <c r="C45" s="30">
        <v>1753322231</v>
      </c>
      <c r="D45" s="30">
        <v>2277459765</v>
      </c>
      <c r="E45" s="30">
        <v>354830431.44999909</v>
      </c>
      <c r="F45" s="55">
        <f t="shared" si="0"/>
        <v>0.15580096601618737</v>
      </c>
    </row>
    <row r="46" spans="2:6" x14ac:dyDescent="0.25">
      <c r="B46" s="40" t="s">
        <v>11</v>
      </c>
      <c r="C46" s="41">
        <f>SUM(C47:C55)</f>
        <v>1336396309</v>
      </c>
      <c r="D46" s="41">
        <f>SUM(D47:D55)</f>
        <v>637803242</v>
      </c>
      <c r="E46" s="41">
        <f>SUM(E47:E55)</f>
        <v>125503041.61999997</v>
      </c>
      <c r="F46" s="53">
        <f t="shared" si="0"/>
        <v>0.19677391608492323</v>
      </c>
    </row>
    <row r="47" spans="2:6" x14ac:dyDescent="0.25">
      <c r="B47" s="17" t="s">
        <v>27</v>
      </c>
      <c r="C47" s="30">
        <v>7200122</v>
      </c>
      <c r="D47" s="30">
        <v>4398372</v>
      </c>
      <c r="E47" s="30">
        <v>0</v>
      </c>
      <c r="F47" s="55" t="str">
        <f t="shared" si="0"/>
        <v>%</v>
      </c>
    </row>
    <row r="48" spans="2:6" x14ac:dyDescent="0.25">
      <c r="B48" s="17" t="s">
        <v>28</v>
      </c>
      <c r="C48" s="30">
        <v>0</v>
      </c>
      <c r="D48" s="30">
        <v>1653410</v>
      </c>
      <c r="E48" s="30">
        <v>754061.69000000006</v>
      </c>
      <c r="F48" s="55">
        <f t="shared" ref="F48:F53" si="1">IF(E48=0,"%",E48/D48)</f>
        <v>0.45606455144217106</v>
      </c>
    </row>
    <row r="49" spans="2:6" x14ac:dyDescent="0.25">
      <c r="B49" s="17" t="s">
        <v>29</v>
      </c>
      <c r="C49" s="30">
        <v>12000000</v>
      </c>
      <c r="D49" s="30">
        <v>18470782</v>
      </c>
      <c r="E49" s="30">
        <v>16804692.629999999</v>
      </c>
      <c r="F49" s="55">
        <f t="shared" si="1"/>
        <v>0.90979865551983663</v>
      </c>
    </row>
    <row r="50" spans="2:6" x14ac:dyDescent="0.25">
      <c r="B50" s="17" t="s">
        <v>31</v>
      </c>
      <c r="C50" s="30">
        <v>21990134</v>
      </c>
      <c r="D50" s="30">
        <v>12890753</v>
      </c>
      <c r="E50" s="30">
        <v>12101256</v>
      </c>
      <c r="F50" s="55">
        <f t="shared" si="1"/>
        <v>0.93875478026768489</v>
      </c>
    </row>
    <row r="51" spans="2:6" x14ac:dyDescent="0.25">
      <c r="B51" s="17" t="s">
        <v>40</v>
      </c>
      <c r="C51" s="30">
        <v>282129845</v>
      </c>
      <c r="D51" s="30">
        <v>272414461</v>
      </c>
      <c r="E51" s="30">
        <v>95843031.299999982</v>
      </c>
      <c r="F51" s="55">
        <f>IF(E51=0,"%",E51/D51)</f>
        <v>0.3518279864738898</v>
      </c>
    </row>
    <row r="52" spans="2:6" x14ac:dyDescent="0.25">
      <c r="B52" s="17" t="s">
        <v>36</v>
      </c>
      <c r="C52" s="30">
        <v>843018347</v>
      </c>
      <c r="D52" s="30">
        <v>185672262</v>
      </c>
      <c r="E52" s="30">
        <v>0</v>
      </c>
      <c r="F52" s="55" t="str">
        <f t="shared" si="1"/>
        <v>%</v>
      </c>
    </row>
    <row r="53" spans="2:6" x14ac:dyDescent="0.25">
      <c r="B53" s="17" t="s">
        <v>37</v>
      </c>
      <c r="C53" s="30">
        <v>170057861</v>
      </c>
      <c r="D53" s="30">
        <v>142303202</v>
      </c>
      <c r="E53" s="30">
        <v>0</v>
      </c>
      <c r="F53" s="55" t="str">
        <f t="shared" si="1"/>
        <v>%</v>
      </c>
    </row>
    <row r="54" spans="2:6" hidden="1" x14ac:dyDescent="0.25">
      <c r="B54" s="17"/>
      <c r="C54" s="30"/>
      <c r="D54" s="30"/>
      <c r="E54" s="30"/>
      <c r="F54" s="55" t="str">
        <f t="shared" si="0"/>
        <v>%</v>
      </c>
    </row>
    <row r="55" spans="2:6" hidden="1" x14ac:dyDescent="0.25">
      <c r="B55" s="17"/>
      <c r="C55" s="30"/>
      <c r="D55" s="30"/>
      <c r="E55" s="30"/>
      <c r="F55" s="55" t="str">
        <f t="shared" si="0"/>
        <v>%</v>
      </c>
    </row>
    <row r="56" spans="2:6" x14ac:dyDescent="0.25">
      <c r="B56" s="40" t="s">
        <v>10</v>
      </c>
      <c r="C56" s="41">
        <f>+SUM(C57:C65)</f>
        <v>283082289</v>
      </c>
      <c r="D56" s="41">
        <f>+SUM(D57:D65)</f>
        <v>310803738</v>
      </c>
      <c r="E56" s="41">
        <f>+SUM(E57:E65)</f>
        <v>48947785.019999996</v>
      </c>
      <c r="F56" s="53">
        <f t="shared" si="0"/>
        <v>0.15748776168193959</v>
      </c>
    </row>
    <row r="57" spans="2:6" x14ac:dyDescent="0.25">
      <c r="B57" s="16" t="s">
        <v>27</v>
      </c>
      <c r="C57" s="29">
        <v>124732</v>
      </c>
      <c r="D57" s="29">
        <v>5940805</v>
      </c>
      <c r="E57" s="29">
        <v>2843146</v>
      </c>
      <c r="F57" s="54">
        <f t="shared" si="0"/>
        <v>0.47857924978180566</v>
      </c>
    </row>
    <row r="58" spans="2:6" x14ac:dyDescent="0.25">
      <c r="B58" s="17" t="s">
        <v>28</v>
      </c>
      <c r="C58" s="30">
        <v>0</v>
      </c>
      <c r="D58" s="30">
        <v>617771</v>
      </c>
      <c r="E58" s="30">
        <v>147332</v>
      </c>
      <c r="F58" s="55">
        <f t="shared" si="0"/>
        <v>0.23848966688303594</v>
      </c>
    </row>
    <row r="59" spans="2:6" x14ac:dyDescent="0.25">
      <c r="B59" s="17" t="s">
        <v>29</v>
      </c>
      <c r="C59" s="30">
        <v>128000</v>
      </c>
      <c r="D59" s="30">
        <v>1516625</v>
      </c>
      <c r="E59" s="30">
        <v>1286454</v>
      </c>
      <c r="F59" s="55">
        <f t="shared" si="0"/>
        <v>0.84823473172339903</v>
      </c>
    </row>
    <row r="60" spans="2:6" x14ac:dyDescent="0.25">
      <c r="B60" s="17" t="s">
        <v>31</v>
      </c>
      <c r="C60" s="30">
        <v>0</v>
      </c>
      <c r="D60" s="30">
        <v>8943718</v>
      </c>
      <c r="E60" s="30">
        <v>2495714</v>
      </c>
      <c r="F60" s="55">
        <f t="shared" ref="F60" si="2">IF(E60=0,"%",E60/D60)</f>
        <v>0.27904658890184147</v>
      </c>
    </row>
    <row r="61" spans="2:6" x14ac:dyDescent="0.25">
      <c r="B61" s="17" t="s">
        <v>35</v>
      </c>
      <c r="C61" s="30">
        <v>0</v>
      </c>
      <c r="D61" s="30">
        <v>62344</v>
      </c>
      <c r="E61" s="30">
        <v>0</v>
      </c>
      <c r="F61" s="55" t="str">
        <f t="shared" si="0"/>
        <v>%</v>
      </c>
    </row>
    <row r="62" spans="2:6" x14ac:dyDescent="0.25">
      <c r="B62" s="17" t="s">
        <v>40</v>
      </c>
      <c r="C62" s="30">
        <v>43956363</v>
      </c>
      <c r="D62" s="30">
        <v>43006861</v>
      </c>
      <c r="E62" s="30">
        <v>7945421</v>
      </c>
      <c r="F62" s="55">
        <f t="shared" si="0"/>
        <v>0.18474775455014028</v>
      </c>
    </row>
    <row r="63" spans="2:6" x14ac:dyDescent="0.25">
      <c r="B63" s="17" t="s">
        <v>36</v>
      </c>
      <c r="C63" s="30">
        <v>184275701</v>
      </c>
      <c r="D63" s="30">
        <v>186722355</v>
      </c>
      <c r="E63" s="30">
        <v>3081830.27</v>
      </c>
      <c r="F63" s="55">
        <f t="shared" si="0"/>
        <v>1.6504881110780762E-2</v>
      </c>
    </row>
    <row r="64" spans="2:6" x14ac:dyDescent="0.25">
      <c r="B64" s="17" t="s">
        <v>37</v>
      </c>
      <c r="C64" s="30">
        <v>54597493</v>
      </c>
      <c r="D64" s="30">
        <v>63993259</v>
      </c>
      <c r="E64" s="30">
        <v>31147887.75</v>
      </c>
      <c r="F64" s="55">
        <f t="shared" si="0"/>
        <v>0.48673701319071749</v>
      </c>
    </row>
    <row r="65" spans="2:6" hidden="1" x14ac:dyDescent="0.25">
      <c r="B65" s="17"/>
      <c r="C65" s="30"/>
      <c r="D65" s="30"/>
      <c r="E65" s="30"/>
      <c r="F65" s="55" t="str">
        <f t="shared" si="0"/>
        <v>%</v>
      </c>
    </row>
    <row r="66" spans="2:6" hidden="1" x14ac:dyDescent="0.25">
      <c r="B66" s="40" t="s">
        <v>23</v>
      </c>
      <c r="C66" s="41">
        <f>+C67</f>
        <v>0</v>
      </c>
      <c r="D66" s="41">
        <f t="shared" ref="D66:E66" si="3">+D67</f>
        <v>0</v>
      </c>
      <c r="E66" s="41">
        <f t="shared" si="3"/>
        <v>0</v>
      </c>
      <c r="F66" s="53" t="str">
        <f t="shared" ref="F66:F67" si="4">IF(E66=0,"%",E66/D66)</f>
        <v>%</v>
      </c>
    </row>
    <row r="67" spans="2:6" hidden="1" x14ac:dyDescent="0.25">
      <c r="B67" s="17"/>
      <c r="C67" s="29"/>
      <c r="D67" s="29"/>
      <c r="E67" s="29"/>
      <c r="F67" s="54" t="str">
        <f t="shared" si="4"/>
        <v>%</v>
      </c>
    </row>
    <row r="68" spans="2:6" x14ac:dyDescent="0.25">
      <c r="B68" s="40" t="s">
        <v>9</v>
      </c>
      <c r="C68" s="41">
        <f>SUM(C69:C81)</f>
        <v>1688965760</v>
      </c>
      <c r="D68" s="41">
        <f>SUM(D69:D81)</f>
        <v>1686538519</v>
      </c>
      <c r="E68" s="41">
        <f>SUM(E69:E81)</f>
        <v>107045069.31999998</v>
      </c>
      <c r="F68" s="53">
        <f t="shared" si="0"/>
        <v>6.3470278392141477E-2</v>
      </c>
    </row>
    <row r="69" spans="2:6" x14ac:dyDescent="0.25">
      <c r="B69" s="16" t="s">
        <v>27</v>
      </c>
      <c r="C69" s="29">
        <v>164465288</v>
      </c>
      <c r="D69" s="29">
        <v>111533339</v>
      </c>
      <c r="E69" s="29">
        <v>1590033.1600000001</v>
      </c>
      <c r="F69" s="54">
        <f t="shared" si="0"/>
        <v>1.4256124440065406E-2</v>
      </c>
    </row>
    <row r="70" spans="2:6" x14ac:dyDescent="0.25">
      <c r="B70" s="17" t="s">
        <v>28</v>
      </c>
      <c r="C70" s="30">
        <v>0</v>
      </c>
      <c r="D70" s="30">
        <v>352443</v>
      </c>
      <c r="E70" s="30">
        <v>48802.5</v>
      </c>
      <c r="F70" s="55">
        <f t="shared" si="0"/>
        <v>0.13846919927477636</v>
      </c>
    </row>
    <row r="71" spans="2:6" x14ac:dyDescent="0.25">
      <c r="B71" s="17" t="s">
        <v>29</v>
      </c>
      <c r="C71" s="30">
        <v>0</v>
      </c>
      <c r="D71" s="30">
        <v>131677</v>
      </c>
      <c r="E71" s="30">
        <v>0</v>
      </c>
      <c r="F71" s="55" t="str">
        <f t="shared" si="0"/>
        <v>%</v>
      </c>
    </row>
    <row r="72" spans="2:6" x14ac:dyDescent="0.25">
      <c r="B72" s="17" t="s">
        <v>30</v>
      </c>
      <c r="C72" s="30">
        <v>0</v>
      </c>
      <c r="D72" s="30">
        <v>258683</v>
      </c>
      <c r="E72" s="30">
        <v>39500</v>
      </c>
      <c r="F72" s="55">
        <f t="shared" si="0"/>
        <v>0.1526965436460842</v>
      </c>
    </row>
    <row r="73" spans="2:6" x14ac:dyDescent="0.25">
      <c r="B73" s="17" t="s">
        <v>31</v>
      </c>
      <c r="C73" s="30">
        <v>100000000</v>
      </c>
      <c r="D73" s="30">
        <v>101658553</v>
      </c>
      <c r="E73" s="30">
        <v>222538</v>
      </c>
      <c r="F73" s="55">
        <f t="shared" si="0"/>
        <v>2.1890730630407459E-3</v>
      </c>
    </row>
    <row r="74" spans="2:6" x14ac:dyDescent="0.25">
      <c r="B74" s="17" t="s">
        <v>32</v>
      </c>
      <c r="C74" s="30">
        <v>0</v>
      </c>
      <c r="D74" s="30">
        <v>25778654</v>
      </c>
      <c r="E74" s="30">
        <v>13710</v>
      </c>
      <c r="F74" s="55">
        <f t="shared" si="0"/>
        <v>5.3183537045805413E-4</v>
      </c>
    </row>
    <row r="75" spans="2:6" x14ac:dyDescent="0.25">
      <c r="B75" s="17" t="s">
        <v>33</v>
      </c>
      <c r="C75" s="30">
        <v>0</v>
      </c>
      <c r="D75" s="30">
        <v>174884</v>
      </c>
      <c r="E75" s="30">
        <v>0</v>
      </c>
      <c r="F75" s="55" t="str">
        <f t="shared" si="0"/>
        <v>%</v>
      </c>
    </row>
    <row r="76" spans="2:6" x14ac:dyDescent="0.25">
      <c r="B76" s="17" t="s">
        <v>34</v>
      </c>
      <c r="C76" s="30">
        <v>0</v>
      </c>
      <c r="D76" s="30">
        <v>297822</v>
      </c>
      <c r="E76" s="30">
        <v>0</v>
      </c>
      <c r="F76" s="55" t="str">
        <f t="shared" si="0"/>
        <v>%</v>
      </c>
    </row>
    <row r="77" spans="2:6" x14ac:dyDescent="0.25">
      <c r="B77" s="17" t="s">
        <v>35</v>
      </c>
      <c r="C77" s="30">
        <v>0</v>
      </c>
      <c r="D77" s="30">
        <v>69779</v>
      </c>
      <c r="E77" s="30">
        <v>0</v>
      </c>
      <c r="F77" s="55" t="str">
        <f t="shared" si="0"/>
        <v>%</v>
      </c>
    </row>
    <row r="78" spans="2:6" x14ac:dyDescent="0.25">
      <c r="B78" s="17" t="s">
        <v>40</v>
      </c>
      <c r="C78" s="30">
        <v>0</v>
      </c>
      <c r="D78" s="30">
        <v>170061</v>
      </c>
      <c r="E78" s="30">
        <v>0</v>
      </c>
      <c r="F78" s="55" t="str">
        <f t="shared" si="0"/>
        <v>%</v>
      </c>
    </row>
    <row r="79" spans="2:6" x14ac:dyDescent="0.25">
      <c r="B79" s="17" t="s">
        <v>39</v>
      </c>
      <c r="C79" s="30">
        <v>1838520</v>
      </c>
      <c r="D79" s="30">
        <v>1921616</v>
      </c>
      <c r="E79" s="30">
        <v>0</v>
      </c>
      <c r="F79" s="55" t="str">
        <f t="shared" si="0"/>
        <v>%</v>
      </c>
    </row>
    <row r="80" spans="2:6" x14ac:dyDescent="0.25">
      <c r="B80" s="17" t="s">
        <v>36</v>
      </c>
      <c r="C80" s="30">
        <v>0</v>
      </c>
      <c r="D80" s="30">
        <v>5375568</v>
      </c>
      <c r="E80" s="30">
        <v>924244.44000000018</v>
      </c>
      <c r="F80" s="55">
        <f t="shared" si="0"/>
        <v>0.17193428489789361</v>
      </c>
    </row>
    <row r="81" spans="2:6" x14ac:dyDescent="0.25">
      <c r="B81" s="17" t="s">
        <v>37</v>
      </c>
      <c r="C81" s="30">
        <v>1422661952</v>
      </c>
      <c r="D81" s="30">
        <v>1438815440</v>
      </c>
      <c r="E81" s="30">
        <v>104206241.21999998</v>
      </c>
      <c r="F81" s="55">
        <f t="shared" si="0"/>
        <v>7.2425022920243318E-2</v>
      </c>
    </row>
    <row r="82" spans="2:6" x14ac:dyDescent="0.25">
      <c r="B82" s="43" t="s">
        <v>3</v>
      </c>
      <c r="C82" s="44">
        <f>+C68+C66+C56+C46+C31+C22+C9</f>
        <v>9707579091</v>
      </c>
      <c r="D82" s="44">
        <f>+D68+D66+D56+D46+D31+D22+D9</f>
        <v>9820806365</v>
      </c>
      <c r="E82" s="44">
        <f>+E68+E66+E56+E46+E31+E22+E9</f>
        <v>1649009708.8699985</v>
      </c>
      <c r="F82" s="56">
        <f t="shared" si="0"/>
        <v>0.16790980776760264</v>
      </c>
    </row>
    <row r="83" spans="2:6" x14ac:dyDescent="0.2">
      <c r="B83" s="34" t="s">
        <v>42</v>
      </c>
      <c r="C83" s="20"/>
      <c r="D83" s="20"/>
      <c r="E83" s="20"/>
    </row>
    <row r="84" spans="2:6" x14ac:dyDescent="0.25">
      <c r="C84" s="20"/>
      <c r="D84" s="20"/>
      <c r="E84" s="20"/>
      <c r="F84" s="57"/>
    </row>
    <row r="85" spans="2:6" x14ac:dyDescent="0.25">
      <c r="C85" s="20"/>
      <c r="D85" s="20"/>
      <c r="E85" s="20"/>
    </row>
    <row r="86" spans="2:6" x14ac:dyDescent="0.25">
      <c r="D86" s="20"/>
      <c r="E86" s="20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6"/>
  <sheetViews>
    <sheetView showGridLines="0" zoomScale="115" zoomScaleNormal="115" workbookViewId="0"/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69" t="s">
        <v>43</v>
      </c>
      <c r="C5" s="69"/>
      <c r="D5" s="69"/>
      <c r="E5" s="69"/>
      <c r="F5" s="69"/>
    </row>
    <row r="7" spans="2:6" x14ac:dyDescent="0.25">
      <c r="E7" s="59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45</v>
      </c>
      <c r="F8" s="48" t="s">
        <v>5</v>
      </c>
    </row>
    <row r="9" spans="2:6" x14ac:dyDescent="0.25">
      <c r="B9" s="40" t="s">
        <v>20</v>
      </c>
      <c r="C9" s="41">
        <f>SUM(C10:C21)</f>
        <v>2979673033</v>
      </c>
      <c r="D9" s="41">
        <f>SUM(D10:D21)</f>
        <v>3216586043</v>
      </c>
      <c r="E9" s="41">
        <f>SUM(E10:E21)</f>
        <v>737309447.77999949</v>
      </c>
      <c r="F9" s="42">
        <f t="shared" ref="F9:F85" si="0">IF(E9=0,"%",E9/D9)</f>
        <v>0.22922111764569375</v>
      </c>
    </row>
    <row r="10" spans="2:6" x14ac:dyDescent="0.25">
      <c r="B10" s="11" t="s">
        <v>27</v>
      </c>
      <c r="C10" s="26">
        <v>275192233</v>
      </c>
      <c r="D10" s="26">
        <v>282231422</v>
      </c>
      <c r="E10" s="26">
        <v>77811391.949999958</v>
      </c>
      <c r="F10" s="31">
        <f t="shared" si="0"/>
        <v>0.27570066932518933</v>
      </c>
    </row>
    <row r="11" spans="2:6" x14ac:dyDescent="0.25">
      <c r="B11" s="13" t="s">
        <v>28</v>
      </c>
      <c r="C11" s="27">
        <v>61128019</v>
      </c>
      <c r="D11" s="27">
        <v>63487768</v>
      </c>
      <c r="E11" s="27">
        <v>16269136.499999985</v>
      </c>
      <c r="F11" s="22">
        <f t="shared" si="0"/>
        <v>0.25625623663443303</v>
      </c>
    </row>
    <row r="12" spans="2:6" x14ac:dyDescent="0.25">
      <c r="B12" s="13" t="s">
        <v>29</v>
      </c>
      <c r="C12" s="27">
        <v>34247147</v>
      </c>
      <c r="D12" s="27">
        <v>35292233</v>
      </c>
      <c r="E12" s="27">
        <v>8843965.5999999996</v>
      </c>
      <c r="F12" s="22">
        <f t="shared" si="0"/>
        <v>0.25059240655018911</v>
      </c>
    </row>
    <row r="13" spans="2:6" x14ac:dyDescent="0.25">
      <c r="B13" s="13" t="s">
        <v>30</v>
      </c>
      <c r="C13" s="27">
        <v>113499551</v>
      </c>
      <c r="D13" s="27">
        <v>116880285</v>
      </c>
      <c r="E13" s="27">
        <v>29512799.840000007</v>
      </c>
      <c r="F13" s="22">
        <f t="shared" si="0"/>
        <v>0.25250451639470256</v>
      </c>
    </row>
    <row r="14" spans="2:6" x14ac:dyDescent="0.25">
      <c r="B14" s="13" t="s">
        <v>31</v>
      </c>
      <c r="C14" s="27">
        <v>55422734</v>
      </c>
      <c r="D14" s="27">
        <v>58927922</v>
      </c>
      <c r="E14" s="27">
        <v>15247364.049999993</v>
      </c>
      <c r="F14" s="22">
        <f t="shared" si="0"/>
        <v>0.25874599905287671</v>
      </c>
    </row>
    <row r="15" spans="2:6" x14ac:dyDescent="0.25">
      <c r="B15" s="13" t="s">
        <v>32</v>
      </c>
      <c r="C15" s="27">
        <v>6943067</v>
      </c>
      <c r="D15" s="27">
        <v>8131930</v>
      </c>
      <c r="E15" s="27">
        <v>1788298.4500000002</v>
      </c>
      <c r="F15" s="22">
        <f t="shared" si="0"/>
        <v>0.21991070385505043</v>
      </c>
    </row>
    <row r="16" spans="2:6" x14ac:dyDescent="0.25">
      <c r="B16" s="13" t="s">
        <v>33</v>
      </c>
      <c r="C16" s="27">
        <v>257903093</v>
      </c>
      <c r="D16" s="27">
        <v>272572163</v>
      </c>
      <c r="E16" s="27">
        <v>68573890.560000002</v>
      </c>
      <c r="F16" s="22">
        <f t="shared" si="0"/>
        <v>0.2515806816266854</v>
      </c>
    </row>
    <row r="17" spans="2:6" x14ac:dyDescent="0.25">
      <c r="B17" s="13" t="s">
        <v>34</v>
      </c>
      <c r="C17" s="27">
        <v>35761385</v>
      </c>
      <c r="D17" s="27">
        <v>38742274</v>
      </c>
      <c r="E17" s="27">
        <v>9916882.769999994</v>
      </c>
      <c r="F17" s="22">
        <f t="shared" si="0"/>
        <v>0.25597059093640179</v>
      </c>
    </row>
    <row r="18" spans="2:6" x14ac:dyDescent="0.25">
      <c r="B18" s="13" t="s">
        <v>35</v>
      </c>
      <c r="C18" s="27">
        <v>47373772</v>
      </c>
      <c r="D18" s="27">
        <v>50486869</v>
      </c>
      <c r="E18" s="27">
        <v>11668430.150000006</v>
      </c>
      <c r="F18" s="22">
        <f t="shared" si="0"/>
        <v>0.23111811805956922</v>
      </c>
    </row>
    <row r="19" spans="2:6" x14ac:dyDescent="0.25">
      <c r="B19" s="13" t="s">
        <v>40</v>
      </c>
      <c r="C19" s="27">
        <v>156694519</v>
      </c>
      <c r="D19" s="27">
        <v>159995066</v>
      </c>
      <c r="E19" s="27">
        <v>41963671.729999982</v>
      </c>
      <c r="F19" s="22">
        <f t="shared" si="0"/>
        <v>0.26228103640396</v>
      </c>
    </row>
    <row r="20" spans="2:6" x14ac:dyDescent="0.25">
      <c r="B20" s="13" t="s">
        <v>36</v>
      </c>
      <c r="C20" s="27">
        <v>1114797427</v>
      </c>
      <c r="D20" s="27">
        <v>1304897043</v>
      </c>
      <c r="E20" s="27">
        <v>250309613.79999989</v>
      </c>
      <c r="F20" s="22">
        <f t="shared" si="0"/>
        <v>0.19182326693340501</v>
      </c>
    </row>
    <row r="21" spans="2:6" x14ac:dyDescent="0.25">
      <c r="B21" s="13" t="s">
        <v>37</v>
      </c>
      <c r="C21" s="27">
        <v>820710086</v>
      </c>
      <c r="D21" s="27">
        <v>824941068</v>
      </c>
      <c r="E21" s="27">
        <v>205404002.37999976</v>
      </c>
      <c r="F21" s="22">
        <f t="shared" si="0"/>
        <v>0.2489923345409199</v>
      </c>
    </row>
    <row r="22" spans="2:6" x14ac:dyDescent="0.25">
      <c r="B22" s="40" t="s">
        <v>19</v>
      </c>
      <c r="C22" s="41">
        <f>SUM(C23:C33)</f>
        <v>153149141</v>
      </c>
      <c r="D22" s="41">
        <f>SUM(D23:D33)</f>
        <v>156422449</v>
      </c>
      <c r="E22" s="41">
        <f>SUM(E23:E33)</f>
        <v>39339459.769999996</v>
      </c>
      <c r="F22" s="42">
        <f t="shared" si="0"/>
        <v>0.25149497416448197</v>
      </c>
    </row>
    <row r="23" spans="2:6" x14ac:dyDescent="0.25">
      <c r="B23" s="13" t="s">
        <v>36</v>
      </c>
      <c r="C23" s="27">
        <v>3542637</v>
      </c>
      <c r="D23" s="27">
        <v>3513744</v>
      </c>
      <c r="E23" s="27">
        <v>55888.590000000004</v>
      </c>
      <c r="F23" s="22">
        <f t="shared" si="0"/>
        <v>1.5905709123943009E-2</v>
      </c>
    </row>
    <row r="24" spans="2:6" x14ac:dyDescent="0.25">
      <c r="B24" s="13" t="s">
        <v>37</v>
      </c>
      <c r="C24" s="27">
        <v>149606504</v>
      </c>
      <c r="D24" s="27">
        <v>152908705</v>
      </c>
      <c r="E24" s="27">
        <v>39283571.179999992</v>
      </c>
      <c r="F24" s="22">
        <f t="shared" si="0"/>
        <v>0.25690866442168869</v>
      </c>
    </row>
    <row r="25" spans="2:6" hidden="1" x14ac:dyDescent="0.25">
      <c r="B25" s="13"/>
      <c r="C25" s="27"/>
      <c r="D25" s="27"/>
      <c r="E25" s="27"/>
      <c r="F25" s="22" t="str">
        <f t="shared" si="0"/>
        <v>%</v>
      </c>
    </row>
    <row r="26" spans="2:6" hidden="1" x14ac:dyDescent="0.25">
      <c r="B26" s="13"/>
      <c r="C26" s="27"/>
      <c r="D26" s="27"/>
      <c r="E26" s="27"/>
      <c r="F26" s="22" t="str">
        <f t="shared" si="0"/>
        <v>%</v>
      </c>
    </row>
    <row r="27" spans="2:6" hidden="1" x14ac:dyDescent="0.25">
      <c r="B27" s="13"/>
      <c r="C27" s="27"/>
      <c r="D27" s="27"/>
      <c r="E27" s="27"/>
      <c r="F27" s="22" t="str">
        <f t="shared" si="0"/>
        <v>%</v>
      </c>
    </row>
    <row r="28" spans="2:6" hidden="1" x14ac:dyDescent="0.25">
      <c r="B28" s="13"/>
      <c r="C28" s="27"/>
      <c r="D28" s="27"/>
      <c r="E28" s="27"/>
      <c r="F28" s="22" t="str">
        <f t="shared" si="0"/>
        <v>%</v>
      </c>
    </row>
    <row r="29" spans="2:6" hidden="1" x14ac:dyDescent="0.25">
      <c r="B29" s="13"/>
      <c r="C29" s="27"/>
      <c r="D29" s="27"/>
      <c r="E29" s="27"/>
      <c r="F29" s="22" t="str">
        <f t="shared" si="0"/>
        <v>%</v>
      </c>
    </row>
    <row r="30" spans="2:6" hidden="1" x14ac:dyDescent="0.25">
      <c r="B30" s="13"/>
      <c r="C30" s="27"/>
      <c r="D30" s="27"/>
      <c r="E30" s="27"/>
      <c r="F30" s="22" t="str">
        <f t="shared" si="0"/>
        <v>%</v>
      </c>
    </row>
    <row r="31" spans="2:6" hidden="1" x14ac:dyDescent="0.25">
      <c r="B31" s="13"/>
      <c r="C31" s="27"/>
      <c r="D31" s="27"/>
      <c r="E31" s="27"/>
      <c r="F31" s="22" t="str">
        <f t="shared" si="0"/>
        <v>%</v>
      </c>
    </row>
    <row r="32" spans="2:6" hidden="1" x14ac:dyDescent="0.25">
      <c r="B32" s="13"/>
      <c r="C32" s="27"/>
      <c r="D32" s="27"/>
      <c r="E32" s="27"/>
      <c r="F32" s="22" t="str">
        <f t="shared" si="0"/>
        <v>%</v>
      </c>
    </row>
    <row r="33" spans="2:6" hidden="1" x14ac:dyDescent="0.25">
      <c r="B33" s="13"/>
      <c r="C33" s="27"/>
      <c r="D33" s="27"/>
      <c r="E33" s="27"/>
      <c r="F33" s="22" t="str">
        <f t="shared" si="0"/>
        <v>%</v>
      </c>
    </row>
    <row r="34" spans="2:6" x14ac:dyDescent="0.25">
      <c r="B34" s="40" t="s">
        <v>18</v>
      </c>
      <c r="C34" s="41">
        <f>SUM(C35:C47)</f>
        <v>3266211439</v>
      </c>
      <c r="D34" s="41">
        <f>SUM(D35:D47)</f>
        <v>3177737561</v>
      </c>
      <c r="E34" s="41">
        <f>SUM(E35:E47)</f>
        <v>511355498.35999948</v>
      </c>
      <c r="F34" s="42">
        <f t="shared" si="0"/>
        <v>0.16091810243734583</v>
      </c>
    </row>
    <row r="35" spans="2:6" x14ac:dyDescent="0.25">
      <c r="B35" s="35" t="s">
        <v>27</v>
      </c>
      <c r="C35" s="12">
        <v>88310509</v>
      </c>
      <c r="D35" s="12">
        <v>88091074</v>
      </c>
      <c r="E35" s="12">
        <v>10713206.529999999</v>
      </c>
      <c r="F35" s="31">
        <f t="shared" si="0"/>
        <v>0.12161511993825844</v>
      </c>
    </row>
    <row r="36" spans="2:6" x14ac:dyDescent="0.25">
      <c r="B36" s="36" t="s">
        <v>28</v>
      </c>
      <c r="C36" s="37">
        <v>138438154</v>
      </c>
      <c r="D36" s="37">
        <v>136629539</v>
      </c>
      <c r="E36" s="37">
        <v>30661122.569999989</v>
      </c>
      <c r="F36" s="22">
        <f t="shared" si="0"/>
        <v>0.22441064205010594</v>
      </c>
    </row>
    <row r="37" spans="2:6" x14ac:dyDescent="0.25">
      <c r="B37" s="36" t="s">
        <v>29</v>
      </c>
      <c r="C37" s="37">
        <v>30911780</v>
      </c>
      <c r="D37" s="37">
        <v>46323602</v>
      </c>
      <c r="E37" s="37">
        <v>4184413.9999999981</v>
      </c>
      <c r="F37" s="22">
        <f t="shared" si="0"/>
        <v>9.0330065438348206E-2</v>
      </c>
    </row>
    <row r="38" spans="2:6" x14ac:dyDescent="0.25">
      <c r="B38" s="36" t="s">
        <v>30</v>
      </c>
      <c r="C38" s="37">
        <v>33846778</v>
      </c>
      <c r="D38" s="37">
        <v>33635897</v>
      </c>
      <c r="E38" s="37">
        <v>5769962.4700000072</v>
      </c>
      <c r="F38" s="22">
        <f t="shared" si="0"/>
        <v>0.17154180457860266</v>
      </c>
    </row>
    <row r="39" spans="2:6" x14ac:dyDescent="0.25">
      <c r="B39" s="36" t="s">
        <v>31</v>
      </c>
      <c r="C39" s="37">
        <v>480760630</v>
      </c>
      <c r="D39" s="37">
        <v>358641443</v>
      </c>
      <c r="E39" s="37">
        <v>9049136.4000000041</v>
      </c>
      <c r="F39" s="22">
        <f t="shared" si="0"/>
        <v>2.5231708651138805E-2</v>
      </c>
    </row>
    <row r="40" spans="2:6" x14ac:dyDescent="0.25">
      <c r="B40" s="36" t="s">
        <v>32</v>
      </c>
      <c r="C40" s="37">
        <v>23328647</v>
      </c>
      <c r="D40" s="37">
        <v>43653079</v>
      </c>
      <c r="E40" s="37">
        <v>2680703.8499999996</v>
      </c>
      <c r="F40" s="22">
        <f t="shared" si="0"/>
        <v>6.1409273100758818E-2</v>
      </c>
    </row>
    <row r="41" spans="2:6" x14ac:dyDescent="0.25">
      <c r="B41" s="36" t="s">
        <v>33</v>
      </c>
      <c r="C41" s="37">
        <v>51065479</v>
      </c>
      <c r="D41" s="37">
        <v>54845054</v>
      </c>
      <c r="E41" s="37">
        <v>11257767.070000002</v>
      </c>
      <c r="F41" s="22">
        <f t="shared" si="0"/>
        <v>0.2052649464070179</v>
      </c>
    </row>
    <row r="42" spans="2:6" x14ac:dyDescent="0.25">
      <c r="B42" s="36" t="s">
        <v>34</v>
      </c>
      <c r="C42" s="37">
        <v>14653843</v>
      </c>
      <c r="D42" s="37">
        <v>16202698</v>
      </c>
      <c r="E42" s="37">
        <v>3646221.0299999979</v>
      </c>
      <c r="F42" s="22">
        <f t="shared" si="0"/>
        <v>0.22503789368906327</v>
      </c>
    </row>
    <row r="43" spans="2:6" x14ac:dyDescent="0.25">
      <c r="B43" s="36" t="s">
        <v>35</v>
      </c>
      <c r="C43" s="37">
        <v>50233929</v>
      </c>
      <c r="D43" s="37">
        <v>61730319</v>
      </c>
      <c r="E43" s="37">
        <v>12384464.970000006</v>
      </c>
      <c r="F43" s="22">
        <f t="shared" si="0"/>
        <v>0.20062207956514863</v>
      </c>
    </row>
    <row r="44" spans="2:6" x14ac:dyDescent="0.25">
      <c r="B44" s="36" t="s">
        <v>40</v>
      </c>
      <c r="C44" s="37">
        <v>70037114</v>
      </c>
      <c r="D44" s="37">
        <v>82382952</v>
      </c>
      <c r="E44" s="37">
        <v>9435979.0600000024</v>
      </c>
      <c r="F44" s="22">
        <f t="shared" si="0"/>
        <v>0.11453800611563425</v>
      </c>
    </row>
    <row r="45" spans="2:6" x14ac:dyDescent="0.25">
      <c r="B45" s="36" t="s">
        <v>39</v>
      </c>
      <c r="C45" s="37">
        <v>23915230</v>
      </c>
      <c r="D45" s="37">
        <v>23863965</v>
      </c>
      <c r="E45" s="37">
        <v>310920.03000000003</v>
      </c>
      <c r="F45" s="22">
        <f t="shared" si="0"/>
        <v>1.3028850402688742E-2</v>
      </c>
    </row>
    <row r="46" spans="2:6" x14ac:dyDescent="0.25">
      <c r="B46" s="36" t="s">
        <v>36</v>
      </c>
      <c r="C46" s="37">
        <v>507387115</v>
      </c>
      <c r="D46" s="37">
        <v>464214960</v>
      </c>
      <c r="E46" s="37">
        <v>130056749.0200001</v>
      </c>
      <c r="F46" s="22">
        <f t="shared" si="0"/>
        <v>0.280164924068798</v>
      </c>
    </row>
    <row r="47" spans="2:6" x14ac:dyDescent="0.25">
      <c r="B47" s="36" t="s">
        <v>37</v>
      </c>
      <c r="C47" s="37">
        <v>1753322231</v>
      </c>
      <c r="D47" s="37">
        <v>1767522979</v>
      </c>
      <c r="E47" s="37">
        <v>281204851.35999936</v>
      </c>
      <c r="F47" s="22">
        <f t="shared" si="0"/>
        <v>0.15909544300187531</v>
      </c>
    </row>
    <row r="48" spans="2:6" x14ac:dyDescent="0.25">
      <c r="B48" s="40" t="s">
        <v>17</v>
      </c>
      <c r="C48" s="41">
        <f>SUM(C49:C57)</f>
        <v>1336396309</v>
      </c>
      <c r="D48" s="41">
        <f>SUM(D49:D57)</f>
        <v>637803242</v>
      </c>
      <c r="E48" s="41">
        <f>SUM(E49:E57)</f>
        <v>125503041.61999997</v>
      </c>
      <c r="F48" s="42">
        <f t="shared" si="0"/>
        <v>0.19677391608492323</v>
      </c>
    </row>
    <row r="49" spans="2:6" x14ac:dyDescent="0.25">
      <c r="B49" s="13" t="s">
        <v>27</v>
      </c>
      <c r="C49" s="27">
        <v>7200122</v>
      </c>
      <c r="D49" s="27">
        <v>4398372</v>
      </c>
      <c r="E49" s="27">
        <v>0</v>
      </c>
      <c r="F49" s="22" t="str">
        <f t="shared" si="0"/>
        <v>%</v>
      </c>
    </row>
    <row r="50" spans="2:6" x14ac:dyDescent="0.25">
      <c r="B50" s="13" t="s">
        <v>28</v>
      </c>
      <c r="C50" s="27">
        <v>0</v>
      </c>
      <c r="D50" s="27">
        <v>1653410</v>
      </c>
      <c r="E50" s="27">
        <v>754061.69000000006</v>
      </c>
      <c r="F50" s="22">
        <f t="shared" si="0"/>
        <v>0.45606455144217106</v>
      </c>
    </row>
    <row r="51" spans="2:6" x14ac:dyDescent="0.25">
      <c r="B51" s="13" t="s">
        <v>29</v>
      </c>
      <c r="C51" s="27">
        <v>12000000</v>
      </c>
      <c r="D51" s="27">
        <v>18470782</v>
      </c>
      <c r="E51" s="27">
        <v>16804692.629999999</v>
      </c>
      <c r="F51" s="22">
        <f t="shared" si="0"/>
        <v>0.90979865551983663</v>
      </c>
    </row>
    <row r="52" spans="2:6" x14ac:dyDescent="0.25">
      <c r="B52" s="13" t="s">
        <v>31</v>
      </c>
      <c r="C52" s="27">
        <v>21990134</v>
      </c>
      <c r="D52" s="27">
        <v>12890753</v>
      </c>
      <c r="E52" s="27">
        <v>12101256</v>
      </c>
      <c r="F52" s="22">
        <f t="shared" si="0"/>
        <v>0.93875478026768489</v>
      </c>
    </row>
    <row r="53" spans="2:6" x14ac:dyDescent="0.25">
      <c r="B53" s="13" t="s">
        <v>40</v>
      </c>
      <c r="C53" s="27">
        <v>282129845</v>
      </c>
      <c r="D53" s="27">
        <v>272414461</v>
      </c>
      <c r="E53" s="27">
        <v>95843031.299999982</v>
      </c>
      <c r="F53" s="22">
        <f t="shared" si="0"/>
        <v>0.3518279864738898</v>
      </c>
    </row>
    <row r="54" spans="2:6" x14ac:dyDescent="0.25">
      <c r="B54" s="13" t="s">
        <v>36</v>
      </c>
      <c r="C54" s="27">
        <v>843018347</v>
      </c>
      <c r="D54" s="27">
        <v>185672262</v>
      </c>
      <c r="E54" s="27">
        <v>0</v>
      </c>
      <c r="F54" s="22" t="str">
        <f t="shared" si="0"/>
        <v>%</v>
      </c>
    </row>
    <row r="55" spans="2:6" x14ac:dyDescent="0.25">
      <c r="B55" s="13" t="s">
        <v>37</v>
      </c>
      <c r="C55" s="27">
        <v>170057861</v>
      </c>
      <c r="D55" s="27">
        <v>142303202</v>
      </c>
      <c r="E55" s="27">
        <v>0</v>
      </c>
      <c r="F55" s="22" t="str">
        <f t="shared" si="0"/>
        <v>%</v>
      </c>
    </row>
    <row r="56" spans="2:6" hidden="1" x14ac:dyDescent="0.25">
      <c r="B56" s="13"/>
      <c r="C56" s="27"/>
      <c r="D56" s="27"/>
      <c r="E56" s="27"/>
      <c r="F56" s="22" t="str">
        <f t="shared" si="0"/>
        <v>%</v>
      </c>
    </row>
    <row r="57" spans="2:6" hidden="1" x14ac:dyDescent="0.25">
      <c r="B57" s="13"/>
      <c r="C57" s="27"/>
      <c r="D57" s="27"/>
      <c r="E57" s="27"/>
      <c r="F57" s="22" t="str">
        <f t="shared" si="0"/>
        <v>%</v>
      </c>
    </row>
    <row r="58" spans="2:6" x14ac:dyDescent="0.25">
      <c r="B58" s="40" t="s">
        <v>16</v>
      </c>
      <c r="C58" s="41">
        <f>+SUM(C59:C68)</f>
        <v>283082289</v>
      </c>
      <c r="D58" s="41">
        <f t="shared" ref="D58:E58" si="1">+SUM(D59:D68)</f>
        <v>310798438</v>
      </c>
      <c r="E58" s="41">
        <f t="shared" si="1"/>
        <v>48945985.019999996</v>
      </c>
      <c r="F58" s="42">
        <f t="shared" si="0"/>
        <v>0.15748465576265216</v>
      </c>
    </row>
    <row r="59" spans="2:6" x14ac:dyDescent="0.25">
      <c r="B59" s="11" t="s">
        <v>27</v>
      </c>
      <c r="C59" s="26">
        <v>124732</v>
      </c>
      <c r="D59" s="26">
        <v>5940805</v>
      </c>
      <c r="E59" s="26">
        <v>2843146</v>
      </c>
      <c r="F59" s="31">
        <f t="shared" si="0"/>
        <v>0.47857924978180566</v>
      </c>
    </row>
    <row r="60" spans="2:6" x14ac:dyDescent="0.25">
      <c r="B60" s="13" t="s">
        <v>28</v>
      </c>
      <c r="C60" s="27">
        <v>0</v>
      </c>
      <c r="D60" s="27">
        <v>617771</v>
      </c>
      <c r="E60" s="27">
        <v>147332</v>
      </c>
      <c r="F60" s="22">
        <f t="shared" si="0"/>
        <v>0.23848966688303594</v>
      </c>
    </row>
    <row r="61" spans="2:6" x14ac:dyDescent="0.25">
      <c r="B61" s="13" t="s">
        <v>29</v>
      </c>
      <c r="C61" s="27">
        <v>128000</v>
      </c>
      <c r="D61" s="27">
        <v>1516625</v>
      </c>
      <c r="E61" s="27">
        <v>1286454</v>
      </c>
      <c r="F61" s="22">
        <f t="shared" si="0"/>
        <v>0.84823473172339903</v>
      </c>
    </row>
    <row r="62" spans="2:6" x14ac:dyDescent="0.25">
      <c r="B62" s="13" t="s">
        <v>31</v>
      </c>
      <c r="C62" s="27">
        <v>0</v>
      </c>
      <c r="D62" s="27">
        <v>8943718</v>
      </c>
      <c r="E62" s="27">
        <v>2495714</v>
      </c>
      <c r="F62" s="22">
        <f t="shared" ref="F62" si="2">IF(E62=0,"%",E62/D62)</f>
        <v>0.27904658890184147</v>
      </c>
    </row>
    <row r="63" spans="2:6" x14ac:dyDescent="0.25">
      <c r="B63" s="13" t="s">
        <v>35</v>
      </c>
      <c r="C63" s="27">
        <v>0</v>
      </c>
      <c r="D63" s="27">
        <v>62344</v>
      </c>
      <c r="E63" s="27">
        <v>0</v>
      </c>
      <c r="F63" s="22" t="str">
        <f t="shared" si="0"/>
        <v>%</v>
      </c>
    </row>
    <row r="64" spans="2:6" x14ac:dyDescent="0.25">
      <c r="B64" s="13" t="s">
        <v>40</v>
      </c>
      <c r="C64" s="27">
        <v>43956363</v>
      </c>
      <c r="D64" s="27">
        <v>43006861</v>
      </c>
      <c r="E64" s="27">
        <v>7945421</v>
      </c>
      <c r="F64" s="22">
        <f t="shared" si="0"/>
        <v>0.18474775455014028</v>
      </c>
    </row>
    <row r="65" spans="2:6" x14ac:dyDescent="0.25">
      <c r="B65" s="13" t="s">
        <v>36</v>
      </c>
      <c r="C65" s="27">
        <v>184275701</v>
      </c>
      <c r="D65" s="27">
        <v>186722355</v>
      </c>
      <c r="E65" s="27">
        <v>3081830.27</v>
      </c>
      <c r="F65" s="22">
        <f t="shared" si="0"/>
        <v>1.6504881110780762E-2</v>
      </c>
    </row>
    <row r="66" spans="2:6" x14ac:dyDescent="0.25">
      <c r="B66" s="13" t="s">
        <v>37</v>
      </c>
      <c r="C66" s="27">
        <v>54597493</v>
      </c>
      <c r="D66" s="27">
        <v>63987959</v>
      </c>
      <c r="E66" s="27">
        <v>31146087.75</v>
      </c>
      <c r="F66" s="22">
        <f t="shared" ref="F66:F67" si="3">IF(E66=0,"%",E66/D66)</f>
        <v>0.48674919839215375</v>
      </c>
    </row>
    <row r="67" spans="2:6" hidden="1" x14ac:dyDescent="0.25">
      <c r="B67" s="13"/>
      <c r="C67" s="27"/>
      <c r="D67" s="27"/>
      <c r="E67" s="27"/>
      <c r="F67" s="22" t="str">
        <f t="shared" si="3"/>
        <v>%</v>
      </c>
    </row>
    <row r="68" spans="2:6" ht="16.5" hidden="1" customHeight="1" x14ac:dyDescent="0.25">
      <c r="B68" s="13"/>
      <c r="C68" s="27"/>
      <c r="D68" s="27"/>
      <c r="E68" s="27"/>
      <c r="F68" s="22" t="str">
        <f t="shared" si="0"/>
        <v>%</v>
      </c>
    </row>
    <row r="69" spans="2:6" hidden="1" x14ac:dyDescent="0.25">
      <c r="B69" s="40" t="s">
        <v>23</v>
      </c>
      <c r="C69" s="41">
        <f>+C70</f>
        <v>0</v>
      </c>
      <c r="D69" s="41">
        <f t="shared" ref="D69:E69" si="4">+D70</f>
        <v>0</v>
      </c>
      <c r="E69" s="41">
        <f t="shared" si="4"/>
        <v>0</v>
      </c>
      <c r="F69" s="53" t="str">
        <f t="shared" si="0"/>
        <v>%</v>
      </c>
    </row>
    <row r="70" spans="2:6" hidden="1" x14ac:dyDescent="0.25">
      <c r="B70" s="17"/>
      <c r="C70" s="29"/>
      <c r="D70" s="29"/>
      <c r="E70" s="29"/>
      <c r="F70" s="54" t="str">
        <f t="shared" si="0"/>
        <v>%</v>
      </c>
    </row>
    <row r="71" spans="2:6" x14ac:dyDescent="0.25">
      <c r="B71" s="40" t="s">
        <v>15</v>
      </c>
      <c r="C71" s="41">
        <f>+SUM(C72:C84)</f>
        <v>944877541</v>
      </c>
      <c r="D71" s="41">
        <f>+SUM(D72:D84)</f>
        <v>922860236</v>
      </c>
      <c r="E71" s="41">
        <f>+SUM(E72:E84)</f>
        <v>92671918.720000014</v>
      </c>
      <c r="F71" s="42">
        <f t="shared" si="0"/>
        <v>0.1004181512052926</v>
      </c>
    </row>
    <row r="72" spans="2:6" x14ac:dyDescent="0.25">
      <c r="B72" s="11" t="s">
        <v>27</v>
      </c>
      <c r="C72" s="26">
        <v>164465288</v>
      </c>
      <c r="D72" s="26">
        <v>110572339</v>
      </c>
      <c r="E72" s="26">
        <v>1590033.1600000001</v>
      </c>
      <c r="F72" s="31">
        <f t="shared" si="0"/>
        <v>1.4380026454898455E-2</v>
      </c>
    </row>
    <row r="73" spans="2:6" x14ac:dyDescent="0.25">
      <c r="B73" s="13" t="s">
        <v>28</v>
      </c>
      <c r="C73" s="27">
        <v>0</v>
      </c>
      <c r="D73" s="27">
        <v>350612</v>
      </c>
      <c r="E73" s="27">
        <v>48802.5</v>
      </c>
      <c r="F73" s="22">
        <f t="shared" si="0"/>
        <v>0.13919232656041436</v>
      </c>
    </row>
    <row r="74" spans="2:6" x14ac:dyDescent="0.25">
      <c r="B74" s="13" t="s">
        <v>29</v>
      </c>
      <c r="C74" s="27">
        <v>0</v>
      </c>
      <c r="D74" s="27">
        <v>128350</v>
      </c>
      <c r="E74" s="27">
        <v>0</v>
      </c>
      <c r="F74" s="22" t="str">
        <f t="shared" si="0"/>
        <v>%</v>
      </c>
    </row>
    <row r="75" spans="2:6" x14ac:dyDescent="0.25">
      <c r="B75" s="13" t="s">
        <v>30</v>
      </c>
      <c r="C75" s="27">
        <v>0</v>
      </c>
      <c r="D75" s="27">
        <v>258683</v>
      </c>
      <c r="E75" s="27">
        <v>39500</v>
      </c>
      <c r="F75" s="22">
        <f t="shared" si="0"/>
        <v>0.1526965436460842</v>
      </c>
    </row>
    <row r="76" spans="2:6" x14ac:dyDescent="0.25">
      <c r="B76" s="13" t="s">
        <v>31</v>
      </c>
      <c r="C76" s="27">
        <v>100000000</v>
      </c>
      <c r="D76" s="27">
        <v>101658553</v>
      </c>
      <c r="E76" s="27">
        <v>222538</v>
      </c>
      <c r="F76" s="22">
        <f t="shared" si="0"/>
        <v>2.1890730630407459E-3</v>
      </c>
    </row>
    <row r="77" spans="2:6" x14ac:dyDescent="0.25">
      <c r="B77" s="13" t="s">
        <v>32</v>
      </c>
      <c r="C77" s="27">
        <v>0</v>
      </c>
      <c r="D77" s="27">
        <v>25778654</v>
      </c>
      <c r="E77" s="27">
        <v>13710</v>
      </c>
      <c r="F77" s="22">
        <f t="shared" si="0"/>
        <v>5.3183537045805413E-4</v>
      </c>
    </row>
    <row r="78" spans="2:6" x14ac:dyDescent="0.25">
      <c r="B78" s="13" t="s">
        <v>33</v>
      </c>
      <c r="C78" s="27">
        <v>0</v>
      </c>
      <c r="D78" s="27">
        <v>174884</v>
      </c>
      <c r="E78" s="27">
        <v>0</v>
      </c>
      <c r="F78" s="22" t="str">
        <f t="shared" si="0"/>
        <v>%</v>
      </c>
    </row>
    <row r="79" spans="2:6" x14ac:dyDescent="0.25">
      <c r="B79" s="13" t="s">
        <v>34</v>
      </c>
      <c r="C79" s="27">
        <v>0</v>
      </c>
      <c r="D79" s="27">
        <v>297822</v>
      </c>
      <c r="E79" s="27">
        <v>0</v>
      </c>
      <c r="F79" s="22" t="str">
        <f t="shared" si="0"/>
        <v>%</v>
      </c>
    </row>
    <row r="80" spans="2:6" x14ac:dyDescent="0.25">
      <c r="B80" s="13" t="s">
        <v>35</v>
      </c>
      <c r="C80" s="27">
        <v>0</v>
      </c>
      <c r="D80" s="27">
        <v>69779</v>
      </c>
      <c r="E80" s="27">
        <v>0</v>
      </c>
      <c r="F80" s="22" t="str">
        <f t="shared" si="0"/>
        <v>%</v>
      </c>
    </row>
    <row r="81" spans="2:6" x14ac:dyDescent="0.25">
      <c r="B81" s="13" t="s">
        <v>40</v>
      </c>
      <c r="C81" s="27">
        <v>0</v>
      </c>
      <c r="D81" s="27">
        <v>170061</v>
      </c>
      <c r="E81" s="27">
        <v>0</v>
      </c>
      <c r="F81" s="22" t="str">
        <f t="shared" si="0"/>
        <v>%</v>
      </c>
    </row>
    <row r="82" spans="2:6" x14ac:dyDescent="0.25">
      <c r="B82" s="13" t="s">
        <v>39</v>
      </c>
      <c r="C82" s="27">
        <v>1838520</v>
      </c>
      <c r="D82" s="27">
        <v>1921616</v>
      </c>
      <c r="E82" s="27">
        <v>0</v>
      </c>
      <c r="F82" s="22" t="str">
        <f t="shared" si="0"/>
        <v>%</v>
      </c>
    </row>
    <row r="83" spans="2:6" x14ac:dyDescent="0.25">
      <c r="B83" s="13" t="s">
        <v>36</v>
      </c>
      <c r="C83" s="27">
        <v>0</v>
      </c>
      <c r="D83" s="27">
        <v>5375026</v>
      </c>
      <c r="E83" s="27">
        <v>924244.44000000018</v>
      </c>
      <c r="F83" s="22">
        <f t="shared" si="0"/>
        <v>0.17195162218750201</v>
      </c>
    </row>
    <row r="84" spans="2:6" x14ac:dyDescent="0.25">
      <c r="B84" s="13" t="s">
        <v>37</v>
      </c>
      <c r="C84" s="27">
        <v>678573733</v>
      </c>
      <c r="D84" s="27">
        <v>676103857</v>
      </c>
      <c r="E84" s="27">
        <v>89833090.62000002</v>
      </c>
      <c r="F84" s="22">
        <f t="shared" si="0"/>
        <v>0.13286877406469227</v>
      </c>
    </row>
    <row r="85" spans="2:6" x14ac:dyDescent="0.25">
      <c r="B85" s="43" t="s">
        <v>3</v>
      </c>
      <c r="C85" s="44">
        <f>+C71+C69+C58+C48+C34+C22+C9</f>
        <v>8963389752</v>
      </c>
      <c r="D85" s="44">
        <f>+D71+D69+D58+D48+D34+D22+D9</f>
        <v>8422207969</v>
      </c>
      <c r="E85" s="44">
        <f>+E71+E69+E58+E48+E34+E22+E9</f>
        <v>1555125351.269999</v>
      </c>
      <c r="F85" s="45">
        <f t="shared" si="0"/>
        <v>0.18464580273890396</v>
      </c>
    </row>
    <row r="86" spans="2:6" x14ac:dyDescent="0.2">
      <c r="B86" s="34" t="s">
        <v>42</v>
      </c>
      <c r="C86" s="9"/>
      <c r="D86" s="9"/>
      <c r="E86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50"/>
  <sheetViews>
    <sheetView showGridLines="0" zoomScale="120" zoomScaleNormal="120" workbookViewId="0"/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69" t="s">
        <v>44</v>
      </c>
      <c r="C5" s="69"/>
      <c r="D5" s="69"/>
      <c r="E5" s="69"/>
      <c r="F5" s="69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45</v>
      </c>
      <c r="F8" s="48" t="s">
        <v>5</v>
      </c>
    </row>
    <row r="9" spans="2:6" x14ac:dyDescent="0.25">
      <c r="B9" s="40" t="s">
        <v>20</v>
      </c>
      <c r="C9" s="41">
        <f>SUM(C10:C13)</f>
        <v>0</v>
      </c>
      <c r="D9" s="41">
        <f>SUM(D10:D13)</f>
        <v>0</v>
      </c>
      <c r="E9" s="41">
        <f>SUM(E10:E13)</f>
        <v>0</v>
      </c>
      <c r="F9" s="42" t="str">
        <f>IF(D9=0,"%",E9/D9)</f>
        <v>%</v>
      </c>
    </row>
    <row r="10" spans="2:6" x14ac:dyDescent="0.25">
      <c r="B10" s="11" t="s">
        <v>33</v>
      </c>
      <c r="C10" s="26">
        <v>0</v>
      </c>
      <c r="D10" s="26">
        <v>0</v>
      </c>
      <c r="E10" s="26">
        <v>0</v>
      </c>
      <c r="F10" s="32" t="str">
        <f t="shared" ref="F10:F49" si="0">IF(D10=0,"%",E10/D10)</f>
        <v>%</v>
      </c>
    </row>
    <row r="11" spans="2:6" x14ac:dyDescent="0.25">
      <c r="B11" s="13" t="s">
        <v>36</v>
      </c>
      <c r="C11" s="27">
        <v>0</v>
      </c>
      <c r="D11" s="27">
        <v>0</v>
      </c>
      <c r="E11" s="27">
        <v>0</v>
      </c>
      <c r="F11" s="32" t="str">
        <f t="shared" si="0"/>
        <v>%</v>
      </c>
    </row>
    <row r="12" spans="2:6" x14ac:dyDescent="0.25">
      <c r="B12" s="13" t="s">
        <v>37</v>
      </c>
      <c r="C12" s="27">
        <v>0</v>
      </c>
      <c r="D12" s="27">
        <v>0</v>
      </c>
      <c r="E12" s="27">
        <v>0</v>
      </c>
      <c r="F12" s="32" t="str">
        <f t="shared" si="0"/>
        <v>%</v>
      </c>
    </row>
    <row r="13" spans="2:6" hidden="1" x14ac:dyDescent="0.25">
      <c r="B13" s="13"/>
      <c r="C13" s="27">
        <v>0</v>
      </c>
      <c r="D13" s="27">
        <v>0</v>
      </c>
      <c r="E13" s="27">
        <v>0</v>
      </c>
      <c r="F13" s="32" t="str">
        <f t="shared" si="0"/>
        <v>%</v>
      </c>
    </row>
    <row r="14" spans="2:6" x14ac:dyDescent="0.25">
      <c r="B14" s="40" t="s">
        <v>19</v>
      </c>
      <c r="C14" s="41">
        <f>SUM(C15:C15)</f>
        <v>0</v>
      </c>
      <c r="D14" s="41">
        <f>SUM(D15:D15)</f>
        <v>0</v>
      </c>
      <c r="E14" s="41">
        <f>SUM(E15:E15)</f>
        <v>0</v>
      </c>
      <c r="F14" s="42" t="str">
        <f t="shared" si="0"/>
        <v>%</v>
      </c>
    </row>
    <row r="15" spans="2:6" x14ac:dyDescent="0.25">
      <c r="B15" s="21" t="s">
        <v>36</v>
      </c>
      <c r="C15" s="26">
        <v>0</v>
      </c>
      <c r="D15" s="26">
        <v>0</v>
      </c>
      <c r="E15" s="26">
        <v>0</v>
      </c>
      <c r="F15" s="23" t="str">
        <f t="shared" si="0"/>
        <v>%</v>
      </c>
    </row>
    <row r="16" spans="2:6" x14ac:dyDescent="0.25">
      <c r="B16" s="40" t="s">
        <v>18</v>
      </c>
      <c r="C16" s="41">
        <f>+SUM(C17:C28)</f>
        <v>101120</v>
      </c>
      <c r="D16" s="41">
        <f>+SUM(D17:D28)</f>
        <v>101120</v>
      </c>
      <c r="E16" s="41">
        <f>+SUM(E17:E28)</f>
        <v>0</v>
      </c>
      <c r="F16" s="42">
        <f t="shared" si="0"/>
        <v>0</v>
      </c>
    </row>
    <row r="17" spans="2:6" x14ac:dyDescent="0.25">
      <c r="B17" s="11" t="s">
        <v>26</v>
      </c>
      <c r="C17" s="26">
        <v>0</v>
      </c>
      <c r="D17" s="26">
        <v>0</v>
      </c>
      <c r="E17" s="26">
        <v>0</v>
      </c>
      <c r="F17" s="23" t="str">
        <f t="shared" si="0"/>
        <v>%</v>
      </c>
    </row>
    <row r="18" spans="2:6" x14ac:dyDescent="0.25">
      <c r="B18" s="13" t="s">
        <v>27</v>
      </c>
      <c r="C18" s="27">
        <v>0</v>
      </c>
      <c r="D18" s="27">
        <v>0</v>
      </c>
      <c r="E18" s="27">
        <v>0</v>
      </c>
      <c r="F18" s="32" t="str">
        <f t="shared" si="0"/>
        <v>%</v>
      </c>
    </row>
    <row r="19" spans="2:6" x14ac:dyDescent="0.25">
      <c r="B19" s="13" t="s">
        <v>28</v>
      </c>
      <c r="C19" s="27">
        <v>0</v>
      </c>
      <c r="D19" s="27">
        <v>0</v>
      </c>
      <c r="E19" s="27">
        <v>0</v>
      </c>
      <c r="F19" s="32" t="str">
        <f t="shared" si="0"/>
        <v>%</v>
      </c>
    </row>
    <row r="20" spans="2:6" x14ac:dyDescent="0.25">
      <c r="B20" s="13" t="s">
        <v>29</v>
      </c>
      <c r="C20" s="27">
        <v>0</v>
      </c>
      <c r="D20" s="27">
        <v>0</v>
      </c>
      <c r="E20" s="27">
        <v>0</v>
      </c>
      <c r="F20" s="32" t="str">
        <f t="shared" si="0"/>
        <v>%</v>
      </c>
    </row>
    <row r="21" spans="2:6" x14ac:dyDescent="0.25">
      <c r="B21" s="13" t="s">
        <v>30</v>
      </c>
      <c r="C21" s="27">
        <v>0</v>
      </c>
      <c r="D21" s="27">
        <v>0</v>
      </c>
      <c r="E21" s="27">
        <v>0</v>
      </c>
      <c r="F21" s="32" t="str">
        <f t="shared" si="0"/>
        <v>%</v>
      </c>
    </row>
    <row r="22" spans="2:6" x14ac:dyDescent="0.25">
      <c r="B22" s="13" t="s">
        <v>31</v>
      </c>
      <c r="C22" s="27">
        <v>0</v>
      </c>
      <c r="D22" s="27">
        <v>0</v>
      </c>
      <c r="E22" s="27">
        <v>0</v>
      </c>
      <c r="F22" s="32" t="str">
        <f t="shared" si="0"/>
        <v>%</v>
      </c>
    </row>
    <row r="23" spans="2:6" x14ac:dyDescent="0.25">
      <c r="B23" s="13" t="s">
        <v>32</v>
      </c>
      <c r="C23" s="27">
        <v>0</v>
      </c>
      <c r="D23" s="27">
        <v>0</v>
      </c>
      <c r="E23" s="27">
        <v>0</v>
      </c>
      <c r="F23" s="32" t="str">
        <f t="shared" si="0"/>
        <v>%</v>
      </c>
    </row>
    <row r="24" spans="2:6" x14ac:dyDescent="0.25">
      <c r="B24" s="13" t="s">
        <v>33</v>
      </c>
      <c r="C24" s="27">
        <v>0</v>
      </c>
      <c r="D24" s="27">
        <v>0</v>
      </c>
      <c r="E24" s="27">
        <v>0</v>
      </c>
      <c r="F24" s="32" t="str">
        <f t="shared" si="0"/>
        <v>%</v>
      </c>
    </row>
    <row r="25" spans="2:6" x14ac:dyDescent="0.25">
      <c r="B25" s="13" t="s">
        <v>34</v>
      </c>
      <c r="C25" s="27">
        <v>0</v>
      </c>
      <c r="D25" s="27">
        <v>0</v>
      </c>
      <c r="E25" s="27">
        <v>0</v>
      </c>
      <c r="F25" s="32" t="str">
        <f t="shared" si="0"/>
        <v>%</v>
      </c>
    </row>
    <row r="26" spans="2:6" x14ac:dyDescent="0.25">
      <c r="B26" s="13" t="s">
        <v>40</v>
      </c>
      <c r="C26" s="27">
        <v>0</v>
      </c>
      <c r="D26" s="27">
        <v>0</v>
      </c>
      <c r="E26" s="27">
        <v>0</v>
      </c>
      <c r="F26" s="32" t="str">
        <f t="shared" si="0"/>
        <v>%</v>
      </c>
    </row>
    <row r="27" spans="2:6" x14ac:dyDescent="0.25">
      <c r="B27" s="13" t="s">
        <v>36</v>
      </c>
      <c r="C27" s="27">
        <v>101120</v>
      </c>
      <c r="D27" s="27">
        <v>101120</v>
      </c>
      <c r="E27" s="27">
        <v>0</v>
      </c>
      <c r="F27" s="32">
        <f t="shared" si="0"/>
        <v>0</v>
      </c>
    </row>
    <row r="28" spans="2:6" x14ac:dyDescent="0.25">
      <c r="B28" s="13" t="s">
        <v>37</v>
      </c>
      <c r="C28" s="27">
        <v>0</v>
      </c>
      <c r="D28" s="27">
        <v>0</v>
      </c>
      <c r="E28" s="27">
        <v>0</v>
      </c>
      <c r="F28" s="32" t="str">
        <f t="shared" si="0"/>
        <v>%</v>
      </c>
    </row>
    <row r="29" spans="2:6" x14ac:dyDescent="0.25">
      <c r="B29" s="40" t="s">
        <v>17</v>
      </c>
      <c r="C29" s="41">
        <f>+SUM(C30:C33)</f>
        <v>0</v>
      </c>
      <c r="D29" s="41">
        <f t="shared" ref="D29:E29" si="1">+SUM(D30:D33)</f>
        <v>0</v>
      </c>
      <c r="E29" s="41">
        <f t="shared" si="1"/>
        <v>0</v>
      </c>
      <c r="F29" s="42" t="str">
        <f t="shared" ref="F29:F33" si="2">IF(D29=0,"%",E29/D29)</f>
        <v>%</v>
      </c>
    </row>
    <row r="30" spans="2:6" x14ac:dyDescent="0.25">
      <c r="B30" s="13" t="s">
        <v>36</v>
      </c>
      <c r="C30" s="27">
        <v>0</v>
      </c>
      <c r="D30" s="27">
        <v>0</v>
      </c>
      <c r="E30" s="27">
        <v>0</v>
      </c>
      <c r="F30" s="32" t="str">
        <f t="shared" si="2"/>
        <v>%</v>
      </c>
    </row>
    <row r="31" spans="2:6" hidden="1" x14ac:dyDescent="0.25">
      <c r="B31" s="13"/>
      <c r="C31" s="27">
        <v>0</v>
      </c>
      <c r="D31" s="27">
        <v>0</v>
      </c>
      <c r="E31" s="27">
        <v>0</v>
      </c>
      <c r="F31" s="32" t="str">
        <f t="shared" si="2"/>
        <v>%</v>
      </c>
    </row>
    <row r="32" spans="2:6" hidden="1" x14ac:dyDescent="0.25">
      <c r="B32" s="13"/>
      <c r="C32" s="27">
        <v>0</v>
      </c>
      <c r="D32" s="27">
        <v>0</v>
      </c>
      <c r="E32" s="27">
        <v>0</v>
      </c>
      <c r="F32" s="32" t="str">
        <f t="shared" si="2"/>
        <v>%</v>
      </c>
    </row>
    <row r="33" spans="2:6" hidden="1" x14ac:dyDescent="0.25">
      <c r="B33" s="14"/>
      <c r="C33" s="28">
        <v>0</v>
      </c>
      <c r="D33" s="28">
        <v>0</v>
      </c>
      <c r="E33" s="28">
        <v>0</v>
      </c>
      <c r="F33" s="33" t="str">
        <f t="shared" si="2"/>
        <v>%</v>
      </c>
    </row>
    <row r="34" spans="2:6" x14ac:dyDescent="0.25">
      <c r="B34" s="40" t="s">
        <v>16</v>
      </c>
      <c r="C34" s="41">
        <f>+SUM(C35:C39)</f>
        <v>0</v>
      </c>
      <c r="D34" s="41">
        <f>+SUM(D35:D39)</f>
        <v>0</v>
      </c>
      <c r="E34" s="41">
        <f>+SUM(E35:E39)</f>
        <v>0</v>
      </c>
      <c r="F34" s="42" t="str">
        <f t="shared" si="0"/>
        <v>%</v>
      </c>
    </row>
    <row r="35" spans="2:6" x14ac:dyDescent="0.25">
      <c r="B35" s="11" t="s">
        <v>36</v>
      </c>
      <c r="C35" s="26">
        <v>0</v>
      </c>
      <c r="D35" s="26">
        <v>0</v>
      </c>
      <c r="E35" s="26">
        <v>0</v>
      </c>
      <c r="F35" s="32" t="str">
        <f t="shared" si="0"/>
        <v>%</v>
      </c>
    </row>
    <row r="36" spans="2:6" x14ac:dyDescent="0.25">
      <c r="B36" s="38" t="s">
        <v>37</v>
      </c>
      <c r="C36" s="39">
        <v>0</v>
      </c>
      <c r="D36" s="39">
        <v>0</v>
      </c>
      <c r="E36" s="39">
        <v>0</v>
      </c>
      <c r="F36" s="32" t="str">
        <f t="shared" si="0"/>
        <v>%</v>
      </c>
    </row>
    <row r="37" spans="2:6" hidden="1" x14ac:dyDescent="0.25">
      <c r="B37" s="38"/>
      <c r="C37" s="39">
        <v>0</v>
      </c>
      <c r="D37" s="39">
        <v>0</v>
      </c>
      <c r="E37" s="39">
        <v>0</v>
      </c>
      <c r="F37" s="32" t="str">
        <f t="shared" si="0"/>
        <v>%</v>
      </c>
    </row>
    <row r="38" spans="2:6" hidden="1" x14ac:dyDescent="0.25">
      <c r="B38" s="38"/>
      <c r="C38" s="39">
        <v>0</v>
      </c>
      <c r="D38" s="39">
        <v>0</v>
      </c>
      <c r="E38" s="39">
        <v>0</v>
      </c>
      <c r="F38" s="32" t="str">
        <f t="shared" si="0"/>
        <v>%</v>
      </c>
    </row>
    <row r="39" spans="2:6" hidden="1" x14ac:dyDescent="0.25">
      <c r="B39" s="38"/>
      <c r="C39" s="39">
        <v>0</v>
      </c>
      <c r="D39" s="39">
        <v>0</v>
      </c>
      <c r="E39" s="39">
        <v>0</v>
      </c>
      <c r="F39" s="32" t="str">
        <f t="shared" si="0"/>
        <v>%</v>
      </c>
    </row>
    <row r="40" spans="2:6" x14ac:dyDescent="0.25">
      <c r="B40" s="40" t="s">
        <v>15</v>
      </c>
      <c r="C40" s="41">
        <f>+SUM(C41:C48)</f>
        <v>0</v>
      </c>
      <c r="D40" s="41">
        <f t="shared" ref="D40:E40" si="3">+SUM(D41:D48)</f>
        <v>0</v>
      </c>
      <c r="E40" s="41">
        <f t="shared" si="3"/>
        <v>0</v>
      </c>
      <c r="F40" s="42" t="str">
        <f t="shared" si="0"/>
        <v>%</v>
      </c>
    </row>
    <row r="41" spans="2:6" x14ac:dyDescent="0.25">
      <c r="B41" s="13" t="s">
        <v>27</v>
      </c>
      <c r="C41" s="27">
        <v>0</v>
      </c>
      <c r="D41" s="27">
        <v>0</v>
      </c>
      <c r="E41" s="27">
        <v>0</v>
      </c>
      <c r="F41" s="32" t="str">
        <f t="shared" si="0"/>
        <v>%</v>
      </c>
    </row>
    <row r="42" spans="2:6" x14ac:dyDescent="0.25">
      <c r="B42" s="13" t="s">
        <v>36</v>
      </c>
      <c r="C42" s="27">
        <v>0</v>
      </c>
      <c r="D42" s="27">
        <v>0</v>
      </c>
      <c r="E42" s="27">
        <v>0</v>
      </c>
      <c r="F42" s="32" t="str">
        <f t="shared" si="0"/>
        <v>%</v>
      </c>
    </row>
    <row r="43" spans="2:6" x14ac:dyDescent="0.25">
      <c r="B43" s="13" t="s">
        <v>37</v>
      </c>
      <c r="C43" s="27">
        <v>0</v>
      </c>
      <c r="D43" s="27">
        <v>0</v>
      </c>
      <c r="E43" s="27">
        <v>0</v>
      </c>
      <c r="F43" s="32" t="str">
        <f t="shared" si="0"/>
        <v>%</v>
      </c>
    </row>
    <row r="44" spans="2:6" hidden="1" x14ac:dyDescent="0.25">
      <c r="B44" s="13"/>
      <c r="C44" s="27">
        <v>0</v>
      </c>
      <c r="D44" s="27">
        <v>0</v>
      </c>
      <c r="E44" s="27">
        <v>0</v>
      </c>
      <c r="F44" s="32" t="str">
        <f t="shared" si="0"/>
        <v>%</v>
      </c>
    </row>
    <row r="45" spans="2:6" ht="15" hidden="1" customHeight="1" x14ac:dyDescent="0.25">
      <c r="B45" s="13"/>
      <c r="C45" s="27">
        <v>0</v>
      </c>
      <c r="D45" s="27">
        <v>0</v>
      </c>
      <c r="E45" s="27">
        <v>0</v>
      </c>
      <c r="F45" s="32" t="str">
        <f t="shared" si="0"/>
        <v>%</v>
      </c>
    </row>
    <row r="46" spans="2:6" hidden="1" x14ac:dyDescent="0.25">
      <c r="B46" s="13"/>
      <c r="C46" s="27">
        <v>0</v>
      </c>
      <c r="D46" s="27">
        <v>0</v>
      </c>
      <c r="E46" s="27">
        <v>0</v>
      </c>
      <c r="F46" s="32" t="str">
        <f t="shared" si="0"/>
        <v>%</v>
      </c>
    </row>
    <row r="47" spans="2:6" hidden="1" x14ac:dyDescent="0.25">
      <c r="B47" s="13"/>
      <c r="C47" s="27">
        <v>0</v>
      </c>
      <c r="D47" s="27">
        <v>0</v>
      </c>
      <c r="E47" s="27">
        <v>0</v>
      </c>
      <c r="F47" s="32" t="str">
        <f t="shared" si="0"/>
        <v>%</v>
      </c>
    </row>
    <row r="48" spans="2:6" hidden="1" x14ac:dyDescent="0.25">
      <c r="B48" s="13"/>
      <c r="C48" s="27">
        <v>0</v>
      </c>
      <c r="D48" s="27">
        <v>0</v>
      </c>
      <c r="E48" s="27">
        <v>0</v>
      </c>
      <c r="F48" s="32" t="str">
        <f t="shared" si="0"/>
        <v>%</v>
      </c>
    </row>
    <row r="49" spans="2:6" x14ac:dyDescent="0.25">
      <c r="B49" s="43" t="s">
        <v>3</v>
      </c>
      <c r="C49" s="44">
        <f>+C40+C34+C29+C16+C14+C9</f>
        <v>101120</v>
      </c>
      <c r="D49" s="44">
        <f t="shared" ref="D49:E49" si="4">+D40+D34+D29+D16+D14+D9</f>
        <v>101120</v>
      </c>
      <c r="E49" s="44">
        <f t="shared" si="4"/>
        <v>0</v>
      </c>
      <c r="F49" s="45">
        <f t="shared" si="0"/>
        <v>0</v>
      </c>
    </row>
    <row r="50" spans="2:6" x14ac:dyDescent="0.25">
      <c r="B50" s="34" t="s">
        <v>42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69" t="s">
        <v>8</v>
      </c>
      <c r="C2" s="69"/>
      <c r="D2" s="69"/>
      <c r="E2" s="69"/>
      <c r="F2" s="69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1"/>
      <c r="C7" s="12"/>
      <c r="D7" s="12"/>
      <c r="E7" s="12"/>
      <c r="F7" s="18" t="e">
        <f>E7/D7</f>
        <v>#DIV/0!</v>
      </c>
    </row>
    <row r="8" spans="2:6" x14ac:dyDescent="0.25">
      <c r="B8" s="14"/>
      <c r="C8" s="15"/>
      <c r="D8" s="15"/>
      <c r="E8" s="15"/>
      <c r="F8" s="19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7"/>
  <sheetViews>
    <sheetView showGridLines="0" zoomScale="120" zoomScaleNormal="120" workbookViewId="0"/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69" t="s">
        <v>46</v>
      </c>
      <c r="C5" s="69"/>
      <c r="D5" s="69"/>
      <c r="E5" s="69"/>
      <c r="F5" s="69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45</v>
      </c>
      <c r="F8" s="48" t="s">
        <v>5</v>
      </c>
    </row>
    <row r="9" spans="2:6" x14ac:dyDescent="0.25">
      <c r="B9" s="40" t="s">
        <v>20</v>
      </c>
      <c r="C9" s="41">
        <f>SUM(C10:C12)</f>
        <v>0</v>
      </c>
      <c r="D9" s="41">
        <f t="shared" ref="D9:E9" si="0">SUM(D10:D12)</f>
        <v>0</v>
      </c>
      <c r="E9" s="41">
        <f t="shared" si="0"/>
        <v>0</v>
      </c>
      <c r="F9" s="42" t="str">
        <f t="shared" ref="F9:F14" si="1">IF(E9=0,"%",E9/D9)</f>
        <v>%</v>
      </c>
    </row>
    <row r="10" spans="2:6" x14ac:dyDescent="0.25">
      <c r="B10" s="11" t="s">
        <v>37</v>
      </c>
      <c r="C10" s="26">
        <v>0</v>
      </c>
      <c r="D10" s="26">
        <v>0</v>
      </c>
      <c r="E10" s="26">
        <v>0</v>
      </c>
      <c r="F10" s="23" t="str">
        <f t="shared" si="1"/>
        <v>%</v>
      </c>
    </row>
    <row r="11" spans="2:6" hidden="1" x14ac:dyDescent="0.25">
      <c r="B11" s="63"/>
      <c r="C11" s="64">
        <v>0</v>
      </c>
      <c r="D11" s="64">
        <v>0</v>
      </c>
      <c r="E11" s="64">
        <v>0</v>
      </c>
      <c r="F11" s="23" t="str">
        <f t="shared" si="1"/>
        <v>%</v>
      </c>
    </row>
    <row r="12" spans="2:6" hidden="1" x14ac:dyDescent="0.25">
      <c r="B12" s="63"/>
      <c r="C12" s="64">
        <v>0</v>
      </c>
      <c r="D12" s="64">
        <v>0</v>
      </c>
      <c r="E12" s="64">
        <v>0</v>
      </c>
      <c r="F12" s="23" t="str">
        <f t="shared" si="1"/>
        <v>%</v>
      </c>
    </row>
    <row r="13" spans="2:6" s="1" customFormat="1" hidden="1" x14ac:dyDescent="0.25">
      <c r="B13" s="40" t="s">
        <v>19</v>
      </c>
      <c r="C13" s="41">
        <f>+C14</f>
        <v>0</v>
      </c>
      <c r="D13" s="41">
        <f t="shared" ref="D13:E13" si="2">+D14</f>
        <v>0</v>
      </c>
      <c r="E13" s="41">
        <f t="shared" si="2"/>
        <v>0</v>
      </c>
      <c r="F13" s="42" t="str">
        <f t="shared" si="1"/>
        <v>%</v>
      </c>
    </row>
    <row r="14" spans="2:6" s="1" customFormat="1" hidden="1" x14ac:dyDescent="0.25">
      <c r="B14" s="13"/>
      <c r="C14" s="27">
        <v>0</v>
      </c>
      <c r="D14" s="27">
        <v>0</v>
      </c>
      <c r="E14" s="27">
        <v>0</v>
      </c>
      <c r="F14" s="22" t="str">
        <f t="shared" si="1"/>
        <v>%</v>
      </c>
    </row>
    <row r="15" spans="2:6" x14ac:dyDescent="0.25">
      <c r="B15" s="40" t="s">
        <v>18</v>
      </c>
      <c r="C15" s="41">
        <f>SUM(C16:C27)</f>
        <v>0</v>
      </c>
      <c r="D15" s="41">
        <f>SUM(D16:D27)</f>
        <v>0</v>
      </c>
      <c r="E15" s="41">
        <f>SUM(E16:E27)</f>
        <v>0</v>
      </c>
      <c r="F15" s="42" t="str">
        <f t="shared" ref="F15:F27" si="3">IF(E15=0,"%",E15/D15)</f>
        <v>%</v>
      </c>
    </row>
    <row r="16" spans="2:6" x14ac:dyDescent="0.25">
      <c r="B16" s="11" t="s">
        <v>37</v>
      </c>
      <c r="C16" s="26">
        <v>0</v>
      </c>
      <c r="D16" s="26">
        <v>0</v>
      </c>
      <c r="E16" s="26">
        <v>0</v>
      </c>
      <c r="F16" s="23" t="str">
        <f t="shared" si="3"/>
        <v>%</v>
      </c>
    </row>
    <row r="17" spans="2:6" hidden="1" x14ac:dyDescent="0.25">
      <c r="B17" s="63"/>
      <c r="C17" s="64">
        <v>0</v>
      </c>
      <c r="D17" s="64">
        <v>0</v>
      </c>
      <c r="E17" s="64">
        <v>0</v>
      </c>
      <c r="F17" s="23" t="str">
        <f t="shared" si="3"/>
        <v>%</v>
      </c>
    </row>
    <row r="18" spans="2:6" hidden="1" x14ac:dyDescent="0.25">
      <c r="B18" s="63"/>
      <c r="C18" s="64">
        <v>0</v>
      </c>
      <c r="D18" s="64">
        <v>0</v>
      </c>
      <c r="E18" s="64">
        <v>0</v>
      </c>
      <c r="F18" s="23" t="str">
        <f t="shared" si="3"/>
        <v>%</v>
      </c>
    </row>
    <row r="19" spans="2:6" hidden="1" x14ac:dyDescent="0.25">
      <c r="B19" s="63"/>
      <c r="C19" s="64">
        <v>0</v>
      </c>
      <c r="D19" s="64">
        <v>0</v>
      </c>
      <c r="E19" s="64">
        <v>0</v>
      </c>
      <c r="F19" s="23" t="str">
        <f t="shared" si="3"/>
        <v>%</v>
      </c>
    </row>
    <row r="20" spans="2:6" hidden="1" x14ac:dyDescent="0.25">
      <c r="B20" s="63"/>
      <c r="C20" s="64">
        <v>0</v>
      </c>
      <c r="D20" s="64">
        <v>0</v>
      </c>
      <c r="E20" s="64">
        <v>0</v>
      </c>
      <c r="F20" s="23" t="str">
        <f t="shared" si="3"/>
        <v>%</v>
      </c>
    </row>
    <row r="21" spans="2:6" hidden="1" x14ac:dyDescent="0.25">
      <c r="B21" s="63"/>
      <c r="C21" s="64">
        <v>0</v>
      </c>
      <c r="D21" s="64">
        <v>0</v>
      </c>
      <c r="E21" s="64">
        <v>0</v>
      </c>
      <c r="F21" s="23" t="str">
        <f t="shared" si="3"/>
        <v>%</v>
      </c>
    </row>
    <row r="22" spans="2:6" hidden="1" x14ac:dyDescent="0.25">
      <c r="B22" s="63"/>
      <c r="C22" s="64">
        <v>0</v>
      </c>
      <c r="D22" s="64">
        <v>0</v>
      </c>
      <c r="E22" s="64">
        <v>0</v>
      </c>
      <c r="F22" s="23" t="str">
        <f t="shared" si="3"/>
        <v>%</v>
      </c>
    </row>
    <row r="23" spans="2:6" hidden="1" x14ac:dyDescent="0.25">
      <c r="B23" s="63"/>
      <c r="C23" s="64">
        <v>0</v>
      </c>
      <c r="D23" s="64">
        <v>0</v>
      </c>
      <c r="E23" s="64">
        <v>0</v>
      </c>
      <c r="F23" s="23" t="str">
        <f t="shared" si="3"/>
        <v>%</v>
      </c>
    </row>
    <row r="24" spans="2:6" hidden="1" x14ac:dyDescent="0.25">
      <c r="B24" s="63"/>
      <c r="C24" s="64">
        <v>0</v>
      </c>
      <c r="D24" s="64">
        <v>0</v>
      </c>
      <c r="E24" s="64">
        <v>0</v>
      </c>
      <c r="F24" s="23" t="str">
        <f t="shared" si="3"/>
        <v>%</v>
      </c>
    </row>
    <row r="25" spans="2:6" hidden="1" x14ac:dyDescent="0.25">
      <c r="B25" s="63"/>
      <c r="C25" s="64">
        <v>0</v>
      </c>
      <c r="D25" s="64">
        <v>0</v>
      </c>
      <c r="E25" s="64">
        <v>0</v>
      </c>
      <c r="F25" s="23" t="str">
        <f t="shared" si="3"/>
        <v>%</v>
      </c>
    </row>
    <row r="26" spans="2:6" hidden="1" x14ac:dyDescent="0.25">
      <c r="B26" s="63"/>
      <c r="C26" s="64">
        <v>0</v>
      </c>
      <c r="D26" s="64">
        <v>0</v>
      </c>
      <c r="E26" s="64">
        <v>0</v>
      </c>
      <c r="F26" s="23" t="str">
        <f t="shared" si="3"/>
        <v>%</v>
      </c>
    </row>
    <row r="27" spans="2:6" hidden="1" x14ac:dyDescent="0.25">
      <c r="B27" s="63"/>
      <c r="C27" s="64">
        <v>0</v>
      </c>
      <c r="D27" s="64">
        <v>0</v>
      </c>
      <c r="E27" s="64">
        <v>0</v>
      </c>
      <c r="F27" s="23" t="str">
        <f t="shared" si="3"/>
        <v>%</v>
      </c>
    </row>
    <row r="28" spans="2:6" hidden="1" x14ac:dyDescent="0.25">
      <c r="B28" s="40" t="s">
        <v>17</v>
      </c>
      <c r="C28" s="41">
        <f>++C29</f>
        <v>0</v>
      </c>
      <c r="D28" s="41">
        <f t="shared" ref="D28:E30" si="4">++D29</f>
        <v>0</v>
      </c>
      <c r="E28" s="41">
        <f t="shared" si="4"/>
        <v>0</v>
      </c>
      <c r="F28" s="42" t="str">
        <f t="shared" ref="F28:F29" si="5">IF(E28=0,"%",E28/D28)</f>
        <v>%</v>
      </c>
    </row>
    <row r="29" spans="2:6" hidden="1" x14ac:dyDescent="0.25">
      <c r="B29" s="11"/>
      <c r="C29" s="26">
        <v>0</v>
      </c>
      <c r="D29" s="26">
        <v>0</v>
      </c>
      <c r="E29" s="26">
        <v>0</v>
      </c>
      <c r="F29" s="23" t="str">
        <f t="shared" si="5"/>
        <v>%</v>
      </c>
    </row>
    <row r="30" spans="2:6" x14ac:dyDescent="0.25">
      <c r="B30" s="40" t="s">
        <v>16</v>
      </c>
      <c r="C30" s="41">
        <f>++C31</f>
        <v>0</v>
      </c>
      <c r="D30" s="41">
        <f t="shared" si="4"/>
        <v>0</v>
      </c>
      <c r="E30" s="41">
        <f t="shared" si="4"/>
        <v>0</v>
      </c>
      <c r="F30" s="42" t="str">
        <f t="shared" ref="F30:F31" si="6">IF(E30=0,"%",E30/D30)</f>
        <v>%</v>
      </c>
    </row>
    <row r="31" spans="2:6" x14ac:dyDescent="0.25">
      <c r="B31" s="11" t="s">
        <v>37</v>
      </c>
      <c r="C31" s="26">
        <v>0</v>
      </c>
      <c r="D31" s="26">
        <v>0</v>
      </c>
      <c r="E31" s="26">
        <v>0</v>
      </c>
      <c r="F31" s="23" t="str">
        <f t="shared" si="6"/>
        <v>%</v>
      </c>
    </row>
    <row r="32" spans="2:6" x14ac:dyDescent="0.25">
      <c r="B32" s="40" t="s">
        <v>15</v>
      </c>
      <c r="C32" s="41">
        <f>SUM(C33:C35)</f>
        <v>744088219</v>
      </c>
      <c r="D32" s="41">
        <f>SUM(D33:D35)</f>
        <v>744088219</v>
      </c>
      <c r="E32" s="41">
        <f>SUM(E33:E35)</f>
        <v>13971758.819999998</v>
      </c>
      <c r="F32" s="42">
        <f t="shared" ref="F32:F35" si="7">IF(E32=0,"%",E32/D32)</f>
        <v>1.8777019260937926E-2</v>
      </c>
    </row>
    <row r="33" spans="2:6" x14ac:dyDescent="0.25">
      <c r="B33" s="11" t="s">
        <v>37</v>
      </c>
      <c r="C33" s="26">
        <v>744088219</v>
      </c>
      <c r="D33" s="26">
        <v>744088219</v>
      </c>
      <c r="E33" s="26">
        <v>13971758.819999998</v>
      </c>
      <c r="F33" s="23">
        <f t="shared" si="7"/>
        <v>1.8777019260937926E-2</v>
      </c>
    </row>
    <row r="34" spans="2:6" hidden="1" x14ac:dyDescent="0.25">
      <c r="B34" s="65"/>
      <c r="C34" s="64">
        <v>0</v>
      </c>
      <c r="D34" s="64">
        <v>0</v>
      </c>
      <c r="E34" s="64">
        <v>0</v>
      </c>
      <c r="F34" s="23" t="str">
        <f t="shared" si="7"/>
        <v>%</v>
      </c>
    </row>
    <row r="35" spans="2:6" hidden="1" x14ac:dyDescent="0.25">
      <c r="B35" s="65"/>
      <c r="C35" s="64">
        <v>0</v>
      </c>
      <c r="D35" s="64">
        <v>0</v>
      </c>
      <c r="E35" s="64">
        <v>0</v>
      </c>
      <c r="F35" s="23" t="str">
        <f t="shared" si="7"/>
        <v>%</v>
      </c>
    </row>
    <row r="36" spans="2:6" x14ac:dyDescent="0.25">
      <c r="B36" s="43" t="s">
        <v>3</v>
      </c>
      <c r="C36" s="44">
        <f>+C9+C13+C15+C28+C30+C32</f>
        <v>744088219</v>
      </c>
      <c r="D36" s="44">
        <f>+D9+D13+D15+D28+D30+D32</f>
        <v>744088219</v>
      </c>
      <c r="E36" s="44">
        <f>+E9+E13+E15+E28+E30+E32</f>
        <v>13971758.819999998</v>
      </c>
      <c r="F36" s="45">
        <f t="shared" ref="F36" si="8">IF(D36=0,"%",E36/D36)</f>
        <v>1.8777019260937926E-2</v>
      </c>
    </row>
    <row r="37" spans="2:6" x14ac:dyDescent="0.25">
      <c r="B37" s="34" t="s">
        <v>42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2"/>
  <sheetViews>
    <sheetView showGridLines="0" zoomScale="120" zoomScaleNormal="120" workbookViewId="0"/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9" t="s">
        <v>47</v>
      </c>
      <c r="C5" s="69"/>
      <c r="D5" s="69"/>
      <c r="E5" s="69"/>
      <c r="F5" s="69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45</v>
      </c>
      <c r="F8" s="48" t="s">
        <v>5</v>
      </c>
    </row>
    <row r="9" spans="2:6" x14ac:dyDescent="0.25">
      <c r="B9" s="40" t="s">
        <v>20</v>
      </c>
      <c r="C9" s="41">
        <f>+C10</f>
        <v>0</v>
      </c>
      <c r="D9" s="41">
        <f t="shared" ref="D9:E9" si="0">+D10</f>
        <v>0</v>
      </c>
      <c r="E9" s="41">
        <f t="shared" si="0"/>
        <v>0</v>
      </c>
      <c r="F9" s="42" t="str">
        <f t="shared" ref="F9:F41" si="1">IF(E9=0,"%",E9/D9)</f>
        <v>%</v>
      </c>
    </row>
    <row r="10" spans="2:6" x14ac:dyDescent="0.25">
      <c r="B10" s="25" t="s">
        <v>37</v>
      </c>
      <c r="C10" s="26">
        <v>0</v>
      </c>
      <c r="D10" s="26">
        <v>0</v>
      </c>
      <c r="E10" s="26">
        <v>0</v>
      </c>
      <c r="F10" s="23" t="str">
        <f t="shared" si="1"/>
        <v>%</v>
      </c>
    </row>
    <row r="11" spans="2:6" x14ac:dyDescent="0.25">
      <c r="B11" s="40" t="s">
        <v>18</v>
      </c>
      <c r="C11" s="41">
        <f>+SUM(C12:C24)</f>
        <v>0</v>
      </c>
      <c r="D11" s="41">
        <f>+SUM(D12:D24)</f>
        <v>634103844</v>
      </c>
      <c r="E11" s="41">
        <f>+SUM(E12:E24)</f>
        <v>79509407</v>
      </c>
      <c r="F11" s="42">
        <f t="shared" ref="F11:F12" si="2">IF(E11=0,"%",E11/D11)</f>
        <v>0.12538862167818682</v>
      </c>
    </row>
    <row r="12" spans="2:6" x14ac:dyDescent="0.25">
      <c r="B12" s="25" t="s">
        <v>27</v>
      </c>
      <c r="C12" s="26">
        <v>0</v>
      </c>
      <c r="D12" s="26">
        <v>36598498</v>
      </c>
      <c r="E12" s="26">
        <v>1247694.54</v>
      </c>
      <c r="F12" s="23">
        <f t="shared" si="2"/>
        <v>3.4091413806107564E-2</v>
      </c>
    </row>
    <row r="13" spans="2:6" x14ac:dyDescent="0.25">
      <c r="B13" s="24" t="s">
        <v>28</v>
      </c>
      <c r="C13" s="27">
        <v>0</v>
      </c>
      <c r="D13" s="27">
        <v>2497625</v>
      </c>
      <c r="E13" s="27">
        <v>19941.86</v>
      </c>
      <c r="F13" s="32">
        <f t="shared" si="1"/>
        <v>7.9843291126570244E-3</v>
      </c>
    </row>
    <row r="14" spans="2:6" x14ac:dyDescent="0.25">
      <c r="B14" s="24" t="s">
        <v>29</v>
      </c>
      <c r="C14" s="27">
        <v>0</v>
      </c>
      <c r="D14" s="27">
        <v>165758</v>
      </c>
      <c r="E14" s="27">
        <v>0</v>
      </c>
      <c r="F14" s="32" t="str">
        <f t="shared" si="1"/>
        <v>%</v>
      </c>
    </row>
    <row r="15" spans="2:6" x14ac:dyDescent="0.25">
      <c r="B15" s="24" t="s">
        <v>30</v>
      </c>
      <c r="C15" s="27">
        <v>0</v>
      </c>
      <c r="D15" s="27">
        <v>16089342</v>
      </c>
      <c r="E15" s="27">
        <v>300619.91000000003</v>
      </c>
      <c r="F15" s="32">
        <f t="shared" si="1"/>
        <v>1.8684412948646378E-2</v>
      </c>
    </row>
    <row r="16" spans="2:6" x14ac:dyDescent="0.25">
      <c r="B16" s="24" t="s">
        <v>31</v>
      </c>
      <c r="C16" s="27">
        <v>0</v>
      </c>
      <c r="D16" s="27">
        <v>20056716</v>
      </c>
      <c r="E16" s="27">
        <v>2325236.66</v>
      </c>
      <c r="F16" s="32">
        <f t="shared" si="1"/>
        <v>0.11593307000009374</v>
      </c>
    </row>
    <row r="17" spans="2:6" x14ac:dyDescent="0.25">
      <c r="B17" s="24" t="s">
        <v>32</v>
      </c>
      <c r="C17" s="27">
        <v>0</v>
      </c>
      <c r="D17" s="27">
        <v>0</v>
      </c>
      <c r="E17" s="27">
        <v>0</v>
      </c>
      <c r="F17" s="32" t="str">
        <f t="shared" si="1"/>
        <v>%</v>
      </c>
    </row>
    <row r="18" spans="2:6" x14ac:dyDescent="0.25">
      <c r="B18" s="24" t="s">
        <v>33</v>
      </c>
      <c r="C18" s="27">
        <v>0</v>
      </c>
      <c r="D18" s="27">
        <v>16475714</v>
      </c>
      <c r="E18" s="27">
        <v>1588634.4</v>
      </c>
      <c r="F18" s="32">
        <f t="shared" si="1"/>
        <v>9.6422795394481842E-2</v>
      </c>
    </row>
    <row r="19" spans="2:6" x14ac:dyDescent="0.25">
      <c r="B19" s="24" t="s">
        <v>34</v>
      </c>
      <c r="C19" s="27">
        <v>0</v>
      </c>
      <c r="D19" s="27">
        <v>2043331</v>
      </c>
      <c r="E19" s="27">
        <v>79750.5</v>
      </c>
      <c r="F19" s="32">
        <f t="shared" si="1"/>
        <v>3.9029653051806092E-2</v>
      </c>
    </row>
    <row r="20" spans="2:6" x14ac:dyDescent="0.25">
      <c r="B20" s="24" t="s">
        <v>35</v>
      </c>
      <c r="C20" s="27">
        <v>0</v>
      </c>
      <c r="D20" s="27">
        <v>3446463</v>
      </c>
      <c r="E20" s="27">
        <v>0</v>
      </c>
      <c r="F20" s="32" t="str">
        <f t="shared" si="1"/>
        <v>%</v>
      </c>
    </row>
    <row r="21" spans="2:6" x14ac:dyDescent="0.25">
      <c r="B21" s="24" t="s">
        <v>38</v>
      </c>
      <c r="C21" s="27">
        <v>0</v>
      </c>
      <c r="D21" s="27">
        <v>169</v>
      </c>
      <c r="E21" s="27">
        <v>0</v>
      </c>
      <c r="F21" s="32" t="str">
        <f t="shared" si="1"/>
        <v>%</v>
      </c>
    </row>
    <row r="22" spans="2:6" x14ac:dyDescent="0.25">
      <c r="B22" s="24" t="s">
        <v>40</v>
      </c>
      <c r="C22" s="27">
        <v>0</v>
      </c>
      <c r="D22" s="27">
        <v>26793232</v>
      </c>
      <c r="E22" s="27">
        <v>321949.03999999998</v>
      </c>
      <c r="F22" s="32">
        <f t="shared" si="1"/>
        <v>1.2016058383699285E-2</v>
      </c>
    </row>
    <row r="23" spans="2:6" x14ac:dyDescent="0.25">
      <c r="B23" s="24" t="s">
        <v>36</v>
      </c>
      <c r="C23" s="27">
        <v>0</v>
      </c>
      <c r="D23" s="27">
        <v>210</v>
      </c>
      <c r="E23" s="27">
        <v>0</v>
      </c>
      <c r="F23" s="32" t="str">
        <f t="shared" si="1"/>
        <v>%</v>
      </c>
    </row>
    <row r="24" spans="2:6" x14ac:dyDescent="0.25">
      <c r="B24" s="24" t="s">
        <v>37</v>
      </c>
      <c r="C24" s="27">
        <v>0</v>
      </c>
      <c r="D24" s="27">
        <v>509936786</v>
      </c>
      <c r="E24" s="27">
        <v>73625580.090000004</v>
      </c>
      <c r="F24" s="32">
        <f t="shared" si="1"/>
        <v>0.14438177850930722</v>
      </c>
    </row>
    <row r="25" spans="2:6" x14ac:dyDescent="0.25">
      <c r="B25" s="40" t="s">
        <v>17</v>
      </c>
      <c r="C25" s="41">
        <f>SUM(C26:C27)</f>
        <v>0</v>
      </c>
      <c r="D25" s="41">
        <f t="shared" ref="D25:E25" si="3">SUM(D26:D27)</f>
        <v>0</v>
      </c>
      <c r="E25" s="41">
        <f t="shared" si="3"/>
        <v>0</v>
      </c>
      <c r="F25" s="42" t="str">
        <f t="shared" ref="F25:F26" si="4">IF(E25=0,"%",E25/D25)</f>
        <v>%</v>
      </c>
    </row>
    <row r="26" spans="2:6" x14ac:dyDescent="0.25">
      <c r="B26" s="24" t="s">
        <v>24</v>
      </c>
      <c r="C26" s="27">
        <v>0</v>
      </c>
      <c r="D26" s="27">
        <v>0</v>
      </c>
      <c r="E26" s="27">
        <v>0</v>
      </c>
      <c r="F26" s="32" t="str">
        <f t="shared" si="4"/>
        <v>%</v>
      </c>
    </row>
    <row r="27" spans="2:6" x14ac:dyDescent="0.25">
      <c r="B27" s="61" t="s">
        <v>25</v>
      </c>
      <c r="C27" s="62">
        <v>0</v>
      </c>
      <c r="D27" s="62">
        <v>0</v>
      </c>
      <c r="E27" s="62">
        <v>0</v>
      </c>
      <c r="F27" s="32" t="str">
        <f t="shared" si="1"/>
        <v>%</v>
      </c>
    </row>
    <row r="28" spans="2:6" x14ac:dyDescent="0.25">
      <c r="B28" s="40" t="s">
        <v>16</v>
      </c>
      <c r="C28" s="41">
        <f>+C29</f>
        <v>0</v>
      </c>
      <c r="D28" s="41">
        <f t="shared" ref="D28:E28" si="5">+D29</f>
        <v>5300</v>
      </c>
      <c r="E28" s="41">
        <f t="shared" si="5"/>
        <v>1800</v>
      </c>
      <c r="F28" s="42">
        <f t="shared" si="1"/>
        <v>0.33962264150943394</v>
      </c>
    </row>
    <row r="29" spans="2:6" x14ac:dyDescent="0.25">
      <c r="B29" s="24" t="s">
        <v>37</v>
      </c>
      <c r="C29" s="27">
        <v>0</v>
      </c>
      <c r="D29" s="27">
        <v>5300</v>
      </c>
      <c r="E29" s="27">
        <v>1800</v>
      </c>
      <c r="F29" s="32">
        <f t="shared" si="1"/>
        <v>0.33962264150943394</v>
      </c>
    </row>
    <row r="30" spans="2:6" x14ac:dyDescent="0.25">
      <c r="B30" s="40" t="s">
        <v>15</v>
      </c>
      <c r="C30" s="41">
        <f>+SUM(C31:C40)</f>
        <v>0</v>
      </c>
      <c r="D30" s="41">
        <f>+SUM(D31:D40)</f>
        <v>19590064</v>
      </c>
      <c r="E30" s="41">
        <f>+SUM(E31:E40)</f>
        <v>401391.78</v>
      </c>
      <c r="F30" s="42">
        <f t="shared" si="1"/>
        <v>2.0489559401133148E-2</v>
      </c>
    </row>
    <row r="31" spans="2:6" x14ac:dyDescent="0.25">
      <c r="B31" s="25" t="s">
        <v>27</v>
      </c>
      <c r="C31" s="26">
        <v>0</v>
      </c>
      <c r="D31" s="26">
        <v>961000</v>
      </c>
      <c r="E31" s="26">
        <v>0</v>
      </c>
      <c r="F31" s="23" t="str">
        <f t="shared" si="1"/>
        <v>%</v>
      </c>
    </row>
    <row r="32" spans="2:6" x14ac:dyDescent="0.25">
      <c r="B32" s="24" t="s">
        <v>28</v>
      </c>
      <c r="C32" s="27">
        <v>0</v>
      </c>
      <c r="D32" s="27">
        <v>1831</v>
      </c>
      <c r="E32" s="27">
        <v>0</v>
      </c>
      <c r="F32" s="32" t="str">
        <f>IF(E32=0,"%",E32/D32)</f>
        <v>%</v>
      </c>
    </row>
    <row r="33" spans="2:6" x14ac:dyDescent="0.25">
      <c r="B33" s="24" t="s">
        <v>29</v>
      </c>
      <c r="C33" s="27">
        <v>0</v>
      </c>
      <c r="D33" s="27">
        <v>3327</v>
      </c>
      <c r="E33" s="27">
        <v>0</v>
      </c>
      <c r="F33" s="32" t="str">
        <f t="shared" ref="F33" si="6">IF(E33=0,"%",E33/D33)</f>
        <v>%</v>
      </c>
    </row>
    <row r="34" spans="2:6" x14ac:dyDescent="0.25">
      <c r="B34" s="24" t="s">
        <v>30</v>
      </c>
      <c r="C34" s="27">
        <v>0</v>
      </c>
      <c r="D34" s="27">
        <v>0</v>
      </c>
      <c r="E34" s="27">
        <v>0</v>
      </c>
      <c r="F34" s="32" t="str">
        <f t="shared" si="1"/>
        <v>%</v>
      </c>
    </row>
    <row r="35" spans="2:6" x14ac:dyDescent="0.25">
      <c r="B35" s="24" t="s">
        <v>31</v>
      </c>
      <c r="C35" s="27">
        <v>0</v>
      </c>
      <c r="D35" s="27">
        <v>0</v>
      </c>
      <c r="E35" s="27">
        <v>0</v>
      </c>
      <c r="F35" s="32" t="str">
        <f t="shared" si="1"/>
        <v>%</v>
      </c>
    </row>
    <row r="36" spans="2:6" x14ac:dyDescent="0.25">
      <c r="B36" s="24" t="s">
        <v>33</v>
      </c>
      <c r="C36" s="27">
        <v>0</v>
      </c>
      <c r="D36" s="27">
        <v>0</v>
      </c>
      <c r="E36" s="27">
        <v>0</v>
      </c>
      <c r="F36" s="32" t="str">
        <f t="shared" si="1"/>
        <v>%</v>
      </c>
    </row>
    <row r="37" spans="2:6" x14ac:dyDescent="0.25">
      <c r="B37" s="24" t="s">
        <v>35</v>
      </c>
      <c r="C37" s="27">
        <v>0</v>
      </c>
      <c r="D37" s="27">
        <v>0</v>
      </c>
      <c r="E37" s="27">
        <v>0</v>
      </c>
      <c r="F37" s="32" t="str">
        <f t="shared" si="1"/>
        <v>%</v>
      </c>
    </row>
    <row r="38" spans="2:6" x14ac:dyDescent="0.25">
      <c r="B38" s="24" t="s">
        <v>40</v>
      </c>
      <c r="C38" s="27">
        <v>0</v>
      </c>
      <c r="D38" s="27">
        <v>0</v>
      </c>
      <c r="E38" s="27">
        <v>0</v>
      </c>
      <c r="F38" s="32" t="str">
        <f t="shared" si="1"/>
        <v>%</v>
      </c>
    </row>
    <row r="39" spans="2:6" x14ac:dyDescent="0.25">
      <c r="B39" s="24" t="s">
        <v>36</v>
      </c>
      <c r="C39" s="27">
        <v>0</v>
      </c>
      <c r="D39" s="27">
        <v>542</v>
      </c>
      <c r="E39" s="27">
        <v>0</v>
      </c>
      <c r="F39" s="32" t="str">
        <f t="shared" si="1"/>
        <v>%</v>
      </c>
    </row>
    <row r="40" spans="2:6" x14ac:dyDescent="0.25">
      <c r="B40" s="24" t="s">
        <v>37</v>
      </c>
      <c r="C40" s="27">
        <v>0</v>
      </c>
      <c r="D40" s="27">
        <v>18623364</v>
      </c>
      <c r="E40" s="27">
        <v>401391.78</v>
      </c>
      <c r="F40" s="32">
        <f t="shared" ref="F40" si="7">IF(E40=0,"%",E40/D40)</f>
        <v>2.1553129713836879E-2</v>
      </c>
    </row>
    <row r="41" spans="2:6" x14ac:dyDescent="0.25">
      <c r="B41" s="43" t="s">
        <v>3</v>
      </c>
      <c r="C41" s="44">
        <f>+C30+C28+C25+C11</f>
        <v>0</v>
      </c>
      <c r="D41" s="44">
        <f>+D30+D28+D25+D11</f>
        <v>653699208</v>
      </c>
      <c r="E41" s="44">
        <f>+E30+E28+E25+E11</f>
        <v>79912598.780000001</v>
      </c>
      <c r="F41" s="45">
        <f t="shared" si="1"/>
        <v>0.12224674254156355</v>
      </c>
    </row>
    <row r="42" spans="2:6" x14ac:dyDescent="0.25">
      <c r="B42" s="34" t="s">
        <v>42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6"/>
  <sheetViews>
    <sheetView showGridLines="0" zoomScale="120" zoomScaleNormal="120" workbookViewId="0">
      <selection activeCell="D15" sqref="D15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70" t="s">
        <v>48</v>
      </c>
      <c r="C5" s="70"/>
      <c r="D5" s="70"/>
      <c r="E5" s="70"/>
      <c r="F5" s="70"/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45</v>
      </c>
      <c r="F8" s="48" t="s">
        <v>5</v>
      </c>
    </row>
    <row r="9" spans="2:6" x14ac:dyDescent="0.25">
      <c r="B9" s="40" t="s">
        <v>21</v>
      </c>
      <c r="C9" s="41">
        <f>SUM(C10:C11)</f>
        <v>0</v>
      </c>
      <c r="D9" s="41">
        <f>SUM(D10:D11)</f>
        <v>709849</v>
      </c>
      <c r="E9" s="41">
        <f>SUM(E10:E11)</f>
        <v>0</v>
      </c>
      <c r="F9" s="42" t="str">
        <f t="shared" ref="F9:F15" si="0">IF(E9=0,"%",E9/D9)</f>
        <v>%</v>
      </c>
    </row>
    <row r="10" spans="2:6" x14ac:dyDescent="0.25">
      <c r="B10" s="24" t="s">
        <v>27</v>
      </c>
      <c r="C10" s="27">
        <v>0</v>
      </c>
      <c r="D10" s="27">
        <v>187632</v>
      </c>
      <c r="E10" s="27">
        <v>0</v>
      </c>
      <c r="F10" s="32" t="str">
        <f t="shared" si="0"/>
        <v>%</v>
      </c>
    </row>
    <row r="11" spans="2:6" x14ac:dyDescent="0.25">
      <c r="B11" s="66" t="s">
        <v>40</v>
      </c>
      <c r="C11" s="67">
        <v>0</v>
      </c>
      <c r="D11" s="67">
        <v>522217</v>
      </c>
      <c r="E11" s="67">
        <v>0</v>
      </c>
      <c r="F11" s="68" t="str">
        <f t="shared" si="0"/>
        <v>%</v>
      </c>
    </row>
    <row r="12" spans="2:6" hidden="1" x14ac:dyDescent="0.25">
      <c r="B12" s="40" t="s">
        <v>15</v>
      </c>
      <c r="C12" s="41">
        <f>SUM(C13:C14)</f>
        <v>0</v>
      </c>
      <c r="D12" s="41">
        <f t="shared" ref="D12:E12" si="1">SUM(D13:D14)</f>
        <v>0</v>
      </c>
      <c r="E12" s="41">
        <f t="shared" si="1"/>
        <v>0</v>
      </c>
      <c r="F12" s="51" t="str">
        <f t="shared" si="0"/>
        <v>%</v>
      </c>
    </row>
    <row r="13" spans="2:6" hidden="1" x14ac:dyDescent="0.25">
      <c r="B13" s="24" t="s">
        <v>26</v>
      </c>
      <c r="C13" s="27">
        <v>0</v>
      </c>
      <c r="D13" s="27">
        <v>0</v>
      </c>
      <c r="E13" s="27">
        <v>0</v>
      </c>
      <c r="F13" s="32" t="str">
        <f t="shared" si="0"/>
        <v>%</v>
      </c>
    </row>
    <row r="14" spans="2:6" hidden="1" x14ac:dyDescent="0.25">
      <c r="B14" s="50" t="s">
        <v>27</v>
      </c>
      <c r="C14" s="28">
        <v>0</v>
      </c>
      <c r="D14" s="28">
        <v>0</v>
      </c>
      <c r="E14" s="28">
        <v>0</v>
      </c>
      <c r="F14" s="33" t="str">
        <f t="shared" si="0"/>
        <v>%</v>
      </c>
    </row>
    <row r="15" spans="2:6" x14ac:dyDescent="0.25">
      <c r="B15" s="43" t="s">
        <v>3</v>
      </c>
      <c r="C15" s="44">
        <f>+C12+C9</f>
        <v>0</v>
      </c>
      <c r="D15" s="44">
        <f>+D12+D9</f>
        <v>709849</v>
      </c>
      <c r="E15" s="44">
        <f>+E12+E9</f>
        <v>0</v>
      </c>
      <c r="F15" s="45" t="str">
        <f t="shared" si="0"/>
        <v>%</v>
      </c>
    </row>
    <row r="16" spans="2:6" x14ac:dyDescent="0.25">
      <c r="B16" s="34" t="s">
        <v>42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ROOC</vt:lpstr>
      <vt:lpstr>ROCC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2023-05-29T21:37:24Z</dcterms:modified>
</cp:coreProperties>
</file>