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3\2.- Informacion Portal MINSA - Transparencia\PpR - Pliego MINSA 2023\"/>
    </mc:Choice>
  </mc:AlternateContent>
  <bookViews>
    <workbookView xWindow="30" yWindow="30" windowWidth="28770" windowHeight="15570" activeTab="2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RDR!$B$5:$F$51</definedName>
    <definedName name="_xlnm.Print_Area" localSheetId="1">RO!$B$5:$F$83</definedName>
    <definedName name="_xlnm.Print_Area" localSheetId="4">ROCC!$B$5:$F$37</definedName>
    <definedName name="_xlnm.Print_Area" localSheetId="3">ROOC!$B$2:$F$10</definedName>
    <definedName name="_xlnm.Print_Area" localSheetId="0">'TODA FUENTE'!$B$5:$F$79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3" l="1"/>
  <c r="D35" i="3"/>
  <c r="E35" i="3"/>
  <c r="E54" i="1" l="1"/>
  <c r="D54" i="1"/>
  <c r="C54" i="1"/>
  <c r="F27" i="3"/>
  <c r="C30" i="3"/>
  <c r="D30" i="3"/>
  <c r="E30" i="3"/>
  <c r="E9" i="8" l="1"/>
  <c r="D9" i="8"/>
  <c r="C9" i="8"/>
  <c r="F81" i="2" l="1"/>
  <c r="F80" i="2"/>
  <c r="F79" i="2"/>
  <c r="F78" i="2"/>
  <c r="F77" i="2"/>
  <c r="F76" i="2"/>
  <c r="F75" i="2"/>
  <c r="F74" i="2"/>
  <c r="F73" i="2"/>
  <c r="F72" i="2"/>
  <c r="F71" i="2"/>
  <c r="F70" i="2"/>
  <c r="F69" i="2"/>
  <c r="F67" i="2"/>
  <c r="F65" i="2"/>
  <c r="F64" i="2"/>
  <c r="F63" i="2"/>
  <c r="F62" i="2"/>
  <c r="F61" i="2"/>
  <c r="F60" i="2"/>
  <c r="F59" i="2"/>
  <c r="F58" i="2"/>
  <c r="F57" i="2"/>
  <c r="F55" i="2"/>
  <c r="F54" i="2"/>
  <c r="F53" i="2"/>
  <c r="F52" i="2"/>
  <c r="F51" i="2"/>
  <c r="F50" i="2"/>
  <c r="F49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3" i="2"/>
  <c r="F32" i="2"/>
  <c r="F31" i="2"/>
  <c r="F30" i="2"/>
  <c r="F29" i="2"/>
  <c r="F28" i="2"/>
  <c r="F27" i="2"/>
  <c r="F26" i="2"/>
  <c r="F25" i="2"/>
  <c r="F24" i="2"/>
  <c r="F23" i="2"/>
  <c r="F21" i="2"/>
  <c r="F20" i="2"/>
  <c r="F19" i="2"/>
  <c r="F18" i="2"/>
  <c r="F17" i="2"/>
  <c r="F16" i="2"/>
  <c r="F15" i="2"/>
  <c r="F14" i="2"/>
  <c r="F13" i="2"/>
  <c r="F12" i="2"/>
  <c r="F11" i="2"/>
  <c r="F10" i="2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3" i="1"/>
  <c r="F62" i="1"/>
  <c r="F61" i="1"/>
  <c r="F60" i="1"/>
  <c r="F59" i="1"/>
  <c r="F58" i="1"/>
  <c r="F57" i="1"/>
  <c r="F56" i="1"/>
  <c r="F55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F11" i="7" l="1"/>
  <c r="F20" i="5"/>
  <c r="C25" i="5"/>
  <c r="D25" i="5"/>
  <c r="E25" i="5"/>
  <c r="C46" i="1"/>
  <c r="D46" i="1"/>
  <c r="E46" i="1"/>
  <c r="F46" i="1" s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C48" i="2"/>
  <c r="D48" i="2"/>
  <c r="E48" i="2"/>
  <c r="C22" i="1"/>
  <c r="D22" i="1"/>
  <c r="E22" i="1"/>
  <c r="F22" i="1" s="1"/>
  <c r="F48" i="2" l="1"/>
  <c r="F39" i="5"/>
  <c r="E15" i="8"/>
  <c r="D15" i="8"/>
  <c r="C15" i="8"/>
  <c r="E32" i="8"/>
  <c r="D32" i="8"/>
  <c r="C32" i="8"/>
  <c r="F35" i="8"/>
  <c r="F34" i="8"/>
  <c r="C28" i="8"/>
  <c r="D28" i="8"/>
  <c r="E28" i="8"/>
  <c r="F28" i="8" s="1"/>
  <c r="F29" i="8"/>
  <c r="F49" i="3"/>
  <c r="F48" i="3"/>
  <c r="F47" i="3"/>
  <c r="F46" i="3"/>
  <c r="F45" i="3"/>
  <c r="F44" i="3"/>
  <c r="F43" i="3"/>
  <c r="F42" i="3"/>
  <c r="F40" i="3"/>
  <c r="F39" i="3"/>
  <c r="F38" i="3"/>
  <c r="F37" i="3"/>
  <c r="E41" i="3"/>
  <c r="D41" i="3"/>
  <c r="F40" i="5"/>
  <c r="F32" i="3"/>
  <c r="F41" i="3" l="1"/>
  <c r="F16" i="5" l="1"/>
  <c r="E30" i="8"/>
  <c r="D30" i="8"/>
  <c r="D36" i="8" s="1"/>
  <c r="C30" i="8"/>
  <c r="C36" i="8" s="1"/>
  <c r="F13" i="8" l="1"/>
  <c r="E36" i="8"/>
  <c r="F30" i="8"/>
  <c r="F34" i="5"/>
  <c r="F27" i="5"/>
  <c r="F18" i="5"/>
  <c r="F36" i="3"/>
  <c r="F26" i="5" l="1"/>
  <c r="C31" i="1"/>
  <c r="D31" i="1"/>
  <c r="E31" i="1"/>
  <c r="F31" i="1" l="1"/>
  <c r="F25" i="5"/>
  <c r="F33" i="8"/>
  <c r="F16" i="8"/>
  <c r="F32" i="8" l="1"/>
  <c r="F15" i="8"/>
  <c r="C68" i="2"/>
  <c r="F36" i="8" l="1"/>
  <c r="F17" i="5" l="1"/>
  <c r="F11" i="3" l="1"/>
  <c r="F14" i="7" l="1"/>
  <c r="F13" i="7"/>
  <c r="E12" i="7"/>
  <c r="D12" i="7"/>
  <c r="C12" i="7"/>
  <c r="E28" i="5"/>
  <c r="D28" i="5"/>
  <c r="C28" i="5"/>
  <c r="E66" i="2"/>
  <c r="F66" i="2" s="1"/>
  <c r="D66" i="2"/>
  <c r="C66" i="2"/>
  <c r="F12" i="7" l="1"/>
  <c r="F33" i="3"/>
  <c r="F35" i="5" l="1"/>
  <c r="F32" i="5"/>
  <c r="F29" i="5"/>
  <c r="F28" i="5"/>
  <c r="C34" i="2"/>
  <c r="D34" i="2"/>
  <c r="E34" i="2"/>
  <c r="F34" i="2" l="1"/>
  <c r="E11" i="5"/>
  <c r="D11" i="5"/>
  <c r="C11" i="5"/>
  <c r="E9" i="5"/>
  <c r="D9" i="5"/>
  <c r="C9" i="5"/>
  <c r="E56" i="2"/>
  <c r="D56" i="2"/>
  <c r="C56" i="2"/>
  <c r="C64" i="1"/>
  <c r="D64" i="1"/>
  <c r="E64" i="1"/>
  <c r="F64" i="1" l="1"/>
  <c r="F54" i="1"/>
  <c r="F56" i="2"/>
  <c r="F15" i="5"/>
  <c r="F14" i="5"/>
  <c r="F13" i="5"/>
  <c r="F12" i="5"/>
  <c r="F11" i="5"/>
  <c r="F34" i="3" l="1"/>
  <c r="E9" i="7" l="1"/>
  <c r="E15" i="7" s="1"/>
  <c r="D9" i="7"/>
  <c r="D15" i="7" s="1"/>
  <c r="C9" i="7"/>
  <c r="C15" i="7" s="1"/>
  <c r="F31" i="3"/>
  <c r="F29" i="3"/>
  <c r="F28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33" i="5" l="1"/>
  <c r="F30" i="3" l="1"/>
  <c r="F35" i="3"/>
  <c r="D68" i="2"/>
  <c r="E68" i="2"/>
  <c r="F68" i="2" s="1"/>
  <c r="F10" i="7"/>
  <c r="F41" i="5" l="1"/>
  <c r="C30" i="5" l="1"/>
  <c r="C42" i="5" s="1"/>
  <c r="D30" i="5"/>
  <c r="D42" i="5" s="1"/>
  <c r="E30" i="5"/>
  <c r="E42" i="5" s="1"/>
  <c r="F38" i="5" l="1"/>
  <c r="F10" i="8" l="1"/>
  <c r="F37" i="5" l="1"/>
  <c r="F36" i="5"/>
  <c r="F31" i="5"/>
  <c r="F24" i="5"/>
  <c r="F23" i="5"/>
  <c r="F22" i="5"/>
  <c r="F21" i="5"/>
  <c r="F19" i="5"/>
  <c r="F10" i="5"/>
  <c r="E9" i="3" l="1"/>
  <c r="D9" i="3"/>
  <c r="C9" i="3"/>
  <c r="F9" i="3" l="1"/>
  <c r="F9" i="5"/>
  <c r="F9" i="8"/>
  <c r="F30" i="5"/>
  <c r="F42" i="5"/>
  <c r="E14" i="3"/>
  <c r="D14" i="3"/>
  <c r="C14" i="3"/>
  <c r="F14" i="3" l="1"/>
  <c r="F15" i="7" l="1"/>
  <c r="F9" i="7"/>
  <c r="E6" i="4"/>
  <c r="E9" i="4" s="1"/>
  <c r="D6" i="4"/>
  <c r="D9" i="4" s="1"/>
  <c r="C6" i="4"/>
  <c r="C9" i="4" s="1"/>
  <c r="C41" i="3"/>
  <c r="E16" i="3"/>
  <c r="D16" i="3"/>
  <c r="C16" i="3"/>
  <c r="E22" i="2"/>
  <c r="D22" i="2"/>
  <c r="C22" i="2"/>
  <c r="E9" i="2"/>
  <c r="D9" i="2"/>
  <c r="C9" i="2"/>
  <c r="E9" i="1"/>
  <c r="E78" i="1" s="1"/>
  <c r="D9" i="1"/>
  <c r="D78" i="1" s="1"/>
  <c r="C9" i="1"/>
  <c r="C78" i="1" s="1"/>
  <c r="F9" i="2" l="1"/>
  <c r="F22" i="2"/>
  <c r="F78" i="1"/>
  <c r="F9" i="1"/>
  <c r="E50" i="3"/>
  <c r="D50" i="3"/>
  <c r="D82" i="2"/>
  <c r="E82" i="2"/>
  <c r="C82" i="2"/>
  <c r="C50" i="3"/>
  <c r="F16" i="3"/>
  <c r="F9" i="4"/>
  <c r="F8" i="4"/>
  <c r="F7" i="4"/>
  <c r="F6" i="4"/>
  <c r="F82" i="2" l="1"/>
  <c r="F50" i="3"/>
</calcChain>
</file>

<file path=xl/sharedStrings.xml><?xml version="1.0" encoding="utf-8"?>
<sst xmlns="http://schemas.openxmlformats.org/spreadsheetml/2006/main" count="270" uniqueCount="49">
  <si>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</si>
  <si>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</si>
  <si>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</si>
  <si>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</si>
  <si>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</si>
  <si>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</si>
  <si>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</si>
  <si>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</si>
  <si>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</si>
  <si>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</si>
  <si>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</si>
  <si>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</si>
  <si>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</si>
  <si>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</si>
  <si>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</si>
  <si>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</si>
  <si>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</si>
  <si>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</si>
  <si>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</si>
  <si>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</si>
  <si>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</si>
  <si>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</si>
  <si>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</si>
  <si>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</si>
  <si>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</si>
  <si>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</si>
  <si>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</si>
  <si>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</si>
  <si>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</si>
  <si>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</si>
  <si>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</si>
  <si>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</si>
  <si>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</si>
  <si>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</si>
  <si>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</si>
  <si>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</si>
  <si>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</si>
  <si>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</si>
  <si>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</si>
  <si>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</si>
  <si>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1001.PRODUCTOS ESPECIFICOS PARA DESARROLLO INFANTIL TEMPRANO</t>
  </si>
  <si>
    <t>EJECUCION DE LOS PROGRAMAS PRESUPUESTALES AL MES DE MAYO
DEL AÑO FISCAL 2023 DEL PLIEGO 011 MINSA - TODA FUENTE</t>
  </si>
  <si>
    <t>DEVENGADO
AL 31.05.23</t>
  </si>
  <si>
    <t>Fuente: Reporte SIAF Operaciones en Linea al 31 de Mayo del 2023</t>
  </si>
  <si>
    <t>EJECUCION DE LOS PROGRAMAS PRESUPUESTALES AL MES DE MAYO
DEL AÑO FISCAL 2023 DEL PLIEGO 011 MINSA - RECURSOS ORDINARIOS</t>
  </si>
  <si>
    <t>EJECUCION DE LOS PROGRAMAS PRESUPUESTALES AL MES DE MAYO
DEL AÑO FISCAL 2023 DEL PLIEGO 011 MINSA - RECURSOS DIRECTAMENTE RECAUDADOS</t>
  </si>
  <si>
    <t>EJECUCION DE LOS PROGRAMAS PRESUPUESTALES AL MES DE MAYO
DEL AÑO FISCAL 2023 DEL PLIEGO 011 MINSA - ROOC</t>
  </si>
  <si>
    <t>EJECUCION DE LOS PROGRAMAS PRESUPUESTALES AL MES DE MAYO
DEL AÑO FISCAL 2023 DEL PLIEGO 011 MINSA - DONACIONES Y TRANSFERENCIAS</t>
  </si>
  <si>
    <t>EJECUCION DE LOS PROGRAMAS PRESUPUESTALES AL MES DE MAYO
DEL AÑO FISCAL 2023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</si>
</sst>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_ * #,##0_ ;_ * \-#,##0_ ;_ * &quot;-&quot;??_ ;_ @_ "/>
    <numFmt numFmtId="167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165" fontId="0" fillId="0" borderId="10" xfId="1" applyNumberFormat="1" applyFont="1" applyBorder="1" applyAlignment="1">
      <alignment horizontal="right"/>
    </xf>
    <xf numFmtId="167" fontId="0" fillId="0" borderId="0" xfId="4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5">
    <cellStyle name="Millares" xfId="4" builtinId="3"/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=""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2"/>
  <sheetViews>
    <sheetView showGridLines="0" zoomScale="120" zoomScaleNormal="120" workbookViewId="0">
      <selection activeCell="C22" sqref="C22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70" t="s">
        <v>41</v>
      </c>
      <c r="C5" s="70"/>
      <c r="D5" s="70"/>
      <c r="E5" s="70"/>
      <c r="F5" s="70"/>
    </row>
    <row r="7" spans="2:6" x14ac:dyDescent="0.25">
      <c r="F7" s="60" t="s">
        <v>22</v>
      </c>
    </row>
    <row r="8" spans="2:6" ht="38.25" x14ac:dyDescent="0.25">
      <c r="B8" s="46" t="s">
        <v>4</v>
      </c>
      <c r="C8" s="47" t="s">
        <v>1</v>
      </c>
      <c r="D8" s="47" t="s">
        <v>2</v>
      </c>
      <c r="E8" s="48" t="s">
        <v>42</v>
      </c>
      <c r="F8" s="49" t="s">
        <v>5</v>
      </c>
    </row>
    <row r="9" spans="2:6" x14ac:dyDescent="0.25">
      <c r="B9" s="40" t="s">
        <v>14</v>
      </c>
      <c r="C9" s="41">
        <f>SUM(C10:C21)</f>
        <v>2979673033</v>
      </c>
      <c r="D9" s="41">
        <f>SUM(D10:D21)</f>
        <v>3217694813</v>
      </c>
      <c r="E9" s="41">
        <f>SUM(E10:E21)</f>
        <v>1198702392.4699998</v>
      </c>
      <c r="F9" s="53">
        <f>IF(E9=0,"0.0%",E9/D9)</f>
        <v>0.37253451993863773</v>
      </c>
    </row>
    <row r="10" spans="2:6" x14ac:dyDescent="0.25">
      <c r="B10" s="16" t="s">
        <v>27</v>
      </c>
      <c r="C10" s="29">
        <v>275192233</v>
      </c>
      <c r="D10" s="29">
        <v>292436687</v>
      </c>
      <c r="E10" s="29">
        <v>129247493.73000009</v>
      </c>
      <c r="F10" s="54">
        <f t="shared" ref="F10:F66" si="0">IF(E10=0,"0.0%",E10/D10)</f>
        <v>0.44196743936577321</v>
      </c>
    </row>
    <row r="11" spans="2:6" x14ac:dyDescent="0.25">
      <c r="B11" s="17" t="s">
        <v>28</v>
      </c>
      <c r="C11" s="30">
        <v>61128019</v>
      </c>
      <c r="D11" s="30">
        <v>64857636</v>
      </c>
      <c r="E11" s="30">
        <v>26527361.740000002</v>
      </c>
      <c r="F11" s="55">
        <f t="shared" si="0"/>
        <v>0.40900907550808668</v>
      </c>
    </row>
    <row r="12" spans="2:6" x14ac:dyDescent="0.25">
      <c r="B12" s="17" t="s">
        <v>29</v>
      </c>
      <c r="C12" s="30">
        <v>34247147</v>
      </c>
      <c r="D12" s="30">
        <v>36962373</v>
      </c>
      <c r="E12" s="30">
        <v>13818659.260000002</v>
      </c>
      <c r="F12" s="55">
        <f t="shared" si="0"/>
        <v>0.37385747013591369</v>
      </c>
    </row>
    <row r="13" spans="2:6" x14ac:dyDescent="0.25">
      <c r="B13" s="17" t="s">
        <v>30</v>
      </c>
      <c r="C13" s="30">
        <v>113499551</v>
      </c>
      <c r="D13" s="30">
        <v>122320189</v>
      </c>
      <c r="E13" s="30">
        <v>48894676.469999969</v>
      </c>
      <c r="F13" s="55">
        <f t="shared" si="0"/>
        <v>0.39972695325053798</v>
      </c>
    </row>
    <row r="14" spans="2:6" x14ac:dyDescent="0.25">
      <c r="B14" s="17" t="s">
        <v>31</v>
      </c>
      <c r="C14" s="30">
        <v>55422734</v>
      </c>
      <c r="D14" s="30">
        <v>60014029</v>
      </c>
      <c r="E14" s="30">
        <v>25107649.180000011</v>
      </c>
      <c r="F14" s="55">
        <f t="shared" si="0"/>
        <v>0.41836299942468469</v>
      </c>
    </row>
    <row r="15" spans="2:6" x14ac:dyDescent="0.25">
      <c r="B15" s="17" t="s">
        <v>32</v>
      </c>
      <c r="C15" s="30">
        <v>6943067</v>
      </c>
      <c r="D15" s="30">
        <v>8231624</v>
      </c>
      <c r="E15" s="30">
        <v>2900661.6900000009</v>
      </c>
      <c r="F15" s="55">
        <f t="shared" si="0"/>
        <v>0.35238024598791207</v>
      </c>
    </row>
    <row r="16" spans="2:6" x14ac:dyDescent="0.25">
      <c r="B16" s="17" t="s">
        <v>33</v>
      </c>
      <c r="C16" s="30">
        <v>257903093</v>
      </c>
      <c r="D16" s="30">
        <v>276607810</v>
      </c>
      <c r="E16" s="30">
        <v>114734852.07000002</v>
      </c>
      <c r="F16" s="55">
        <f t="shared" si="0"/>
        <v>0.41479252545327633</v>
      </c>
    </row>
    <row r="17" spans="2:6" x14ac:dyDescent="0.25">
      <c r="B17" s="17" t="s">
        <v>34</v>
      </c>
      <c r="C17" s="30">
        <v>35761385</v>
      </c>
      <c r="D17" s="30">
        <v>39262899</v>
      </c>
      <c r="E17" s="30">
        <v>16213843.499999994</v>
      </c>
      <c r="F17" s="55">
        <f t="shared" si="0"/>
        <v>0.41295584159488563</v>
      </c>
    </row>
    <row r="18" spans="2:6" x14ac:dyDescent="0.25">
      <c r="B18" s="17" t="s">
        <v>35</v>
      </c>
      <c r="C18" s="30">
        <v>47373772</v>
      </c>
      <c r="D18" s="30">
        <v>52148313</v>
      </c>
      <c r="E18" s="30">
        <v>19624998.95999999</v>
      </c>
      <c r="F18" s="55">
        <f t="shared" si="0"/>
        <v>0.3763304665291855</v>
      </c>
    </row>
    <row r="19" spans="2:6" x14ac:dyDescent="0.25">
      <c r="B19" s="17" t="s">
        <v>40</v>
      </c>
      <c r="C19" s="30">
        <v>156694519</v>
      </c>
      <c r="D19" s="30">
        <v>165920649</v>
      </c>
      <c r="E19" s="30">
        <v>69026405.059999987</v>
      </c>
      <c r="F19" s="55">
        <f t="shared" si="0"/>
        <v>0.41602058258583591</v>
      </c>
    </row>
    <row r="20" spans="2:6" x14ac:dyDescent="0.25">
      <c r="B20" s="17" t="s">
        <v>36</v>
      </c>
      <c r="C20" s="30">
        <v>1114797427</v>
      </c>
      <c r="D20" s="30">
        <v>1261274449</v>
      </c>
      <c r="E20" s="30">
        <v>394880597.98999983</v>
      </c>
      <c r="F20" s="55">
        <f t="shared" si="0"/>
        <v>0.31308062912324947</v>
      </c>
    </row>
    <row r="21" spans="2:6" x14ac:dyDescent="0.25">
      <c r="B21" s="17" t="s">
        <v>37</v>
      </c>
      <c r="C21" s="30">
        <v>820710086</v>
      </c>
      <c r="D21" s="30">
        <v>837658155</v>
      </c>
      <c r="E21" s="30">
        <v>337725192.81999987</v>
      </c>
      <c r="F21" s="55">
        <f t="shared" si="0"/>
        <v>0.40317782475358327</v>
      </c>
    </row>
    <row r="22" spans="2:6" x14ac:dyDescent="0.25">
      <c r="B22" s="40" t="s">
        <v>13</v>
      </c>
      <c r="C22" s="41">
        <f>SUM(C23:C30)</f>
        <v>153149141</v>
      </c>
      <c r="D22" s="41">
        <f>SUM(D23:D30)</f>
        <v>156506447</v>
      </c>
      <c r="E22" s="41">
        <f>SUM(E23:E30)</f>
        <v>63062480.539999992</v>
      </c>
      <c r="F22" s="53">
        <f t="shared" si="0"/>
        <v>0.40293854821201064</v>
      </c>
    </row>
    <row r="23" spans="2:6" x14ac:dyDescent="0.25">
      <c r="B23" s="17" t="s">
        <v>36</v>
      </c>
      <c r="C23" s="30">
        <v>3542637</v>
      </c>
      <c r="D23" s="30">
        <v>3553946</v>
      </c>
      <c r="E23" s="30">
        <v>94174.209999999992</v>
      </c>
      <c r="F23" s="55">
        <f t="shared" si="0"/>
        <v>2.6498492098641902E-2</v>
      </c>
    </row>
    <row r="24" spans="2:6" x14ac:dyDescent="0.25">
      <c r="B24" s="17" t="s">
        <v>37</v>
      </c>
      <c r="C24" s="30">
        <v>149606504</v>
      </c>
      <c r="D24" s="30">
        <v>152952501</v>
      </c>
      <c r="E24" s="30">
        <v>62968306.329999991</v>
      </c>
      <c r="F24" s="55">
        <f t="shared" si="0"/>
        <v>0.4116853658378557</v>
      </c>
    </row>
    <row r="25" spans="2:6" hidden="1" x14ac:dyDescent="0.25">
      <c r="B25" s="17"/>
      <c r="C25" s="30"/>
      <c r="D25" s="30"/>
      <c r="E25" s="30"/>
      <c r="F25" s="55" t="str">
        <f t="shared" si="0"/>
        <v>0.0%</v>
      </c>
    </row>
    <row r="26" spans="2:6" hidden="1" x14ac:dyDescent="0.25">
      <c r="B26" s="17"/>
      <c r="C26" s="30"/>
      <c r="D26" s="30"/>
      <c r="E26" s="30"/>
      <c r="F26" s="55" t="str">
        <f t="shared" si="0"/>
        <v>0.0%</v>
      </c>
    </row>
    <row r="27" spans="2:6" hidden="1" x14ac:dyDescent="0.25">
      <c r="B27" s="17"/>
      <c r="C27" s="30"/>
      <c r="D27" s="30"/>
      <c r="E27" s="30"/>
      <c r="F27" s="55" t="str">
        <f t="shared" si="0"/>
        <v>0.0%</v>
      </c>
    </row>
    <row r="28" spans="2:6" hidden="1" x14ac:dyDescent="0.25">
      <c r="B28" s="17"/>
      <c r="C28" s="30"/>
      <c r="D28" s="30"/>
      <c r="E28" s="30"/>
      <c r="F28" s="55" t="str">
        <f t="shared" si="0"/>
        <v>0.0%</v>
      </c>
    </row>
    <row r="29" spans="2:6" hidden="1" x14ac:dyDescent="0.25">
      <c r="B29" s="17"/>
      <c r="C29" s="30"/>
      <c r="D29" s="30"/>
      <c r="E29" s="30"/>
      <c r="F29" s="55" t="str">
        <f t="shared" si="0"/>
        <v>0.0%</v>
      </c>
    </row>
    <row r="30" spans="2:6" hidden="1" x14ac:dyDescent="0.25">
      <c r="B30" s="17"/>
      <c r="C30" s="30"/>
      <c r="D30" s="30"/>
      <c r="E30" s="30"/>
      <c r="F30" s="55" t="str">
        <f t="shared" si="0"/>
        <v>0.0%</v>
      </c>
    </row>
    <row r="31" spans="2:6" x14ac:dyDescent="0.25">
      <c r="B31" s="40" t="s">
        <v>12</v>
      </c>
      <c r="C31" s="41">
        <f>SUM(C32:C45)</f>
        <v>3266312559</v>
      </c>
      <c r="D31" s="41">
        <f>SUM(D32:D45)</f>
        <v>4209423932</v>
      </c>
      <c r="E31" s="41">
        <f>SUM(E32:E45)</f>
        <v>1147832919.4600012</v>
      </c>
      <c r="F31" s="53">
        <f t="shared" si="0"/>
        <v>0.27268171084745979</v>
      </c>
    </row>
    <row r="32" spans="2:6" x14ac:dyDescent="0.25">
      <c r="B32" s="16" t="s">
        <v>27</v>
      </c>
      <c r="C32" s="29">
        <v>88310509</v>
      </c>
      <c r="D32" s="29">
        <v>136266312</v>
      </c>
      <c r="E32" s="29">
        <v>34982446.369999953</v>
      </c>
      <c r="F32" s="54">
        <f t="shared" si="0"/>
        <v>0.25672116502279707</v>
      </c>
    </row>
    <row r="33" spans="2:6" x14ac:dyDescent="0.25">
      <c r="B33" s="17" t="s">
        <v>28</v>
      </c>
      <c r="C33" s="30">
        <v>138438154</v>
      </c>
      <c r="D33" s="30">
        <v>141406871</v>
      </c>
      <c r="E33" s="30">
        <v>50253694.920000032</v>
      </c>
      <c r="F33" s="55">
        <f t="shared" si="0"/>
        <v>0.35538368513931712</v>
      </c>
    </row>
    <row r="34" spans="2:6" x14ac:dyDescent="0.25">
      <c r="B34" s="17" t="s">
        <v>29</v>
      </c>
      <c r="C34" s="30">
        <v>30911780</v>
      </c>
      <c r="D34" s="30">
        <v>48103213</v>
      </c>
      <c r="E34" s="30">
        <v>7155661.4599999981</v>
      </c>
      <c r="F34" s="55">
        <f t="shared" si="0"/>
        <v>0.14875641383871796</v>
      </c>
    </row>
    <row r="35" spans="2:6" x14ac:dyDescent="0.25">
      <c r="B35" s="17" t="s">
        <v>30</v>
      </c>
      <c r="C35" s="30">
        <v>33846778</v>
      </c>
      <c r="D35" s="30">
        <v>51049533</v>
      </c>
      <c r="E35" s="30">
        <v>14934554.769999994</v>
      </c>
      <c r="F35" s="55">
        <f t="shared" si="0"/>
        <v>0.29255027210532941</v>
      </c>
    </row>
    <row r="36" spans="2:6" x14ac:dyDescent="0.25">
      <c r="B36" s="17" t="s">
        <v>31</v>
      </c>
      <c r="C36" s="30">
        <v>480760630</v>
      </c>
      <c r="D36" s="30">
        <v>369221376</v>
      </c>
      <c r="E36" s="30">
        <v>27200893.019999988</v>
      </c>
      <c r="F36" s="55">
        <f t="shared" si="0"/>
        <v>7.3670959451708415E-2</v>
      </c>
    </row>
    <row r="37" spans="2:6" x14ac:dyDescent="0.25">
      <c r="B37" s="17" t="s">
        <v>32</v>
      </c>
      <c r="C37" s="30">
        <v>23328647</v>
      </c>
      <c r="D37" s="30">
        <v>43494881</v>
      </c>
      <c r="E37" s="30">
        <v>6075702.8300000029</v>
      </c>
      <c r="F37" s="55">
        <f t="shared" si="0"/>
        <v>0.13968776762488447</v>
      </c>
    </row>
    <row r="38" spans="2:6" x14ac:dyDescent="0.25">
      <c r="B38" s="17" t="s">
        <v>33</v>
      </c>
      <c r="C38" s="30">
        <v>51065479</v>
      </c>
      <c r="D38" s="30">
        <v>76959275</v>
      </c>
      <c r="E38" s="30">
        <v>26643653.229999959</v>
      </c>
      <c r="F38" s="55">
        <f t="shared" si="0"/>
        <v>0.3462045767712853</v>
      </c>
    </row>
    <row r="39" spans="2:6" x14ac:dyDescent="0.25">
      <c r="B39" s="17" t="s">
        <v>34</v>
      </c>
      <c r="C39" s="30">
        <v>14653843</v>
      </c>
      <c r="D39" s="30">
        <v>21292251</v>
      </c>
      <c r="E39" s="30">
        <v>7156467.7900000084</v>
      </c>
      <c r="F39" s="55">
        <f t="shared" si="0"/>
        <v>0.33610667984329173</v>
      </c>
    </row>
    <row r="40" spans="2:6" x14ac:dyDescent="0.25">
      <c r="B40" s="17" t="s">
        <v>35</v>
      </c>
      <c r="C40" s="30">
        <v>50233929</v>
      </c>
      <c r="D40" s="30">
        <v>85855427</v>
      </c>
      <c r="E40" s="30">
        <v>24105637.680000003</v>
      </c>
      <c r="F40" s="55">
        <f t="shared" si="0"/>
        <v>0.28077010996637408</v>
      </c>
    </row>
    <row r="41" spans="2:6" x14ac:dyDescent="0.25">
      <c r="B41" s="17" t="s">
        <v>38</v>
      </c>
      <c r="C41" s="30">
        <v>0</v>
      </c>
      <c r="D41" s="30">
        <v>169</v>
      </c>
      <c r="E41" s="30">
        <v>0</v>
      </c>
      <c r="F41" s="55" t="str">
        <f t="shared" si="0"/>
        <v>0.0%</v>
      </c>
    </row>
    <row r="42" spans="2:6" x14ac:dyDescent="0.25">
      <c r="B42" s="17" t="s">
        <v>40</v>
      </c>
      <c r="C42" s="30">
        <v>70037114</v>
      </c>
      <c r="D42" s="30">
        <v>120555127</v>
      </c>
      <c r="E42" s="30">
        <v>26387534.279999997</v>
      </c>
      <c r="F42" s="55">
        <f t="shared" si="0"/>
        <v>0.21888355092521281</v>
      </c>
    </row>
    <row r="43" spans="2:6" x14ac:dyDescent="0.25">
      <c r="B43" s="17" t="s">
        <v>39</v>
      </c>
      <c r="C43" s="30">
        <v>23915230</v>
      </c>
      <c r="D43" s="30">
        <v>23860710</v>
      </c>
      <c r="E43" s="30">
        <v>404080.63</v>
      </c>
      <c r="F43" s="55">
        <f t="shared" si="0"/>
        <v>1.6934979302795264E-2</v>
      </c>
    </row>
    <row r="44" spans="2:6" x14ac:dyDescent="0.25">
      <c r="B44" s="17" t="s">
        <v>36</v>
      </c>
      <c r="C44" s="30">
        <v>507488235</v>
      </c>
      <c r="D44" s="30">
        <v>575856387</v>
      </c>
      <c r="E44" s="30">
        <v>225314349.43999994</v>
      </c>
      <c r="F44" s="55">
        <f t="shared" si="0"/>
        <v>0.39126829974710331</v>
      </c>
    </row>
    <row r="45" spans="2:6" x14ac:dyDescent="0.25">
      <c r="B45" s="17" t="s">
        <v>37</v>
      </c>
      <c r="C45" s="30">
        <v>1753322231</v>
      </c>
      <c r="D45" s="30">
        <v>2515502400</v>
      </c>
      <c r="E45" s="30">
        <v>697218243.04000139</v>
      </c>
      <c r="F45" s="55">
        <f t="shared" si="0"/>
        <v>0.27716858590156834</v>
      </c>
    </row>
    <row r="46" spans="2:6" x14ac:dyDescent="0.25">
      <c r="B46" s="40" t="s">
        <v>11</v>
      </c>
      <c r="C46" s="41">
        <f>SUM(C47:C53)</f>
        <v>1336396309</v>
      </c>
      <c r="D46" s="41">
        <f>SUM(D47:D53)</f>
        <v>556655624</v>
      </c>
      <c r="E46" s="41">
        <f>SUM(E47:E53)</f>
        <v>143398822.80000001</v>
      </c>
      <c r="F46" s="53">
        <f t="shared" si="0"/>
        <v>0.25760778588666522</v>
      </c>
    </row>
    <row r="47" spans="2:6" x14ac:dyDescent="0.25">
      <c r="B47" s="17" t="s">
        <v>27</v>
      </c>
      <c r="C47" s="30">
        <v>7200122</v>
      </c>
      <c r="D47" s="30">
        <v>4398372</v>
      </c>
      <c r="E47" s="30">
        <v>0</v>
      </c>
      <c r="F47" s="55" t="str">
        <f t="shared" si="0"/>
        <v>0.0%</v>
      </c>
    </row>
    <row r="48" spans="2:6" x14ac:dyDescent="0.25">
      <c r="B48" s="17" t="s">
        <v>28</v>
      </c>
      <c r="C48" s="30">
        <v>0</v>
      </c>
      <c r="D48" s="30">
        <v>1728330</v>
      </c>
      <c r="E48" s="30">
        <v>754061.69000000006</v>
      </c>
      <c r="F48" s="55">
        <f t="shared" si="0"/>
        <v>0.43629497260361161</v>
      </c>
    </row>
    <row r="49" spans="2:6" x14ac:dyDescent="0.25">
      <c r="B49" s="17" t="s">
        <v>29</v>
      </c>
      <c r="C49" s="30">
        <v>12000000</v>
      </c>
      <c r="D49" s="30">
        <v>21792624</v>
      </c>
      <c r="E49" s="30">
        <v>16804692.629999999</v>
      </c>
      <c r="F49" s="55">
        <f t="shared" si="0"/>
        <v>0.77111836693002178</v>
      </c>
    </row>
    <row r="50" spans="2:6" x14ac:dyDescent="0.25">
      <c r="B50" s="17" t="s">
        <v>31</v>
      </c>
      <c r="C50" s="30">
        <v>21990134</v>
      </c>
      <c r="D50" s="30">
        <v>13498682</v>
      </c>
      <c r="E50" s="30">
        <v>12101256</v>
      </c>
      <c r="F50" s="55">
        <f t="shared" si="0"/>
        <v>0.89647685603675975</v>
      </c>
    </row>
    <row r="51" spans="2:6" x14ac:dyDescent="0.25">
      <c r="B51" s="17" t="s">
        <v>40</v>
      </c>
      <c r="C51" s="30">
        <v>282129845</v>
      </c>
      <c r="D51" s="30">
        <v>283404309</v>
      </c>
      <c r="E51" s="30">
        <v>113738812.48000002</v>
      </c>
      <c r="F51" s="55">
        <f t="shared" si="0"/>
        <v>0.40133056861884209</v>
      </c>
    </row>
    <row r="52" spans="2:6" x14ac:dyDescent="0.25">
      <c r="B52" s="17" t="s">
        <v>36</v>
      </c>
      <c r="C52" s="30">
        <v>843018347</v>
      </c>
      <c r="D52" s="30">
        <v>92115191</v>
      </c>
      <c r="E52" s="30">
        <v>0</v>
      </c>
      <c r="F52" s="55" t="str">
        <f t="shared" si="0"/>
        <v>0.0%</v>
      </c>
    </row>
    <row r="53" spans="2:6" x14ac:dyDescent="0.25">
      <c r="B53" s="17" t="s">
        <v>37</v>
      </c>
      <c r="C53" s="30">
        <v>170057861</v>
      </c>
      <c r="D53" s="30">
        <v>139718116</v>
      </c>
      <c r="E53" s="30">
        <v>0</v>
      </c>
      <c r="F53" s="55" t="str">
        <f t="shared" si="0"/>
        <v>0.0%</v>
      </c>
    </row>
    <row r="54" spans="2:6" x14ac:dyDescent="0.25">
      <c r="B54" s="40" t="s">
        <v>10</v>
      </c>
      <c r="C54" s="41">
        <f>+SUM(C55:C63)</f>
        <v>283082289</v>
      </c>
      <c r="D54" s="41">
        <f>+SUM(D55:D63)</f>
        <v>313888432</v>
      </c>
      <c r="E54" s="41">
        <f>+SUM(E55:E63)</f>
        <v>98319876.310000002</v>
      </c>
      <c r="F54" s="53">
        <f t="shared" si="0"/>
        <v>0.31323192028306412</v>
      </c>
    </row>
    <row r="55" spans="2:6" x14ac:dyDescent="0.25">
      <c r="B55" s="16" t="s">
        <v>27</v>
      </c>
      <c r="C55" s="29">
        <v>124732</v>
      </c>
      <c r="D55" s="29">
        <v>8436148</v>
      </c>
      <c r="E55" s="29">
        <v>4884516</v>
      </c>
      <c r="F55" s="54">
        <f t="shared" si="0"/>
        <v>0.57899837698437728</v>
      </c>
    </row>
    <row r="56" spans="2:6" x14ac:dyDescent="0.25">
      <c r="B56" s="17" t="s">
        <v>28</v>
      </c>
      <c r="C56" s="30">
        <v>0</v>
      </c>
      <c r="D56" s="30">
        <v>773798</v>
      </c>
      <c r="E56" s="30">
        <v>373325</v>
      </c>
      <c r="F56" s="55">
        <f t="shared" si="0"/>
        <v>0.48245795414307091</v>
      </c>
    </row>
    <row r="57" spans="2:6" x14ac:dyDescent="0.25">
      <c r="B57" s="17" t="s">
        <v>29</v>
      </c>
      <c r="C57" s="30">
        <v>128000</v>
      </c>
      <c r="D57" s="30">
        <v>1625281</v>
      </c>
      <c r="E57" s="30">
        <v>1369676</v>
      </c>
      <c r="F57" s="55">
        <f t="shared" si="0"/>
        <v>0.84273181068381409</v>
      </c>
    </row>
    <row r="58" spans="2:6" x14ac:dyDescent="0.25">
      <c r="B58" s="17" t="s">
        <v>31</v>
      </c>
      <c r="C58" s="30">
        <v>0</v>
      </c>
      <c r="D58" s="30">
        <v>8943718</v>
      </c>
      <c r="E58" s="30">
        <v>6813810</v>
      </c>
      <c r="F58" s="55">
        <f t="shared" si="0"/>
        <v>0.76185429817890049</v>
      </c>
    </row>
    <row r="59" spans="2:6" x14ac:dyDescent="0.25">
      <c r="B59" s="17" t="s">
        <v>32</v>
      </c>
      <c r="C59" s="30">
        <v>0</v>
      </c>
      <c r="D59" s="30">
        <v>0</v>
      </c>
      <c r="E59" s="30">
        <v>0</v>
      </c>
      <c r="F59" s="55" t="str">
        <f t="shared" si="0"/>
        <v>0.0%</v>
      </c>
    </row>
    <row r="60" spans="2:6" x14ac:dyDescent="0.25">
      <c r="B60" s="17" t="s">
        <v>35</v>
      </c>
      <c r="C60" s="30">
        <v>0</v>
      </c>
      <c r="D60" s="30">
        <v>62344</v>
      </c>
      <c r="E60" s="30">
        <v>62343.79</v>
      </c>
      <c r="F60" s="55">
        <f t="shared" si="0"/>
        <v>0.99999663159245478</v>
      </c>
    </row>
    <row r="61" spans="2:6" x14ac:dyDescent="0.25">
      <c r="B61" s="17" t="s">
        <v>40</v>
      </c>
      <c r="C61" s="30">
        <v>43956363</v>
      </c>
      <c r="D61" s="30">
        <v>43014197</v>
      </c>
      <c r="E61" s="30">
        <v>26656674</v>
      </c>
      <c r="F61" s="55">
        <f t="shared" si="0"/>
        <v>0.61971804332416114</v>
      </c>
    </row>
    <row r="62" spans="2:6" x14ac:dyDescent="0.25">
      <c r="B62" s="17" t="s">
        <v>36</v>
      </c>
      <c r="C62" s="30">
        <v>184275701</v>
      </c>
      <c r="D62" s="30">
        <v>186786059</v>
      </c>
      <c r="E62" s="30">
        <v>3666794.52</v>
      </c>
      <c r="F62" s="55">
        <f t="shared" si="0"/>
        <v>1.9630986057690741E-2</v>
      </c>
    </row>
    <row r="63" spans="2:6" x14ac:dyDescent="0.25">
      <c r="B63" s="17" t="s">
        <v>37</v>
      </c>
      <c r="C63" s="30">
        <v>54597493</v>
      </c>
      <c r="D63" s="30">
        <v>64246887</v>
      </c>
      <c r="E63" s="30">
        <v>54492737</v>
      </c>
      <c r="F63" s="55">
        <f t="shared" si="0"/>
        <v>0.84817707977041756</v>
      </c>
    </row>
    <row r="64" spans="2:6" x14ac:dyDescent="0.25">
      <c r="B64" s="40" t="s">
        <v>9</v>
      </c>
      <c r="C64" s="41">
        <f>SUM(C65:C77)</f>
        <v>1688965760</v>
      </c>
      <c r="D64" s="41">
        <f>SUM(D65:D77)</f>
        <v>1685421476</v>
      </c>
      <c r="E64" s="41">
        <f>SUM(E65:E77)</f>
        <v>219784726.4200002</v>
      </c>
      <c r="F64" s="53">
        <f t="shared" si="0"/>
        <v>0.13040342107281905</v>
      </c>
    </row>
    <row r="65" spans="2:6" x14ac:dyDescent="0.25">
      <c r="B65" s="16" t="s">
        <v>27</v>
      </c>
      <c r="C65" s="29">
        <v>164465288</v>
      </c>
      <c r="D65" s="29">
        <v>83064209</v>
      </c>
      <c r="E65" s="29">
        <v>5834162.75</v>
      </c>
      <c r="F65" s="54">
        <f t="shared" si="0"/>
        <v>7.0236782125981598E-2</v>
      </c>
    </row>
    <row r="66" spans="2:6" x14ac:dyDescent="0.25">
      <c r="B66" s="17" t="s">
        <v>28</v>
      </c>
      <c r="C66" s="30">
        <v>0</v>
      </c>
      <c r="D66" s="30">
        <v>686006</v>
      </c>
      <c r="E66" s="30">
        <v>109705.3</v>
      </c>
      <c r="F66" s="55">
        <f t="shared" si="0"/>
        <v>0.15991886368340802</v>
      </c>
    </row>
    <row r="67" spans="2:6" x14ac:dyDescent="0.25">
      <c r="B67" s="17" t="s">
        <v>29</v>
      </c>
      <c r="C67" s="30">
        <v>0</v>
      </c>
      <c r="D67" s="30">
        <v>147427</v>
      </c>
      <c r="E67" s="30">
        <v>1840</v>
      </c>
      <c r="F67" s="55">
        <f t="shared" ref="F67:F78" si="1">IF(E67=0,"0.0%",E67/D67)</f>
        <v>1.2480753186322722E-2</v>
      </c>
    </row>
    <row r="68" spans="2:6" x14ac:dyDescent="0.25">
      <c r="B68" s="17" t="s">
        <v>30</v>
      </c>
      <c r="C68" s="30">
        <v>0</v>
      </c>
      <c r="D68" s="30">
        <v>439440</v>
      </c>
      <c r="E68" s="30">
        <v>62262.19</v>
      </c>
      <c r="F68" s="55">
        <f t="shared" si="1"/>
        <v>0.1416853040233024</v>
      </c>
    </row>
    <row r="69" spans="2:6" x14ac:dyDescent="0.25">
      <c r="B69" s="17" t="s">
        <v>31</v>
      </c>
      <c r="C69" s="30">
        <v>100000000</v>
      </c>
      <c r="D69" s="30">
        <v>101176830</v>
      </c>
      <c r="E69" s="30">
        <v>262167</v>
      </c>
      <c r="F69" s="55">
        <f t="shared" si="1"/>
        <v>2.5911762604145633E-3</v>
      </c>
    </row>
    <row r="70" spans="2:6" x14ac:dyDescent="0.25">
      <c r="B70" s="17" t="s">
        <v>32</v>
      </c>
      <c r="C70" s="30">
        <v>0</v>
      </c>
      <c r="D70" s="30">
        <v>26114567</v>
      </c>
      <c r="E70" s="30">
        <v>265136.46999999997</v>
      </c>
      <c r="F70" s="55">
        <f t="shared" si="1"/>
        <v>1.0152818922864008E-2</v>
      </c>
    </row>
    <row r="71" spans="2:6" x14ac:dyDescent="0.25">
      <c r="B71" s="17" t="s">
        <v>33</v>
      </c>
      <c r="C71" s="30">
        <v>0</v>
      </c>
      <c r="D71" s="30">
        <v>581962</v>
      </c>
      <c r="E71" s="30">
        <v>32734.18</v>
      </c>
      <c r="F71" s="55">
        <f t="shared" si="1"/>
        <v>5.6247968080390127E-2</v>
      </c>
    </row>
    <row r="72" spans="2:6" x14ac:dyDescent="0.25">
      <c r="B72" s="17" t="s">
        <v>34</v>
      </c>
      <c r="C72" s="30">
        <v>0</v>
      </c>
      <c r="D72" s="30">
        <v>347951</v>
      </c>
      <c r="E72" s="30">
        <v>65850.17</v>
      </c>
      <c r="F72" s="55">
        <f t="shared" si="1"/>
        <v>0.18925127388626559</v>
      </c>
    </row>
    <row r="73" spans="2:6" x14ac:dyDescent="0.25">
      <c r="B73" s="17" t="s">
        <v>35</v>
      </c>
      <c r="C73" s="30">
        <v>0</v>
      </c>
      <c r="D73" s="30">
        <v>5707209</v>
      </c>
      <c r="E73" s="30">
        <v>6481.09</v>
      </c>
      <c r="F73" s="55">
        <f t="shared" si="1"/>
        <v>1.1355971018408473E-3</v>
      </c>
    </row>
    <row r="74" spans="2:6" x14ac:dyDescent="0.25">
      <c r="B74" s="17" t="s">
        <v>40</v>
      </c>
      <c r="C74" s="30">
        <v>0</v>
      </c>
      <c r="D74" s="30">
        <v>537459</v>
      </c>
      <c r="E74" s="30">
        <v>35678.15</v>
      </c>
      <c r="F74" s="55">
        <f t="shared" si="1"/>
        <v>6.6383017123166604E-2</v>
      </c>
    </row>
    <row r="75" spans="2:6" x14ac:dyDescent="0.25">
      <c r="B75" s="17" t="s">
        <v>39</v>
      </c>
      <c r="C75" s="30">
        <v>1838520</v>
      </c>
      <c r="D75" s="30">
        <v>1933871</v>
      </c>
      <c r="E75" s="30">
        <v>0</v>
      </c>
      <c r="F75" s="55" t="str">
        <f t="shared" si="1"/>
        <v>0.0%</v>
      </c>
    </row>
    <row r="76" spans="2:6" x14ac:dyDescent="0.25">
      <c r="B76" s="17" t="s">
        <v>36</v>
      </c>
      <c r="C76" s="30">
        <v>0</v>
      </c>
      <c r="D76" s="30">
        <v>5900986</v>
      </c>
      <c r="E76" s="30">
        <v>2139276.2199999997</v>
      </c>
      <c r="F76" s="55">
        <f t="shared" si="1"/>
        <v>0.36252860454168162</v>
      </c>
    </row>
    <row r="77" spans="2:6" x14ac:dyDescent="0.25">
      <c r="B77" s="17" t="s">
        <v>37</v>
      </c>
      <c r="C77" s="30">
        <v>1422661952</v>
      </c>
      <c r="D77" s="30">
        <v>1458783559</v>
      </c>
      <c r="E77" s="30">
        <v>210969432.90000018</v>
      </c>
      <c r="F77" s="55">
        <f t="shared" si="1"/>
        <v>0.14462010597694169</v>
      </c>
    </row>
    <row r="78" spans="2:6" x14ac:dyDescent="0.25">
      <c r="B78" s="43" t="s">
        <v>3</v>
      </c>
      <c r="C78" s="44">
        <f>+C64+C54+C46+C31+C22+C9</f>
        <v>9707579091</v>
      </c>
      <c r="D78" s="44">
        <f>+D64+D54+D46+D31+D22+D9</f>
        <v>10139590724</v>
      </c>
      <c r="E78" s="44">
        <f>+E64+E54+E46+E31+E22+E9</f>
        <v>2871101218.000001</v>
      </c>
      <c r="F78" s="56">
        <f t="shared" si="1"/>
        <v>0.28315750567764247</v>
      </c>
    </row>
    <row r="79" spans="2:6" x14ac:dyDescent="0.2">
      <c r="B79" s="34" t="s">
        <v>43</v>
      </c>
      <c r="C79" s="20"/>
      <c r="D79" s="20"/>
      <c r="E79" s="20"/>
    </row>
    <row r="80" spans="2:6" x14ac:dyDescent="0.25">
      <c r="C80" s="20"/>
      <c r="D80" s="20"/>
      <c r="E80" s="20"/>
      <c r="F80" s="57"/>
    </row>
    <row r="81" spans="3:5" x14ac:dyDescent="0.25">
      <c r="C81" s="20"/>
      <c r="D81" s="20"/>
      <c r="E81" s="20"/>
    </row>
    <row r="82" spans="3:5" x14ac:dyDescent="0.25">
      <c r="D82" s="20"/>
      <c r="E82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5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3.8554687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70" t="s">
        <v>44</v>
      </c>
      <c r="C5" s="70"/>
      <c r="D5" s="70"/>
      <c r="E5" s="70"/>
      <c r="F5" s="70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SUM(C10:C21)</f>
        <v>2979673033</v>
      </c>
      <c r="D9" s="41">
        <f>SUM(D10:D21)</f>
        <v>3217694813</v>
      </c>
      <c r="E9" s="41">
        <f>SUM(E10:E21)</f>
        <v>1198702392.4699998</v>
      </c>
      <c r="F9" s="42">
        <f>IF(E9=0,"0.0%",E9/D9)</f>
        <v>0.37253451993863773</v>
      </c>
    </row>
    <row r="10" spans="2:6" x14ac:dyDescent="0.25">
      <c r="B10" s="11" t="s">
        <v>27</v>
      </c>
      <c r="C10" s="26">
        <v>275192233</v>
      </c>
      <c r="D10" s="26">
        <v>292436687</v>
      </c>
      <c r="E10" s="26">
        <v>129247493.73000014</v>
      </c>
      <c r="F10" s="31">
        <f t="shared" ref="F10:F67" si="0">IF(E10=0,"0.0%",E10/D10)</f>
        <v>0.44196743936577332</v>
      </c>
    </row>
    <row r="11" spans="2:6" x14ac:dyDescent="0.25">
      <c r="B11" s="13" t="s">
        <v>28</v>
      </c>
      <c r="C11" s="27">
        <v>61128019</v>
      </c>
      <c r="D11" s="27">
        <v>64857636</v>
      </c>
      <c r="E11" s="27">
        <v>26527361.739999995</v>
      </c>
      <c r="F11" s="22">
        <f t="shared" si="0"/>
        <v>0.40900907550808657</v>
      </c>
    </row>
    <row r="12" spans="2:6" x14ac:dyDescent="0.25">
      <c r="B12" s="13" t="s">
        <v>29</v>
      </c>
      <c r="C12" s="27">
        <v>34247147</v>
      </c>
      <c r="D12" s="27">
        <v>36962373</v>
      </c>
      <c r="E12" s="27">
        <v>13818659.26</v>
      </c>
      <c r="F12" s="22">
        <f t="shared" si="0"/>
        <v>0.37385747013591364</v>
      </c>
    </row>
    <row r="13" spans="2:6" x14ac:dyDescent="0.25">
      <c r="B13" s="13" t="s">
        <v>30</v>
      </c>
      <c r="C13" s="27">
        <v>113499551</v>
      </c>
      <c r="D13" s="27">
        <v>122320189</v>
      </c>
      <c r="E13" s="27">
        <v>48894676.469999962</v>
      </c>
      <c r="F13" s="22">
        <f t="shared" si="0"/>
        <v>0.39972695325053792</v>
      </c>
    </row>
    <row r="14" spans="2:6" x14ac:dyDescent="0.25">
      <c r="B14" s="13" t="s">
        <v>31</v>
      </c>
      <c r="C14" s="27">
        <v>55422734</v>
      </c>
      <c r="D14" s="27">
        <v>60014029</v>
      </c>
      <c r="E14" s="27">
        <v>25107649.180000007</v>
      </c>
      <c r="F14" s="22">
        <f t="shared" si="0"/>
        <v>0.41836299942468463</v>
      </c>
    </row>
    <row r="15" spans="2:6" x14ac:dyDescent="0.25">
      <c r="B15" s="13" t="s">
        <v>32</v>
      </c>
      <c r="C15" s="27">
        <v>6943067</v>
      </c>
      <c r="D15" s="27">
        <v>8231624</v>
      </c>
      <c r="E15" s="27">
        <v>2900661.6900000009</v>
      </c>
      <c r="F15" s="22">
        <f t="shared" si="0"/>
        <v>0.35238024598791207</v>
      </c>
    </row>
    <row r="16" spans="2:6" x14ac:dyDescent="0.25">
      <c r="B16" s="13" t="s">
        <v>33</v>
      </c>
      <c r="C16" s="27">
        <v>257903093</v>
      </c>
      <c r="D16" s="27">
        <v>276607810</v>
      </c>
      <c r="E16" s="27">
        <v>114734852.07000002</v>
      </c>
      <c r="F16" s="22">
        <f t="shared" si="0"/>
        <v>0.41479252545327633</v>
      </c>
    </row>
    <row r="17" spans="2:6" x14ac:dyDescent="0.25">
      <c r="B17" s="13" t="s">
        <v>34</v>
      </c>
      <c r="C17" s="27">
        <v>35761385</v>
      </c>
      <c r="D17" s="27">
        <v>39262899</v>
      </c>
      <c r="E17" s="27">
        <v>16213843.499999994</v>
      </c>
      <c r="F17" s="22">
        <f t="shared" si="0"/>
        <v>0.41295584159488563</v>
      </c>
    </row>
    <row r="18" spans="2:6" x14ac:dyDescent="0.25">
      <c r="B18" s="13" t="s">
        <v>35</v>
      </c>
      <c r="C18" s="27">
        <v>47373772</v>
      </c>
      <c r="D18" s="27">
        <v>52148313</v>
      </c>
      <c r="E18" s="27">
        <v>19624998.959999986</v>
      </c>
      <c r="F18" s="22">
        <f t="shared" si="0"/>
        <v>0.37633046652918545</v>
      </c>
    </row>
    <row r="19" spans="2:6" x14ac:dyDescent="0.25">
      <c r="B19" s="13" t="s">
        <v>40</v>
      </c>
      <c r="C19" s="27">
        <v>156694519</v>
      </c>
      <c r="D19" s="27">
        <v>165920649</v>
      </c>
      <c r="E19" s="27">
        <v>69026405.059999987</v>
      </c>
      <c r="F19" s="22">
        <f t="shared" si="0"/>
        <v>0.41602058258583591</v>
      </c>
    </row>
    <row r="20" spans="2:6" x14ac:dyDescent="0.25">
      <c r="B20" s="13" t="s">
        <v>36</v>
      </c>
      <c r="C20" s="27">
        <v>1114797427</v>
      </c>
      <c r="D20" s="27">
        <v>1261274449</v>
      </c>
      <c r="E20" s="27">
        <v>394880597.98999983</v>
      </c>
      <c r="F20" s="22">
        <f t="shared" si="0"/>
        <v>0.31308062912324947</v>
      </c>
    </row>
    <row r="21" spans="2:6" x14ac:dyDescent="0.25">
      <c r="B21" s="13" t="s">
        <v>37</v>
      </c>
      <c r="C21" s="27">
        <v>820710086</v>
      </c>
      <c r="D21" s="27">
        <v>837658155</v>
      </c>
      <c r="E21" s="27">
        <v>337725192.81999981</v>
      </c>
      <c r="F21" s="22">
        <f t="shared" si="0"/>
        <v>0.40317782475358316</v>
      </c>
    </row>
    <row r="22" spans="2:6" x14ac:dyDescent="0.25">
      <c r="B22" s="40" t="s">
        <v>19</v>
      </c>
      <c r="C22" s="41">
        <f>SUM(C23:C33)</f>
        <v>153149141</v>
      </c>
      <c r="D22" s="41">
        <f>SUM(D23:D33)</f>
        <v>156506447</v>
      </c>
      <c r="E22" s="41">
        <f>SUM(E23:E33)</f>
        <v>63062480.539999992</v>
      </c>
      <c r="F22" s="42">
        <f t="shared" si="0"/>
        <v>0.40293854821201064</v>
      </c>
    </row>
    <row r="23" spans="2:6" x14ac:dyDescent="0.25">
      <c r="B23" s="13" t="s">
        <v>36</v>
      </c>
      <c r="C23" s="27">
        <v>3542637</v>
      </c>
      <c r="D23" s="27">
        <v>3553946</v>
      </c>
      <c r="E23" s="27">
        <v>94174.209999999992</v>
      </c>
      <c r="F23" s="22">
        <f t="shared" si="0"/>
        <v>2.6498492098641902E-2</v>
      </c>
    </row>
    <row r="24" spans="2:6" x14ac:dyDescent="0.25">
      <c r="B24" s="13" t="s">
        <v>37</v>
      </c>
      <c r="C24" s="27">
        <v>149606504</v>
      </c>
      <c r="D24" s="27">
        <v>152952501</v>
      </c>
      <c r="E24" s="27">
        <v>62968306.329999991</v>
      </c>
      <c r="F24" s="22">
        <f t="shared" si="0"/>
        <v>0.4116853658378557</v>
      </c>
    </row>
    <row r="25" spans="2:6" hidden="1" x14ac:dyDescent="0.25">
      <c r="B25" s="13"/>
      <c r="C25" s="27"/>
      <c r="D25" s="27"/>
      <c r="E25" s="27"/>
      <c r="F25" s="22" t="str">
        <f t="shared" si="0"/>
        <v>0.0%</v>
      </c>
    </row>
    <row r="26" spans="2:6" hidden="1" x14ac:dyDescent="0.25">
      <c r="B26" s="13"/>
      <c r="C26" s="27"/>
      <c r="D26" s="27"/>
      <c r="E26" s="27"/>
      <c r="F26" s="22" t="str">
        <f t="shared" si="0"/>
        <v>0.0%</v>
      </c>
    </row>
    <row r="27" spans="2:6" hidden="1" x14ac:dyDescent="0.25">
      <c r="B27" s="13"/>
      <c r="C27" s="27"/>
      <c r="D27" s="27"/>
      <c r="E27" s="27"/>
      <c r="F27" s="22" t="str">
        <f t="shared" si="0"/>
        <v>0.0%</v>
      </c>
    </row>
    <row r="28" spans="2:6" hidden="1" x14ac:dyDescent="0.25">
      <c r="B28" s="13"/>
      <c r="C28" s="27"/>
      <c r="D28" s="27"/>
      <c r="E28" s="27"/>
      <c r="F28" s="22" t="str">
        <f t="shared" si="0"/>
        <v>0.0%</v>
      </c>
    </row>
    <row r="29" spans="2:6" hidden="1" x14ac:dyDescent="0.25">
      <c r="B29" s="13"/>
      <c r="C29" s="27"/>
      <c r="D29" s="27"/>
      <c r="E29" s="27"/>
      <c r="F29" s="22" t="str">
        <f t="shared" si="0"/>
        <v>0.0%</v>
      </c>
    </row>
    <row r="30" spans="2:6" hidden="1" x14ac:dyDescent="0.25">
      <c r="B30" s="13"/>
      <c r="C30" s="27"/>
      <c r="D30" s="27"/>
      <c r="E30" s="27"/>
      <c r="F30" s="22" t="str">
        <f t="shared" si="0"/>
        <v>0.0%</v>
      </c>
    </row>
    <row r="31" spans="2:6" hidden="1" x14ac:dyDescent="0.25">
      <c r="B31" s="13"/>
      <c r="C31" s="27"/>
      <c r="D31" s="27"/>
      <c r="E31" s="27"/>
      <c r="F31" s="22" t="str">
        <f t="shared" si="0"/>
        <v>0.0%</v>
      </c>
    </row>
    <row r="32" spans="2:6" hidden="1" x14ac:dyDescent="0.25">
      <c r="B32" s="13"/>
      <c r="C32" s="27"/>
      <c r="D32" s="27"/>
      <c r="E32" s="27"/>
      <c r="F32" s="22" t="str">
        <f t="shared" si="0"/>
        <v>0.0%</v>
      </c>
    </row>
    <row r="33" spans="2:6" hidden="1" x14ac:dyDescent="0.25">
      <c r="B33" s="13"/>
      <c r="C33" s="27"/>
      <c r="D33" s="27"/>
      <c r="E33" s="27"/>
      <c r="F33" s="22" t="str">
        <f t="shared" si="0"/>
        <v>0.0%</v>
      </c>
    </row>
    <row r="34" spans="2:6" x14ac:dyDescent="0.25">
      <c r="B34" s="40" t="s">
        <v>18</v>
      </c>
      <c r="C34" s="41">
        <f>SUM(C35:C47)</f>
        <v>3266211439</v>
      </c>
      <c r="D34" s="41">
        <f>SUM(D35:D47)</f>
        <v>3524005519</v>
      </c>
      <c r="E34" s="41">
        <f>SUM(E35:E47)</f>
        <v>935506057.62000072</v>
      </c>
      <c r="F34" s="42">
        <f t="shared" si="0"/>
        <v>0.26546668345895991</v>
      </c>
    </row>
    <row r="35" spans="2:6" x14ac:dyDescent="0.25">
      <c r="B35" s="35" t="s">
        <v>27</v>
      </c>
      <c r="C35" s="12">
        <v>88310509</v>
      </c>
      <c r="D35" s="12">
        <v>89922017</v>
      </c>
      <c r="E35" s="12">
        <v>26866459.809999984</v>
      </c>
      <c r="F35" s="31">
        <f t="shared" si="0"/>
        <v>0.29877510209763181</v>
      </c>
    </row>
    <row r="36" spans="2:6" x14ac:dyDescent="0.25">
      <c r="B36" s="36" t="s">
        <v>28</v>
      </c>
      <c r="C36" s="37">
        <v>138438154</v>
      </c>
      <c r="D36" s="37">
        <v>138012347</v>
      </c>
      <c r="E36" s="37">
        <v>49837169.560000002</v>
      </c>
      <c r="F36" s="22">
        <f t="shared" si="0"/>
        <v>0.36110660128111582</v>
      </c>
    </row>
    <row r="37" spans="2:6" x14ac:dyDescent="0.25">
      <c r="B37" s="36" t="s">
        <v>29</v>
      </c>
      <c r="C37" s="37">
        <v>30911780</v>
      </c>
      <c r="D37" s="37">
        <v>47845192</v>
      </c>
      <c r="E37" s="37">
        <v>7129457.8599999985</v>
      </c>
      <c r="F37" s="22">
        <f t="shared" si="0"/>
        <v>0.14901095725564228</v>
      </c>
    </row>
    <row r="38" spans="2:6" x14ac:dyDescent="0.25">
      <c r="B38" s="36" t="s">
        <v>30</v>
      </c>
      <c r="C38" s="37">
        <v>33846778</v>
      </c>
      <c r="D38" s="37">
        <v>35066637</v>
      </c>
      <c r="E38" s="37">
        <v>11325727.180000002</v>
      </c>
      <c r="F38" s="22">
        <f t="shared" si="0"/>
        <v>0.3229772840777404</v>
      </c>
    </row>
    <row r="39" spans="2:6" x14ac:dyDescent="0.25">
      <c r="B39" s="36" t="s">
        <v>31</v>
      </c>
      <c r="C39" s="37">
        <v>480760630</v>
      </c>
      <c r="D39" s="37">
        <v>347747964</v>
      </c>
      <c r="E39" s="37">
        <v>21451287.719999988</v>
      </c>
      <c r="F39" s="22">
        <f t="shared" si="0"/>
        <v>6.1686307155489159E-2</v>
      </c>
    </row>
    <row r="40" spans="2:6" x14ac:dyDescent="0.25">
      <c r="B40" s="36" t="s">
        <v>32</v>
      </c>
      <c r="C40" s="37">
        <v>23328647</v>
      </c>
      <c r="D40" s="37">
        <v>43494881</v>
      </c>
      <c r="E40" s="37">
        <v>6075702.8300000029</v>
      </c>
      <c r="F40" s="22">
        <f t="shared" si="0"/>
        <v>0.13968776762488447</v>
      </c>
    </row>
    <row r="41" spans="2:6" x14ac:dyDescent="0.25">
      <c r="B41" s="36" t="s">
        <v>33</v>
      </c>
      <c r="C41" s="37">
        <v>51065479</v>
      </c>
      <c r="D41" s="37">
        <v>59304687</v>
      </c>
      <c r="E41" s="37">
        <v>21436641.879999977</v>
      </c>
      <c r="F41" s="22">
        <f t="shared" si="0"/>
        <v>0.36146623419494611</v>
      </c>
    </row>
    <row r="42" spans="2:6" x14ac:dyDescent="0.25">
      <c r="B42" s="36" t="s">
        <v>34</v>
      </c>
      <c r="C42" s="37">
        <v>14653843</v>
      </c>
      <c r="D42" s="37">
        <v>18916366</v>
      </c>
      <c r="E42" s="37">
        <v>6945509.5800000075</v>
      </c>
      <c r="F42" s="22">
        <f t="shared" si="0"/>
        <v>0.36716933791617307</v>
      </c>
    </row>
    <row r="43" spans="2:6" x14ac:dyDescent="0.25">
      <c r="B43" s="36" t="s">
        <v>35</v>
      </c>
      <c r="C43" s="37">
        <v>50233929</v>
      </c>
      <c r="D43" s="37">
        <v>81953025</v>
      </c>
      <c r="E43" s="37">
        <v>23637333.749999996</v>
      </c>
      <c r="F43" s="22">
        <f t="shared" si="0"/>
        <v>0.28842539674404938</v>
      </c>
    </row>
    <row r="44" spans="2:6" x14ac:dyDescent="0.25">
      <c r="B44" s="36" t="s">
        <v>40</v>
      </c>
      <c r="C44" s="37">
        <v>70037114</v>
      </c>
      <c r="D44" s="37">
        <v>93827022</v>
      </c>
      <c r="E44" s="37">
        <v>21209690.309999999</v>
      </c>
      <c r="F44" s="22">
        <f t="shared" si="0"/>
        <v>0.22605098038814445</v>
      </c>
    </row>
    <row r="45" spans="2:6" x14ac:dyDescent="0.25">
      <c r="B45" s="36" t="s">
        <v>39</v>
      </c>
      <c r="C45" s="37">
        <v>23915230</v>
      </c>
      <c r="D45" s="37">
        <v>23860710</v>
      </c>
      <c r="E45" s="37">
        <v>404080.63</v>
      </c>
      <c r="F45" s="22">
        <f t="shared" si="0"/>
        <v>1.6934979302795264E-2</v>
      </c>
    </row>
    <row r="46" spans="2:6" x14ac:dyDescent="0.25">
      <c r="B46" s="36" t="s">
        <v>36</v>
      </c>
      <c r="C46" s="37">
        <v>507387115</v>
      </c>
      <c r="D46" s="37">
        <v>575755057</v>
      </c>
      <c r="E46" s="37">
        <v>225314349.44</v>
      </c>
      <c r="F46" s="22">
        <f t="shared" si="0"/>
        <v>0.39133716100386767</v>
      </c>
    </row>
    <row r="47" spans="2:6" x14ac:dyDescent="0.25">
      <c r="B47" s="36" t="s">
        <v>37</v>
      </c>
      <c r="C47" s="37">
        <v>1753322231</v>
      </c>
      <c r="D47" s="37">
        <v>1968299614</v>
      </c>
      <c r="E47" s="37">
        <v>513872647.07000077</v>
      </c>
      <c r="F47" s="22">
        <f t="shared" si="0"/>
        <v>0.26107440321329084</v>
      </c>
    </row>
    <row r="48" spans="2:6" x14ac:dyDescent="0.25">
      <c r="B48" s="40" t="s">
        <v>17</v>
      </c>
      <c r="C48" s="41">
        <f>SUM(C49:C55)</f>
        <v>1336396309</v>
      </c>
      <c r="D48" s="41">
        <f>SUM(D49:D55)</f>
        <v>556655624</v>
      </c>
      <c r="E48" s="41">
        <f>SUM(E49:E55)</f>
        <v>143398822.80000001</v>
      </c>
      <c r="F48" s="42">
        <f t="shared" si="0"/>
        <v>0.25760778588666522</v>
      </c>
    </row>
    <row r="49" spans="2:6" x14ac:dyDescent="0.25">
      <c r="B49" s="13" t="s">
        <v>27</v>
      </c>
      <c r="C49" s="27">
        <v>7200122</v>
      </c>
      <c r="D49" s="27">
        <v>4398372</v>
      </c>
      <c r="E49" s="27">
        <v>0</v>
      </c>
      <c r="F49" s="22" t="str">
        <f t="shared" si="0"/>
        <v>0.0%</v>
      </c>
    </row>
    <row r="50" spans="2:6" x14ac:dyDescent="0.25">
      <c r="B50" s="13" t="s">
        <v>28</v>
      </c>
      <c r="C50" s="27">
        <v>0</v>
      </c>
      <c r="D50" s="27">
        <v>1728330</v>
      </c>
      <c r="E50" s="27">
        <v>754061.69000000006</v>
      </c>
      <c r="F50" s="22">
        <f t="shared" si="0"/>
        <v>0.43629497260361161</v>
      </c>
    </row>
    <row r="51" spans="2:6" x14ac:dyDescent="0.25">
      <c r="B51" s="13" t="s">
        <v>29</v>
      </c>
      <c r="C51" s="27">
        <v>12000000</v>
      </c>
      <c r="D51" s="27">
        <v>21792624</v>
      </c>
      <c r="E51" s="27">
        <v>16804692.629999999</v>
      </c>
      <c r="F51" s="22">
        <f t="shared" si="0"/>
        <v>0.77111836693002178</v>
      </c>
    </row>
    <row r="52" spans="2:6" x14ac:dyDescent="0.25">
      <c r="B52" s="13" t="s">
        <v>31</v>
      </c>
      <c r="C52" s="27">
        <v>21990134</v>
      </c>
      <c r="D52" s="27">
        <v>13498682</v>
      </c>
      <c r="E52" s="27">
        <v>12101256</v>
      </c>
      <c r="F52" s="22">
        <f t="shared" si="0"/>
        <v>0.89647685603675975</v>
      </c>
    </row>
    <row r="53" spans="2:6" x14ac:dyDescent="0.25">
      <c r="B53" s="13" t="s">
        <v>40</v>
      </c>
      <c r="C53" s="27">
        <v>282129845</v>
      </c>
      <c r="D53" s="27">
        <v>283404309</v>
      </c>
      <c r="E53" s="27">
        <v>113738812.48000002</v>
      </c>
      <c r="F53" s="22">
        <f t="shared" si="0"/>
        <v>0.40133056861884209</v>
      </c>
    </row>
    <row r="54" spans="2:6" x14ac:dyDescent="0.25">
      <c r="B54" s="13" t="s">
        <v>36</v>
      </c>
      <c r="C54" s="27">
        <v>843018347</v>
      </c>
      <c r="D54" s="27">
        <v>92115191</v>
      </c>
      <c r="E54" s="27">
        <v>0</v>
      </c>
      <c r="F54" s="22" t="str">
        <f t="shared" si="0"/>
        <v>0.0%</v>
      </c>
    </row>
    <row r="55" spans="2:6" x14ac:dyDescent="0.25">
      <c r="B55" s="13" t="s">
        <v>37</v>
      </c>
      <c r="C55" s="27">
        <v>170057861</v>
      </c>
      <c r="D55" s="27">
        <v>139718116</v>
      </c>
      <c r="E55" s="27">
        <v>0</v>
      </c>
      <c r="F55" s="22" t="str">
        <f t="shared" si="0"/>
        <v>0.0%</v>
      </c>
    </row>
    <row r="56" spans="2:6" x14ac:dyDescent="0.25">
      <c r="B56" s="40" t="s">
        <v>16</v>
      </c>
      <c r="C56" s="41">
        <f>+SUM(C57:C65)</f>
        <v>283082289</v>
      </c>
      <c r="D56" s="41">
        <f>+SUM(D57:D65)</f>
        <v>313878432</v>
      </c>
      <c r="E56" s="41">
        <f>+SUM(E57:E65)</f>
        <v>98317176.310000002</v>
      </c>
      <c r="F56" s="42">
        <f t="shared" si="0"/>
        <v>0.31323329762906427</v>
      </c>
    </row>
    <row r="57" spans="2:6" x14ac:dyDescent="0.25">
      <c r="B57" s="11" t="s">
        <v>27</v>
      </c>
      <c r="C57" s="26">
        <v>124732</v>
      </c>
      <c r="D57" s="26">
        <v>8436148</v>
      </c>
      <c r="E57" s="26">
        <v>4884516</v>
      </c>
      <c r="F57" s="31">
        <f t="shared" si="0"/>
        <v>0.57899837698437728</v>
      </c>
    </row>
    <row r="58" spans="2:6" x14ac:dyDescent="0.25">
      <c r="B58" s="13" t="s">
        <v>28</v>
      </c>
      <c r="C58" s="27">
        <v>0</v>
      </c>
      <c r="D58" s="27">
        <v>773798</v>
      </c>
      <c r="E58" s="27">
        <v>373325</v>
      </c>
      <c r="F58" s="22">
        <f t="shared" si="0"/>
        <v>0.48245795414307091</v>
      </c>
    </row>
    <row r="59" spans="2:6" x14ac:dyDescent="0.25">
      <c r="B59" s="13" t="s">
        <v>29</v>
      </c>
      <c r="C59" s="27">
        <v>128000</v>
      </c>
      <c r="D59" s="27">
        <v>1625281</v>
      </c>
      <c r="E59" s="27">
        <v>1369676</v>
      </c>
      <c r="F59" s="22">
        <f t="shared" si="0"/>
        <v>0.84273181068381409</v>
      </c>
    </row>
    <row r="60" spans="2:6" x14ac:dyDescent="0.25">
      <c r="B60" s="13" t="s">
        <v>31</v>
      </c>
      <c r="C60" s="27">
        <v>0</v>
      </c>
      <c r="D60" s="27">
        <v>8943718</v>
      </c>
      <c r="E60" s="27">
        <v>6813810</v>
      </c>
      <c r="F60" s="22">
        <f t="shared" si="0"/>
        <v>0.76185429817890049</v>
      </c>
    </row>
    <row r="61" spans="2:6" x14ac:dyDescent="0.25">
      <c r="B61" s="13" t="s">
        <v>32</v>
      </c>
      <c r="C61" s="27">
        <v>0</v>
      </c>
      <c r="D61" s="27">
        <v>0</v>
      </c>
      <c r="E61" s="27">
        <v>0</v>
      </c>
      <c r="F61" s="22" t="str">
        <f t="shared" si="0"/>
        <v>0.0%</v>
      </c>
    </row>
    <row r="62" spans="2:6" x14ac:dyDescent="0.25">
      <c r="B62" s="13" t="s">
        <v>35</v>
      </c>
      <c r="C62" s="27">
        <v>0</v>
      </c>
      <c r="D62" s="27">
        <v>62344</v>
      </c>
      <c r="E62" s="27">
        <v>62343.79</v>
      </c>
      <c r="F62" s="22">
        <f t="shared" si="0"/>
        <v>0.99999663159245478</v>
      </c>
    </row>
    <row r="63" spans="2:6" x14ac:dyDescent="0.25">
      <c r="B63" s="13" t="s">
        <v>40</v>
      </c>
      <c r="C63" s="27">
        <v>43956363</v>
      </c>
      <c r="D63" s="27">
        <v>43014197</v>
      </c>
      <c r="E63" s="27">
        <v>26656674</v>
      </c>
      <c r="F63" s="22">
        <f t="shared" si="0"/>
        <v>0.61971804332416114</v>
      </c>
    </row>
    <row r="64" spans="2:6" x14ac:dyDescent="0.25">
      <c r="B64" s="13" t="s">
        <v>36</v>
      </c>
      <c r="C64" s="27">
        <v>184275701</v>
      </c>
      <c r="D64" s="27">
        <v>186786059</v>
      </c>
      <c r="E64" s="27">
        <v>3666794.52</v>
      </c>
      <c r="F64" s="22">
        <f t="shared" si="0"/>
        <v>1.9630986057690741E-2</v>
      </c>
    </row>
    <row r="65" spans="2:6" x14ac:dyDescent="0.25">
      <c r="B65" s="13" t="s">
        <v>37</v>
      </c>
      <c r="C65" s="27">
        <v>54597493</v>
      </c>
      <c r="D65" s="27">
        <v>64236887</v>
      </c>
      <c r="E65" s="27">
        <v>54490037</v>
      </c>
      <c r="F65" s="22">
        <f t="shared" si="0"/>
        <v>0.84826708679080287</v>
      </c>
    </row>
    <row r="66" spans="2:6" hidden="1" x14ac:dyDescent="0.25">
      <c r="B66" s="40" t="s">
        <v>23</v>
      </c>
      <c r="C66" s="41">
        <f>+C67</f>
        <v>0</v>
      </c>
      <c r="D66" s="41">
        <f t="shared" ref="D66:E66" si="1">+D67</f>
        <v>0</v>
      </c>
      <c r="E66" s="41">
        <f t="shared" si="1"/>
        <v>0</v>
      </c>
      <c r="F66" s="53" t="str">
        <f t="shared" si="0"/>
        <v>0.0%</v>
      </c>
    </row>
    <row r="67" spans="2:6" hidden="1" x14ac:dyDescent="0.25">
      <c r="B67" s="17"/>
      <c r="C67" s="29"/>
      <c r="D67" s="29"/>
      <c r="E67" s="29"/>
      <c r="F67" s="54" t="str">
        <f t="shared" si="0"/>
        <v>0.0%</v>
      </c>
    </row>
    <row r="68" spans="2:6" x14ac:dyDescent="0.25">
      <c r="B68" s="40" t="s">
        <v>15</v>
      </c>
      <c r="C68" s="41">
        <f>+SUM(C69:C81)</f>
        <v>944877541</v>
      </c>
      <c r="D68" s="41">
        <f>+SUM(D69:D81)</f>
        <v>913197895</v>
      </c>
      <c r="E68" s="41">
        <f>+SUM(E69:E81)</f>
        <v>197962242.48000011</v>
      </c>
      <c r="F68" s="42">
        <f t="shared" ref="F68:F82" si="2">IF(E68=0,"0.0%",E68/D68)</f>
        <v>0.21677912702591162</v>
      </c>
    </row>
    <row r="69" spans="2:6" x14ac:dyDescent="0.25">
      <c r="B69" s="11" t="s">
        <v>27</v>
      </c>
      <c r="C69" s="26">
        <v>164465288</v>
      </c>
      <c r="D69" s="26">
        <v>80391136</v>
      </c>
      <c r="E69" s="26">
        <v>5834162.75</v>
      </c>
      <c r="F69" s="31">
        <f t="shared" si="2"/>
        <v>7.2572214304820873E-2</v>
      </c>
    </row>
    <row r="70" spans="2:6" x14ac:dyDescent="0.25">
      <c r="B70" s="13" t="s">
        <v>28</v>
      </c>
      <c r="C70" s="27">
        <v>0</v>
      </c>
      <c r="D70" s="27">
        <v>558509</v>
      </c>
      <c r="E70" s="27">
        <v>109705.3</v>
      </c>
      <c r="F70" s="22">
        <f t="shared" si="2"/>
        <v>0.19642530379993878</v>
      </c>
    </row>
    <row r="71" spans="2:6" x14ac:dyDescent="0.25">
      <c r="B71" s="13" t="s">
        <v>29</v>
      </c>
      <c r="C71" s="27">
        <v>0</v>
      </c>
      <c r="D71" s="27">
        <v>144100</v>
      </c>
      <c r="E71" s="27">
        <v>1840</v>
      </c>
      <c r="F71" s="22">
        <f t="shared" si="2"/>
        <v>1.2768910478834142E-2</v>
      </c>
    </row>
    <row r="72" spans="2:6" x14ac:dyDescent="0.25">
      <c r="B72" s="13" t="s">
        <v>30</v>
      </c>
      <c r="C72" s="27">
        <v>0</v>
      </c>
      <c r="D72" s="27">
        <v>319448</v>
      </c>
      <c r="E72" s="27">
        <v>62262.19</v>
      </c>
      <c r="F72" s="22">
        <f t="shared" si="2"/>
        <v>0.19490555583381333</v>
      </c>
    </row>
    <row r="73" spans="2:6" x14ac:dyDescent="0.25">
      <c r="B73" s="13" t="s">
        <v>31</v>
      </c>
      <c r="C73" s="27">
        <v>100000000</v>
      </c>
      <c r="D73" s="27">
        <v>101176830</v>
      </c>
      <c r="E73" s="27">
        <v>262167</v>
      </c>
      <c r="F73" s="22">
        <f t="shared" si="2"/>
        <v>2.5911762604145633E-3</v>
      </c>
    </row>
    <row r="74" spans="2:6" x14ac:dyDescent="0.25">
      <c r="B74" s="13" t="s">
        <v>32</v>
      </c>
      <c r="C74" s="27">
        <v>0</v>
      </c>
      <c r="D74" s="27">
        <v>26114567</v>
      </c>
      <c r="E74" s="27">
        <v>265136.46999999997</v>
      </c>
      <c r="F74" s="22">
        <f t="shared" si="2"/>
        <v>1.0152818922864008E-2</v>
      </c>
    </row>
    <row r="75" spans="2:6" x14ac:dyDescent="0.25">
      <c r="B75" s="13" t="s">
        <v>33</v>
      </c>
      <c r="C75" s="27">
        <v>0</v>
      </c>
      <c r="D75" s="27">
        <v>518644</v>
      </c>
      <c r="E75" s="27">
        <v>32734.18</v>
      </c>
      <c r="F75" s="22">
        <f t="shared" si="2"/>
        <v>6.3114930472539937E-2</v>
      </c>
    </row>
    <row r="76" spans="2:6" x14ac:dyDescent="0.25">
      <c r="B76" s="13" t="s">
        <v>34</v>
      </c>
      <c r="C76" s="27">
        <v>0</v>
      </c>
      <c r="D76" s="27">
        <v>347951</v>
      </c>
      <c r="E76" s="27">
        <v>65850.17</v>
      </c>
      <c r="F76" s="22">
        <f t="shared" si="2"/>
        <v>0.18925127388626559</v>
      </c>
    </row>
    <row r="77" spans="2:6" x14ac:dyDescent="0.25">
      <c r="B77" s="13" t="s">
        <v>35</v>
      </c>
      <c r="C77" s="27">
        <v>0</v>
      </c>
      <c r="D77" s="27">
        <v>5674944</v>
      </c>
      <c r="E77" s="27">
        <v>6481.09</v>
      </c>
      <c r="F77" s="22">
        <f t="shared" si="2"/>
        <v>1.1420535603523137E-3</v>
      </c>
    </row>
    <row r="78" spans="2:6" x14ac:dyDescent="0.25">
      <c r="B78" s="13" t="s">
        <v>40</v>
      </c>
      <c r="C78" s="27">
        <v>0</v>
      </c>
      <c r="D78" s="27">
        <v>372914</v>
      </c>
      <c r="E78" s="27">
        <v>35678.15</v>
      </c>
      <c r="F78" s="22">
        <f t="shared" si="2"/>
        <v>9.5673935545460886E-2</v>
      </c>
    </row>
    <row r="79" spans="2:6" x14ac:dyDescent="0.25">
      <c r="B79" s="13" t="s">
        <v>39</v>
      </c>
      <c r="C79" s="27">
        <v>1838520</v>
      </c>
      <c r="D79" s="27">
        <v>1933871</v>
      </c>
      <c r="E79" s="27">
        <v>0</v>
      </c>
      <c r="F79" s="22" t="str">
        <f t="shared" si="2"/>
        <v>0.0%</v>
      </c>
    </row>
    <row r="80" spans="2:6" x14ac:dyDescent="0.25">
      <c r="B80" s="13" t="s">
        <v>36</v>
      </c>
      <c r="C80" s="27">
        <v>0</v>
      </c>
      <c r="D80" s="27">
        <v>5900444</v>
      </c>
      <c r="E80" s="27">
        <v>2139276.2199999997</v>
      </c>
      <c r="F80" s="22">
        <f t="shared" si="2"/>
        <v>0.3625619055108395</v>
      </c>
    </row>
    <row r="81" spans="2:6" x14ac:dyDescent="0.25">
      <c r="B81" s="13" t="s">
        <v>37</v>
      </c>
      <c r="C81" s="27">
        <v>678573733</v>
      </c>
      <c r="D81" s="27">
        <v>689744537</v>
      </c>
      <c r="E81" s="27">
        <v>189146948.9600001</v>
      </c>
      <c r="F81" s="22">
        <f t="shared" si="2"/>
        <v>0.27422754195732052</v>
      </c>
    </row>
    <row r="82" spans="2:6" x14ac:dyDescent="0.25">
      <c r="B82" s="43" t="s">
        <v>3</v>
      </c>
      <c r="C82" s="44">
        <f>+C68+C66+C56+C48+C34+C22+C9</f>
        <v>8963389752</v>
      </c>
      <c r="D82" s="44">
        <f>+D68+D66+D56+D48+D34+D22+D9</f>
        <v>8681938730</v>
      </c>
      <c r="E82" s="44">
        <f>+E68+E66+E56+E48+E34+E22+E9</f>
        <v>2636949172.2200003</v>
      </c>
      <c r="F82" s="45">
        <f t="shared" si="2"/>
        <v>0.30372814808150578</v>
      </c>
    </row>
    <row r="83" spans="2:6" x14ac:dyDescent="0.2">
      <c r="B83" s="34" t="s">
        <v>43</v>
      </c>
      <c r="C83" s="9"/>
      <c r="D83" s="9"/>
      <c r="E83" s="9"/>
    </row>
    <row r="85" spans="2:6" x14ac:dyDescent="0.25">
      <c r="C85" s="69"/>
      <c r="D85" s="69"/>
      <c r="E85" s="6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1"/>
  <sheetViews>
    <sheetView showGridLines="0" tabSelected="1" zoomScale="120" zoomScaleNormal="120" workbookViewId="0">
      <selection activeCell="C28" sqref="C2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70" t="s">
        <v>45</v>
      </c>
      <c r="C5" s="70"/>
      <c r="D5" s="70"/>
      <c r="E5" s="70"/>
      <c r="F5" s="70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33</v>
      </c>
      <c r="C10" s="26">
        <v>0</v>
      </c>
      <c r="D10" s="26">
        <v>0</v>
      </c>
      <c r="E10" s="26">
        <v>0</v>
      </c>
      <c r="F10" s="32" t="str">
        <f t="shared" ref="F10:F50" si="0">IF(D10=0,"%",E10/D10)</f>
        <v>%</v>
      </c>
    </row>
    <row r="11" spans="2:6" x14ac:dyDescent="0.25">
      <c r="B11" s="13" t="s">
        <v>36</v>
      </c>
      <c r="C11" s="27">
        <v>0</v>
      </c>
      <c r="D11" s="27">
        <v>0</v>
      </c>
      <c r="E11" s="27">
        <v>0</v>
      </c>
      <c r="F11" s="32" t="str">
        <f t="shared" si="0"/>
        <v>%</v>
      </c>
    </row>
    <row r="12" spans="2:6" x14ac:dyDescent="0.25">
      <c r="B12" s="13" t="s">
        <v>37</v>
      </c>
      <c r="C12" s="27">
        <v>0</v>
      </c>
      <c r="D12" s="27">
        <v>0</v>
      </c>
      <c r="E12" s="27">
        <v>0</v>
      </c>
      <c r="F12" s="32" t="str">
        <f t="shared" si="0"/>
        <v>%</v>
      </c>
    </row>
    <row r="13" spans="2:6" hidden="1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36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+SUM(C17:C29)</f>
        <v>101120</v>
      </c>
      <c r="D16" s="41">
        <f>+SUM(D17:D29)</f>
        <v>101120</v>
      </c>
      <c r="E16" s="41">
        <f>+SUM(E17:E29)</f>
        <v>0</v>
      </c>
      <c r="F16" s="42">
        <f t="shared" si="0"/>
        <v>0</v>
      </c>
    </row>
    <row r="17" spans="2:6" x14ac:dyDescent="0.25">
      <c r="B17" s="11" t="s">
        <v>26</v>
      </c>
      <c r="C17" s="26">
        <v>0</v>
      </c>
      <c r="D17" s="26">
        <v>0</v>
      </c>
      <c r="E17" s="26">
        <v>0</v>
      </c>
      <c r="F17" s="23" t="str">
        <f t="shared" si="0"/>
        <v>%</v>
      </c>
    </row>
    <row r="18" spans="2:6" x14ac:dyDescent="0.25">
      <c r="B18" s="13" t="s">
        <v>27</v>
      </c>
      <c r="C18" s="27">
        <v>0</v>
      </c>
      <c r="D18" s="27">
        <v>0</v>
      </c>
      <c r="E18" s="27">
        <v>0</v>
      </c>
      <c r="F18" s="32" t="str">
        <f t="shared" si="0"/>
        <v>%</v>
      </c>
    </row>
    <row r="19" spans="2:6" x14ac:dyDescent="0.25">
      <c r="B19" s="13" t="s">
        <v>28</v>
      </c>
      <c r="C19" s="27">
        <v>0</v>
      </c>
      <c r="D19" s="27">
        <v>0</v>
      </c>
      <c r="E19" s="27">
        <v>0</v>
      </c>
      <c r="F19" s="32" t="str">
        <f t="shared" si="0"/>
        <v>%</v>
      </c>
    </row>
    <row r="20" spans="2:6" x14ac:dyDescent="0.25">
      <c r="B20" s="13" t="s">
        <v>29</v>
      </c>
      <c r="C20" s="27">
        <v>0</v>
      </c>
      <c r="D20" s="27">
        <v>0</v>
      </c>
      <c r="E20" s="27">
        <v>0</v>
      </c>
      <c r="F20" s="32" t="str">
        <f t="shared" si="0"/>
        <v>%</v>
      </c>
    </row>
    <row r="21" spans="2:6" x14ac:dyDescent="0.25">
      <c r="B21" s="13" t="s">
        <v>30</v>
      </c>
      <c r="C21" s="27">
        <v>0</v>
      </c>
      <c r="D21" s="27">
        <v>0</v>
      </c>
      <c r="E21" s="27">
        <v>0</v>
      </c>
      <c r="F21" s="32" t="str">
        <f t="shared" si="0"/>
        <v>%</v>
      </c>
    </row>
    <row r="22" spans="2:6" x14ac:dyDescent="0.25">
      <c r="B22" s="13" t="s">
        <v>31</v>
      </c>
      <c r="C22" s="27">
        <v>0</v>
      </c>
      <c r="D22" s="27">
        <v>0</v>
      </c>
      <c r="E22" s="27">
        <v>0</v>
      </c>
      <c r="F22" s="32" t="str">
        <f t="shared" si="0"/>
        <v>%</v>
      </c>
    </row>
    <row r="23" spans="2:6" x14ac:dyDescent="0.25">
      <c r="B23" s="13" t="s">
        <v>32</v>
      </c>
      <c r="C23" s="27">
        <v>0</v>
      </c>
      <c r="D23" s="27">
        <v>0</v>
      </c>
      <c r="E23" s="27">
        <v>0</v>
      </c>
      <c r="F23" s="32" t="str">
        <f t="shared" si="0"/>
        <v>%</v>
      </c>
    </row>
    <row r="24" spans="2:6" x14ac:dyDescent="0.25">
      <c r="B24" s="13" t="s">
        <v>33</v>
      </c>
      <c r="C24" s="27">
        <v>0</v>
      </c>
      <c r="D24" s="27">
        <v>0</v>
      </c>
      <c r="E24" s="27">
        <v>0</v>
      </c>
      <c r="F24" s="32" t="str">
        <f t="shared" si="0"/>
        <v>%</v>
      </c>
    </row>
    <row r="25" spans="2:6" x14ac:dyDescent="0.25">
      <c r="B25" s="13" t="s">
        <v>34</v>
      </c>
      <c r="C25" s="27">
        <v>0</v>
      </c>
      <c r="D25" s="27">
        <v>0</v>
      </c>
      <c r="E25" s="27">
        <v>0</v>
      </c>
      <c r="F25" s="32" t="str">
        <f t="shared" si="0"/>
        <v>%</v>
      </c>
    </row>
    <row r="26" spans="2:6" x14ac:dyDescent="0.25">
      <c r="B26" s="13" t="s">
        <v>35</v>
      </c>
      <c r="C26" s="27">
        <v>0</v>
      </c>
      <c r="D26" s="27">
        <v>0</v>
      </c>
      <c r="E26" s="27">
        <v>0</v>
      </c>
      <c r="F26" s="32" t="str">
        <f t="shared" si="0"/>
        <v>%</v>
      </c>
    </row>
    <row r="27" spans="2:6" x14ac:dyDescent="0.25">
      <c r="B27" s="13" t="s">
        <v>40</v>
      </c>
      <c r="C27" s="27">
        <v>0</v>
      </c>
      <c r="D27" s="27">
        <v>0</v>
      </c>
      <c r="E27" s="27">
        <v>0</v>
      </c>
      <c r="F27" s="32" t="str">
        <f t="shared" si="0"/>
        <v>%</v>
      </c>
    </row>
    <row r="28" spans="2:6" x14ac:dyDescent="0.25">
      <c r="B28" s="13" t="s">
        <v>36</v>
      </c>
      <c r="C28" s="27">
        <v>101120</v>
      </c>
      <c r="D28" s="27">
        <v>101120</v>
      </c>
      <c r="E28" s="27">
        <v>0</v>
      </c>
      <c r="F28" s="32">
        <f t="shared" si="0"/>
        <v>0</v>
      </c>
    </row>
    <row r="29" spans="2:6" x14ac:dyDescent="0.25">
      <c r="B29" s="13" t="s">
        <v>37</v>
      </c>
      <c r="C29" s="27">
        <v>0</v>
      </c>
      <c r="D29" s="27">
        <v>0</v>
      </c>
      <c r="E29" s="27">
        <v>0</v>
      </c>
      <c r="F29" s="32" t="str">
        <f t="shared" si="0"/>
        <v>%</v>
      </c>
    </row>
    <row r="30" spans="2:6" x14ac:dyDescent="0.25">
      <c r="B30" s="40" t="s">
        <v>17</v>
      </c>
      <c r="C30" s="41">
        <f>+SUM(C31:C34)</f>
        <v>0</v>
      </c>
      <c r="D30" s="41">
        <f t="shared" ref="D30:E30" si="1">+SUM(D31:D34)</f>
        <v>0</v>
      </c>
      <c r="E30" s="41">
        <f t="shared" si="1"/>
        <v>0</v>
      </c>
      <c r="F30" s="42" t="str">
        <f t="shared" ref="F30:F34" si="2">IF(D30=0,"%",E30/D30)</f>
        <v>%</v>
      </c>
    </row>
    <row r="31" spans="2:6" x14ac:dyDescent="0.25">
      <c r="B31" s="13" t="s">
        <v>36</v>
      </c>
      <c r="C31" s="27">
        <v>0</v>
      </c>
      <c r="D31" s="27">
        <v>0</v>
      </c>
      <c r="E31" s="27">
        <v>0</v>
      </c>
      <c r="F31" s="32" t="str">
        <f t="shared" si="2"/>
        <v>%</v>
      </c>
    </row>
    <row r="32" spans="2:6" x14ac:dyDescent="0.25">
      <c r="B32" s="13" t="s">
        <v>37</v>
      </c>
      <c r="C32" s="27">
        <v>0</v>
      </c>
      <c r="D32" s="27">
        <v>0</v>
      </c>
      <c r="E32" s="27">
        <v>0</v>
      </c>
      <c r="F32" s="32" t="str">
        <f t="shared" si="2"/>
        <v>%</v>
      </c>
    </row>
    <row r="33" spans="2:6" hidden="1" x14ac:dyDescent="0.25">
      <c r="B33" s="13"/>
      <c r="C33" s="27">
        <v>0</v>
      </c>
      <c r="D33" s="27">
        <v>0</v>
      </c>
      <c r="E33" s="27">
        <v>0</v>
      </c>
      <c r="F33" s="32" t="str">
        <f t="shared" si="2"/>
        <v>%</v>
      </c>
    </row>
    <row r="34" spans="2:6" hidden="1" x14ac:dyDescent="0.25">
      <c r="B34" s="14"/>
      <c r="C34" s="28">
        <v>0</v>
      </c>
      <c r="D34" s="28">
        <v>0</v>
      </c>
      <c r="E34" s="28">
        <v>0</v>
      </c>
      <c r="F34" s="33" t="str">
        <f t="shared" si="2"/>
        <v>%</v>
      </c>
    </row>
    <row r="35" spans="2:6" x14ac:dyDescent="0.25">
      <c r="B35" s="40" t="s">
        <v>16</v>
      </c>
      <c r="C35" s="41">
        <f>+SUM(C36:C40)</f>
        <v>0</v>
      </c>
      <c r="D35" s="41">
        <f>+SUM(D36:D40)</f>
        <v>0</v>
      </c>
      <c r="E35" s="41">
        <f>+SUM(E36:E40)</f>
        <v>0</v>
      </c>
      <c r="F35" s="42" t="str">
        <f t="shared" si="0"/>
        <v>%</v>
      </c>
    </row>
    <row r="36" spans="2:6" x14ac:dyDescent="0.25">
      <c r="B36" s="11" t="s">
        <v>28</v>
      </c>
      <c r="C36" s="26">
        <v>0</v>
      </c>
      <c r="D36" s="26">
        <v>0</v>
      </c>
      <c r="E36" s="26">
        <v>0</v>
      </c>
      <c r="F36" s="32" t="str">
        <f t="shared" si="0"/>
        <v>%</v>
      </c>
    </row>
    <row r="37" spans="2:6" x14ac:dyDescent="0.25">
      <c r="B37" s="38" t="s">
        <v>31</v>
      </c>
      <c r="C37" s="39">
        <v>0</v>
      </c>
      <c r="D37" s="39">
        <v>0</v>
      </c>
      <c r="E37" s="39">
        <v>0</v>
      </c>
      <c r="F37" s="32" t="str">
        <f t="shared" si="0"/>
        <v>%</v>
      </c>
    </row>
    <row r="38" spans="2:6" x14ac:dyDescent="0.25">
      <c r="B38" s="38" t="s">
        <v>36</v>
      </c>
      <c r="C38" s="39">
        <v>0</v>
      </c>
      <c r="D38" s="39">
        <v>0</v>
      </c>
      <c r="E38" s="39">
        <v>0</v>
      </c>
      <c r="F38" s="32" t="str">
        <f t="shared" si="0"/>
        <v>%</v>
      </c>
    </row>
    <row r="39" spans="2:6" x14ac:dyDescent="0.25">
      <c r="B39" s="38" t="s">
        <v>37</v>
      </c>
      <c r="C39" s="39">
        <v>0</v>
      </c>
      <c r="D39" s="39">
        <v>0</v>
      </c>
      <c r="E39" s="39">
        <v>0</v>
      </c>
      <c r="F39" s="32" t="str">
        <f t="shared" si="0"/>
        <v>%</v>
      </c>
    </row>
    <row r="40" spans="2:6" hidden="1" x14ac:dyDescent="0.25">
      <c r="B40" s="38"/>
      <c r="C40" s="39">
        <v>0</v>
      </c>
      <c r="D40" s="39">
        <v>0</v>
      </c>
      <c r="E40" s="39">
        <v>0</v>
      </c>
      <c r="F40" s="32" t="str">
        <f t="shared" si="0"/>
        <v>%</v>
      </c>
    </row>
    <row r="41" spans="2:6" x14ac:dyDescent="0.25">
      <c r="B41" s="40" t="s">
        <v>15</v>
      </c>
      <c r="C41" s="41">
        <f>+SUM(C42:C49)</f>
        <v>0</v>
      </c>
      <c r="D41" s="41">
        <f t="shared" ref="D41:E41" si="3">+SUM(D42:D49)</f>
        <v>0</v>
      </c>
      <c r="E41" s="41">
        <f t="shared" si="3"/>
        <v>0</v>
      </c>
      <c r="F41" s="42" t="str">
        <f t="shared" si="0"/>
        <v>%</v>
      </c>
    </row>
    <row r="42" spans="2:6" x14ac:dyDescent="0.25">
      <c r="B42" s="13" t="s">
        <v>27</v>
      </c>
      <c r="C42" s="27">
        <v>0</v>
      </c>
      <c r="D42" s="27">
        <v>0</v>
      </c>
      <c r="E42" s="27">
        <v>0</v>
      </c>
      <c r="F42" s="32" t="str">
        <f t="shared" si="0"/>
        <v>%</v>
      </c>
    </row>
    <row r="43" spans="2:6" x14ac:dyDescent="0.25">
      <c r="B43" s="13" t="s">
        <v>33</v>
      </c>
      <c r="C43" s="27">
        <v>0</v>
      </c>
      <c r="D43" s="27">
        <v>0</v>
      </c>
      <c r="E43" s="27">
        <v>0</v>
      </c>
      <c r="F43" s="32" t="str">
        <f t="shared" si="0"/>
        <v>%</v>
      </c>
    </row>
    <row r="44" spans="2:6" x14ac:dyDescent="0.25">
      <c r="B44" s="13" t="s">
        <v>36</v>
      </c>
      <c r="C44" s="27">
        <v>0</v>
      </c>
      <c r="D44" s="27">
        <v>0</v>
      </c>
      <c r="E44" s="27">
        <v>0</v>
      </c>
      <c r="F44" s="32" t="str">
        <f t="shared" si="0"/>
        <v>%</v>
      </c>
    </row>
    <row r="45" spans="2:6" x14ac:dyDescent="0.25">
      <c r="B45" s="13" t="s">
        <v>37</v>
      </c>
      <c r="C45" s="27">
        <v>0</v>
      </c>
      <c r="D45" s="27">
        <v>0</v>
      </c>
      <c r="E45" s="27">
        <v>0</v>
      </c>
      <c r="F45" s="32" t="str">
        <f t="shared" si="0"/>
        <v>%</v>
      </c>
    </row>
    <row r="46" spans="2:6" ht="15" hidden="1" customHeight="1" x14ac:dyDescent="0.25">
      <c r="B46" s="13"/>
      <c r="C46" s="27"/>
      <c r="D46" s="27"/>
      <c r="E46" s="27"/>
      <c r="F46" s="32" t="str">
        <f t="shared" si="0"/>
        <v>%</v>
      </c>
    </row>
    <row r="47" spans="2:6" hidden="1" x14ac:dyDescent="0.25">
      <c r="B47" s="13"/>
      <c r="C47" s="27"/>
      <c r="D47" s="27"/>
      <c r="E47" s="27"/>
      <c r="F47" s="32" t="str">
        <f t="shared" si="0"/>
        <v>%</v>
      </c>
    </row>
    <row r="48" spans="2:6" hidden="1" x14ac:dyDescent="0.25">
      <c r="B48" s="13"/>
      <c r="C48" s="27"/>
      <c r="D48" s="27"/>
      <c r="E48" s="27"/>
      <c r="F48" s="32" t="str">
        <f t="shared" si="0"/>
        <v>%</v>
      </c>
    </row>
    <row r="49" spans="2:6" hidden="1" x14ac:dyDescent="0.25">
      <c r="B49" s="13"/>
      <c r="C49" s="27"/>
      <c r="D49" s="27"/>
      <c r="E49" s="27"/>
      <c r="F49" s="32" t="str">
        <f t="shared" si="0"/>
        <v>%</v>
      </c>
    </row>
    <row r="50" spans="2:6" x14ac:dyDescent="0.25">
      <c r="B50" s="43" t="s">
        <v>3</v>
      </c>
      <c r="C50" s="44">
        <f>+C41+C35+C30+C16+C14+C9</f>
        <v>101120</v>
      </c>
      <c r="D50" s="44">
        <f t="shared" ref="D50:E50" si="4">+D41+D35+D30+D16+D14+D9</f>
        <v>101120</v>
      </c>
      <c r="E50" s="44">
        <f t="shared" si="4"/>
        <v>0</v>
      </c>
      <c r="F50" s="45">
        <f t="shared" si="0"/>
        <v>0</v>
      </c>
    </row>
    <row r="51" spans="2:6" x14ac:dyDescent="0.25">
      <c r="B51" s="34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70" t="s">
        <v>8</v>
      </c>
      <c r="C2" s="70"/>
      <c r="D2" s="70"/>
      <c r="E2" s="70"/>
      <c r="F2" s="70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70" t="s">
        <v>46</v>
      </c>
      <c r="C5" s="70"/>
      <c r="D5" s="70"/>
      <c r="E5" s="70"/>
      <c r="F5" s="70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37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>
        <v>0</v>
      </c>
      <c r="D11" s="64">
        <v>0</v>
      </c>
      <c r="E11" s="64">
        <v>0</v>
      </c>
      <c r="F11" s="23" t="str">
        <f t="shared" si="1"/>
        <v>%</v>
      </c>
    </row>
    <row r="12" spans="2:6" hidden="1" x14ac:dyDescent="0.25">
      <c r="B12" s="63"/>
      <c r="C12" s="64">
        <v>0</v>
      </c>
      <c r="D12" s="64">
        <v>0</v>
      </c>
      <c r="E12" s="64">
        <v>0</v>
      </c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>
        <v>0</v>
      </c>
      <c r="D14" s="27">
        <v>0</v>
      </c>
      <c r="E14" s="27">
        <v>0</v>
      </c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37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>
        <v>0</v>
      </c>
      <c r="D17" s="64">
        <v>0</v>
      </c>
      <c r="E17" s="64">
        <v>0</v>
      </c>
      <c r="F17" s="23" t="str">
        <f t="shared" si="3"/>
        <v>%</v>
      </c>
    </row>
    <row r="18" spans="2:6" hidden="1" x14ac:dyDescent="0.25">
      <c r="B18" s="63"/>
      <c r="C18" s="64">
        <v>0</v>
      </c>
      <c r="D18" s="64">
        <v>0</v>
      </c>
      <c r="E18" s="64">
        <v>0</v>
      </c>
      <c r="F18" s="23" t="str">
        <f t="shared" si="3"/>
        <v>%</v>
      </c>
    </row>
    <row r="19" spans="2:6" hidden="1" x14ac:dyDescent="0.25">
      <c r="B19" s="63"/>
      <c r="C19" s="64">
        <v>0</v>
      </c>
      <c r="D19" s="64">
        <v>0</v>
      </c>
      <c r="E19" s="64">
        <v>0</v>
      </c>
      <c r="F19" s="23" t="str">
        <f t="shared" si="3"/>
        <v>%</v>
      </c>
    </row>
    <row r="20" spans="2:6" hidden="1" x14ac:dyDescent="0.25">
      <c r="B20" s="63"/>
      <c r="C20" s="64">
        <v>0</v>
      </c>
      <c r="D20" s="64">
        <v>0</v>
      </c>
      <c r="E20" s="64">
        <v>0</v>
      </c>
      <c r="F20" s="23" t="str">
        <f t="shared" si="3"/>
        <v>%</v>
      </c>
    </row>
    <row r="21" spans="2:6" hidden="1" x14ac:dyDescent="0.25">
      <c r="B21" s="63"/>
      <c r="C21" s="64">
        <v>0</v>
      </c>
      <c r="D21" s="64">
        <v>0</v>
      </c>
      <c r="E21" s="64">
        <v>0</v>
      </c>
      <c r="F21" s="23" t="str">
        <f t="shared" si="3"/>
        <v>%</v>
      </c>
    </row>
    <row r="22" spans="2:6" hidden="1" x14ac:dyDescent="0.25">
      <c r="B22" s="63"/>
      <c r="C22" s="64">
        <v>0</v>
      </c>
      <c r="D22" s="64">
        <v>0</v>
      </c>
      <c r="E22" s="64">
        <v>0</v>
      </c>
      <c r="F22" s="23" t="str">
        <f t="shared" si="3"/>
        <v>%</v>
      </c>
    </row>
    <row r="23" spans="2:6" hidden="1" x14ac:dyDescent="0.25">
      <c r="B23" s="63"/>
      <c r="C23" s="64">
        <v>0</v>
      </c>
      <c r="D23" s="64">
        <v>0</v>
      </c>
      <c r="E23" s="64">
        <v>0</v>
      </c>
      <c r="F23" s="23" t="str">
        <f t="shared" si="3"/>
        <v>%</v>
      </c>
    </row>
    <row r="24" spans="2:6" hidden="1" x14ac:dyDescent="0.25">
      <c r="B24" s="63"/>
      <c r="C24" s="64">
        <v>0</v>
      </c>
      <c r="D24" s="64">
        <v>0</v>
      </c>
      <c r="E24" s="64">
        <v>0</v>
      </c>
      <c r="F24" s="23" t="str">
        <f t="shared" si="3"/>
        <v>%</v>
      </c>
    </row>
    <row r="25" spans="2:6" hidden="1" x14ac:dyDescent="0.25">
      <c r="B25" s="63"/>
      <c r="C25" s="64">
        <v>0</v>
      </c>
      <c r="D25" s="64">
        <v>0</v>
      </c>
      <c r="E25" s="64">
        <v>0</v>
      </c>
      <c r="F25" s="23" t="str">
        <f t="shared" si="3"/>
        <v>%</v>
      </c>
    </row>
    <row r="26" spans="2:6" hidden="1" x14ac:dyDescent="0.25">
      <c r="B26" s="63"/>
      <c r="C26" s="64">
        <v>0</v>
      </c>
      <c r="D26" s="64">
        <v>0</v>
      </c>
      <c r="E26" s="64">
        <v>0</v>
      </c>
      <c r="F26" s="23" t="str">
        <f t="shared" si="3"/>
        <v>%</v>
      </c>
    </row>
    <row r="27" spans="2:6" hidden="1" x14ac:dyDescent="0.25">
      <c r="B27" s="63"/>
      <c r="C27" s="64">
        <v>0</v>
      </c>
      <c r="D27" s="64">
        <v>0</v>
      </c>
      <c r="E27" s="64">
        <v>0</v>
      </c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37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744088219</v>
      </c>
      <c r="D32" s="41">
        <f>SUM(D33:D35)</f>
        <v>744088219</v>
      </c>
      <c r="E32" s="41">
        <f>SUM(E33:E35)</f>
        <v>0</v>
      </c>
      <c r="F32" s="42" t="str">
        <f t="shared" ref="F32:F35" si="7">IF(E32=0,"%",E32/D32)</f>
        <v>%</v>
      </c>
    </row>
    <row r="33" spans="2:6" x14ac:dyDescent="0.25">
      <c r="B33" s="11" t="s">
        <v>37</v>
      </c>
      <c r="C33" s="26">
        <v>744088219</v>
      </c>
      <c r="D33" s="26">
        <v>744088219</v>
      </c>
      <c r="E33" s="26">
        <v>0</v>
      </c>
      <c r="F33" s="23" t="str">
        <f t="shared" si="7"/>
        <v>%</v>
      </c>
    </row>
    <row r="34" spans="2:6" hidden="1" x14ac:dyDescent="0.25">
      <c r="B34" s="65"/>
      <c r="C34" s="64"/>
      <c r="D34" s="64"/>
      <c r="E34" s="64"/>
      <c r="F34" s="23" t="str">
        <f t="shared" si="7"/>
        <v>%</v>
      </c>
    </row>
    <row r="35" spans="2:6" hidden="1" x14ac:dyDescent="0.25">
      <c r="B35" s="65"/>
      <c r="C35" s="64"/>
      <c r="D35" s="64"/>
      <c r="E35" s="64"/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744088219</v>
      </c>
      <c r="D36" s="44">
        <f>+D9+D13+D15+D28+D30+D32</f>
        <v>744088219</v>
      </c>
      <c r="E36" s="44">
        <f>+E9+E13+E15+E28+E30+E32</f>
        <v>0</v>
      </c>
      <c r="F36" s="45">
        <f t="shared" ref="F36" si="8">IF(D36=0,"%",E36/D36)</f>
        <v>0</v>
      </c>
    </row>
    <row r="37" spans="2:6" x14ac:dyDescent="0.25">
      <c r="B37" s="34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3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0" t="s">
        <v>47</v>
      </c>
      <c r="C5" s="70"/>
      <c r="D5" s="70"/>
      <c r="E5" s="70"/>
      <c r="F5" s="70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42" si="1">IF(E9=0,"%",E9/D9)</f>
        <v>%</v>
      </c>
    </row>
    <row r="10" spans="2:6" x14ac:dyDescent="0.25">
      <c r="B10" s="25" t="s">
        <v>37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x14ac:dyDescent="0.25">
      <c r="B11" s="40" t="s">
        <v>18</v>
      </c>
      <c r="C11" s="41">
        <f>+SUM(C12:C24)</f>
        <v>0</v>
      </c>
      <c r="D11" s="41">
        <f>+SUM(D12:D24)</f>
        <v>684607444</v>
      </c>
      <c r="E11" s="41">
        <f>+SUM(E12:E24)</f>
        <v>212326861.83999994</v>
      </c>
      <c r="F11" s="42">
        <f t="shared" ref="F11:F12" si="2">IF(E11=0,"%",E11/D11)</f>
        <v>0.31014395724274352</v>
      </c>
    </row>
    <row r="12" spans="2:6" x14ac:dyDescent="0.25">
      <c r="B12" s="25" t="s">
        <v>27</v>
      </c>
      <c r="C12" s="26">
        <v>0</v>
      </c>
      <c r="D12" s="26">
        <v>46156663</v>
      </c>
      <c r="E12" s="26">
        <v>8115986.5599999987</v>
      </c>
      <c r="F12" s="23">
        <f t="shared" si="2"/>
        <v>0.17583564392425854</v>
      </c>
    </row>
    <row r="13" spans="2:6" x14ac:dyDescent="0.25">
      <c r="B13" s="24" t="s">
        <v>28</v>
      </c>
      <c r="C13" s="27">
        <v>0</v>
      </c>
      <c r="D13" s="27">
        <v>3394524</v>
      </c>
      <c r="E13" s="27">
        <v>416525.36</v>
      </c>
      <c r="F13" s="32">
        <f t="shared" si="1"/>
        <v>0.12270508619176061</v>
      </c>
    </row>
    <row r="14" spans="2:6" x14ac:dyDescent="0.25">
      <c r="B14" s="24" t="s">
        <v>29</v>
      </c>
      <c r="C14" s="27">
        <v>0</v>
      </c>
      <c r="D14" s="27">
        <v>258021</v>
      </c>
      <c r="E14" s="27">
        <v>26203.599999999999</v>
      </c>
      <c r="F14" s="32">
        <f t="shared" si="1"/>
        <v>0.10155607489312884</v>
      </c>
    </row>
    <row r="15" spans="2:6" x14ac:dyDescent="0.25">
      <c r="B15" s="24" t="s">
        <v>30</v>
      </c>
      <c r="C15" s="27">
        <v>0</v>
      </c>
      <c r="D15" s="27">
        <v>15982896</v>
      </c>
      <c r="E15" s="27">
        <v>3608827.59</v>
      </c>
      <c r="F15" s="32">
        <f t="shared" si="1"/>
        <v>0.2257930971959024</v>
      </c>
    </row>
    <row r="16" spans="2:6" x14ac:dyDescent="0.25">
      <c r="B16" s="24" t="s">
        <v>31</v>
      </c>
      <c r="C16" s="27">
        <v>0</v>
      </c>
      <c r="D16" s="27">
        <v>21473412</v>
      </c>
      <c r="E16" s="27">
        <v>5749605.299999998</v>
      </c>
      <c r="F16" s="32">
        <f t="shared" si="1"/>
        <v>0.26775462138946515</v>
      </c>
    </row>
    <row r="17" spans="2:6" x14ac:dyDescent="0.25">
      <c r="B17" s="24" t="s">
        <v>32</v>
      </c>
      <c r="C17" s="27">
        <v>0</v>
      </c>
      <c r="D17" s="27">
        <v>0</v>
      </c>
      <c r="E17" s="27">
        <v>0</v>
      </c>
      <c r="F17" s="32" t="str">
        <f t="shared" si="1"/>
        <v>%</v>
      </c>
    </row>
    <row r="18" spans="2:6" x14ac:dyDescent="0.25">
      <c r="B18" s="24" t="s">
        <v>33</v>
      </c>
      <c r="C18" s="27">
        <v>0</v>
      </c>
      <c r="D18" s="27">
        <v>17654588</v>
      </c>
      <c r="E18" s="27">
        <v>5207011.3500000006</v>
      </c>
      <c r="F18" s="32">
        <f t="shared" si="1"/>
        <v>0.29493814015937392</v>
      </c>
    </row>
    <row r="19" spans="2:6" x14ac:dyDescent="0.25">
      <c r="B19" s="24" t="s">
        <v>34</v>
      </c>
      <c r="C19" s="27">
        <v>0</v>
      </c>
      <c r="D19" s="27">
        <v>2375885</v>
      </c>
      <c r="E19" s="27">
        <v>210958.21</v>
      </c>
      <c r="F19" s="32">
        <f t="shared" si="1"/>
        <v>8.8791422985540117E-2</v>
      </c>
    </row>
    <row r="20" spans="2:6" x14ac:dyDescent="0.25">
      <c r="B20" s="24" t="s">
        <v>35</v>
      </c>
      <c r="C20" s="27">
        <v>0</v>
      </c>
      <c r="D20" s="27">
        <v>3902402</v>
      </c>
      <c r="E20" s="27">
        <v>468303.93</v>
      </c>
      <c r="F20" s="32">
        <f t="shared" si="1"/>
        <v>0.12000402060064545</v>
      </c>
    </row>
    <row r="21" spans="2:6" x14ac:dyDescent="0.25">
      <c r="B21" s="24" t="s">
        <v>38</v>
      </c>
      <c r="C21" s="27">
        <v>0</v>
      </c>
      <c r="D21" s="27">
        <v>169</v>
      </c>
      <c r="E21" s="27">
        <v>0</v>
      </c>
      <c r="F21" s="32" t="str">
        <f t="shared" si="1"/>
        <v>%</v>
      </c>
    </row>
    <row r="22" spans="2:6" x14ac:dyDescent="0.25">
      <c r="B22" s="24" t="s">
        <v>40</v>
      </c>
      <c r="C22" s="27">
        <v>0</v>
      </c>
      <c r="D22" s="27">
        <v>26205888</v>
      </c>
      <c r="E22" s="27">
        <v>5177843.97</v>
      </c>
      <c r="F22" s="32">
        <f t="shared" si="1"/>
        <v>0.19758322900563413</v>
      </c>
    </row>
    <row r="23" spans="2:6" x14ac:dyDescent="0.25">
      <c r="B23" s="24" t="s">
        <v>36</v>
      </c>
      <c r="C23" s="27">
        <v>0</v>
      </c>
      <c r="D23" s="27">
        <v>210</v>
      </c>
      <c r="E23" s="27">
        <v>0</v>
      </c>
      <c r="F23" s="32" t="str">
        <f t="shared" si="1"/>
        <v>%</v>
      </c>
    </row>
    <row r="24" spans="2:6" x14ac:dyDescent="0.25">
      <c r="B24" s="24" t="s">
        <v>37</v>
      </c>
      <c r="C24" s="27">
        <v>0</v>
      </c>
      <c r="D24" s="27">
        <v>547202786</v>
      </c>
      <c r="E24" s="27">
        <v>183345595.96999994</v>
      </c>
      <c r="F24" s="32">
        <f t="shared" si="1"/>
        <v>0.33505969022972032</v>
      </c>
    </row>
    <row r="25" spans="2:6" x14ac:dyDescent="0.25">
      <c r="B25" s="40" t="s">
        <v>17</v>
      </c>
      <c r="C25" s="41">
        <f>SUM(C26:C27)</f>
        <v>0</v>
      </c>
      <c r="D25" s="41">
        <f t="shared" ref="D25:E25" si="3">SUM(D26:D27)</f>
        <v>0</v>
      </c>
      <c r="E25" s="41">
        <f t="shared" si="3"/>
        <v>0</v>
      </c>
      <c r="F25" s="42" t="str">
        <f t="shared" ref="F25:F26" si="4">IF(E25=0,"%",E25/D25)</f>
        <v>%</v>
      </c>
    </row>
    <row r="26" spans="2:6" x14ac:dyDescent="0.25">
      <c r="B26" s="24" t="s">
        <v>24</v>
      </c>
      <c r="C26" s="27">
        <v>0</v>
      </c>
      <c r="D26" s="27">
        <v>0</v>
      </c>
      <c r="E26" s="27">
        <v>0</v>
      </c>
      <c r="F26" s="32" t="str">
        <f t="shared" si="4"/>
        <v>%</v>
      </c>
    </row>
    <row r="27" spans="2:6" x14ac:dyDescent="0.25">
      <c r="B27" s="61" t="s">
        <v>25</v>
      </c>
      <c r="C27" s="62">
        <v>0</v>
      </c>
      <c r="D27" s="62">
        <v>0</v>
      </c>
      <c r="E27" s="62">
        <v>0</v>
      </c>
      <c r="F27" s="32" t="str">
        <f t="shared" si="1"/>
        <v>%</v>
      </c>
    </row>
    <row r="28" spans="2:6" x14ac:dyDescent="0.25">
      <c r="B28" s="40" t="s">
        <v>16</v>
      </c>
      <c r="C28" s="41">
        <f>+C29</f>
        <v>0</v>
      </c>
      <c r="D28" s="41">
        <f t="shared" ref="D28:E28" si="5">+D29</f>
        <v>10000</v>
      </c>
      <c r="E28" s="41">
        <f t="shared" si="5"/>
        <v>2700</v>
      </c>
      <c r="F28" s="42">
        <f t="shared" si="1"/>
        <v>0.27</v>
      </c>
    </row>
    <row r="29" spans="2:6" x14ac:dyDescent="0.25">
      <c r="B29" s="24" t="s">
        <v>37</v>
      </c>
      <c r="C29" s="27">
        <v>0</v>
      </c>
      <c r="D29" s="27">
        <v>10000</v>
      </c>
      <c r="E29" s="27">
        <v>2700</v>
      </c>
      <c r="F29" s="32">
        <f t="shared" si="1"/>
        <v>0.27</v>
      </c>
    </row>
    <row r="30" spans="2:6" x14ac:dyDescent="0.25">
      <c r="B30" s="40" t="s">
        <v>15</v>
      </c>
      <c r="C30" s="41">
        <f>+SUM(C31:C41)</f>
        <v>0</v>
      </c>
      <c r="D30" s="41">
        <f>+SUM(D31:D41)</f>
        <v>28135362</v>
      </c>
      <c r="E30" s="41">
        <f>+SUM(E31:E41)</f>
        <v>2529830.3200000003</v>
      </c>
      <c r="F30" s="42">
        <f t="shared" si="1"/>
        <v>8.9916394891240439E-2</v>
      </c>
    </row>
    <row r="31" spans="2:6" x14ac:dyDescent="0.25">
      <c r="B31" s="25" t="s">
        <v>27</v>
      </c>
      <c r="C31" s="26">
        <v>0</v>
      </c>
      <c r="D31" s="26">
        <v>2673073</v>
      </c>
      <c r="E31" s="26">
        <v>0</v>
      </c>
      <c r="F31" s="23" t="str">
        <f t="shared" si="1"/>
        <v>%</v>
      </c>
    </row>
    <row r="32" spans="2:6" x14ac:dyDescent="0.25">
      <c r="B32" s="24" t="s">
        <v>28</v>
      </c>
      <c r="C32" s="27">
        <v>0</v>
      </c>
      <c r="D32" s="27">
        <v>127497</v>
      </c>
      <c r="E32" s="27">
        <v>0</v>
      </c>
      <c r="F32" s="32" t="str">
        <f>IF(E32=0,"%",E32/D32)</f>
        <v>%</v>
      </c>
    </row>
    <row r="33" spans="2:6" x14ac:dyDescent="0.25">
      <c r="B33" s="24" t="s">
        <v>29</v>
      </c>
      <c r="C33" s="27">
        <v>0</v>
      </c>
      <c r="D33" s="27">
        <v>3327</v>
      </c>
      <c r="E33" s="27">
        <v>0</v>
      </c>
      <c r="F33" s="32" t="str">
        <f t="shared" ref="F33" si="6">IF(E33=0,"%",E33/D33)</f>
        <v>%</v>
      </c>
    </row>
    <row r="34" spans="2:6" x14ac:dyDescent="0.25">
      <c r="B34" s="24" t="s">
        <v>30</v>
      </c>
      <c r="C34" s="27">
        <v>0</v>
      </c>
      <c r="D34" s="27">
        <v>119992</v>
      </c>
      <c r="E34" s="27">
        <v>0</v>
      </c>
      <c r="F34" s="32" t="str">
        <f t="shared" si="1"/>
        <v>%</v>
      </c>
    </row>
    <row r="35" spans="2:6" x14ac:dyDescent="0.25">
      <c r="B35" s="24" t="s">
        <v>31</v>
      </c>
      <c r="C35" s="27">
        <v>0</v>
      </c>
      <c r="D35" s="27">
        <v>0</v>
      </c>
      <c r="E35" s="27">
        <v>0</v>
      </c>
      <c r="F35" s="32" t="str">
        <f t="shared" si="1"/>
        <v>%</v>
      </c>
    </row>
    <row r="36" spans="2:6" x14ac:dyDescent="0.25">
      <c r="B36" s="24" t="s">
        <v>32</v>
      </c>
      <c r="C36" s="27">
        <v>0</v>
      </c>
      <c r="D36" s="27">
        <v>0</v>
      </c>
      <c r="E36" s="27">
        <v>0</v>
      </c>
      <c r="F36" s="32" t="str">
        <f t="shared" si="1"/>
        <v>%</v>
      </c>
    </row>
    <row r="37" spans="2:6" x14ac:dyDescent="0.25">
      <c r="B37" s="24" t="s">
        <v>33</v>
      </c>
      <c r="C37" s="27">
        <v>0</v>
      </c>
      <c r="D37" s="27">
        <v>63318</v>
      </c>
      <c r="E37" s="27">
        <v>0</v>
      </c>
      <c r="F37" s="32" t="str">
        <f t="shared" si="1"/>
        <v>%</v>
      </c>
    </row>
    <row r="38" spans="2:6" x14ac:dyDescent="0.25">
      <c r="B38" s="24" t="s">
        <v>35</v>
      </c>
      <c r="C38" s="27">
        <v>0</v>
      </c>
      <c r="D38" s="27">
        <v>32265</v>
      </c>
      <c r="E38" s="27">
        <v>0</v>
      </c>
      <c r="F38" s="32" t="str">
        <f t="shared" si="1"/>
        <v>%</v>
      </c>
    </row>
    <row r="39" spans="2:6" x14ac:dyDescent="0.25">
      <c r="B39" s="24" t="s">
        <v>40</v>
      </c>
      <c r="C39" s="27">
        <v>0</v>
      </c>
      <c r="D39" s="27">
        <v>164545</v>
      </c>
      <c r="E39" s="27">
        <v>0</v>
      </c>
      <c r="F39" s="32" t="str">
        <f t="shared" si="1"/>
        <v>%</v>
      </c>
    </row>
    <row r="40" spans="2:6" x14ac:dyDescent="0.25">
      <c r="B40" s="24" t="s">
        <v>36</v>
      </c>
      <c r="C40" s="27">
        <v>0</v>
      </c>
      <c r="D40" s="27">
        <v>542</v>
      </c>
      <c r="E40" s="27">
        <v>0</v>
      </c>
      <c r="F40" s="32" t="str">
        <f t="shared" ref="F40" si="7">IF(E40=0,"%",E40/D40)</f>
        <v>%</v>
      </c>
    </row>
    <row r="41" spans="2:6" x14ac:dyDescent="0.25">
      <c r="B41" s="24" t="s">
        <v>37</v>
      </c>
      <c r="C41" s="27">
        <v>0</v>
      </c>
      <c r="D41" s="27">
        <v>24950803</v>
      </c>
      <c r="E41" s="27">
        <v>2529830.3200000003</v>
      </c>
      <c r="F41" s="32">
        <f t="shared" si="1"/>
        <v>0.10139274154823796</v>
      </c>
    </row>
    <row r="42" spans="2:6" x14ac:dyDescent="0.25">
      <c r="B42" s="43" t="s">
        <v>3</v>
      </c>
      <c r="C42" s="44">
        <f>+C30+C28+C25+C11</f>
        <v>0</v>
      </c>
      <c r="D42" s="44">
        <f>+D30+D28+D25+D11</f>
        <v>712752806</v>
      </c>
      <c r="E42" s="44">
        <f>+E30+E28+E25+E11</f>
        <v>214859392.15999994</v>
      </c>
      <c r="F42" s="45">
        <f t="shared" si="1"/>
        <v>0.30145008248483829</v>
      </c>
    </row>
    <row r="43" spans="2:6" x14ac:dyDescent="0.25">
      <c r="B43" s="34" t="s">
        <v>43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1" t="s">
        <v>48</v>
      </c>
      <c r="C5" s="71"/>
      <c r="D5" s="71"/>
      <c r="E5" s="71"/>
      <c r="F5" s="71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21</v>
      </c>
      <c r="C9" s="41">
        <f>SUM(C10:C11)</f>
        <v>0</v>
      </c>
      <c r="D9" s="41">
        <f>SUM(D10:D11)</f>
        <v>709849</v>
      </c>
      <c r="E9" s="41">
        <f>SUM(E10:E11)</f>
        <v>0</v>
      </c>
      <c r="F9" s="42" t="str">
        <f t="shared" ref="F9:F15" si="0">IF(E9=0,"%",E9/D9)</f>
        <v>%</v>
      </c>
    </row>
    <row r="10" spans="2:6" x14ac:dyDescent="0.25">
      <c r="B10" s="24" t="s">
        <v>27</v>
      </c>
      <c r="C10" s="27">
        <v>0</v>
      </c>
      <c r="D10" s="27">
        <v>187632</v>
      </c>
      <c r="E10" s="27">
        <v>0</v>
      </c>
      <c r="F10" s="32" t="str">
        <f t="shared" si="0"/>
        <v>%</v>
      </c>
    </row>
    <row r="11" spans="2:6" x14ac:dyDescent="0.25">
      <c r="B11" s="66" t="s">
        <v>40</v>
      </c>
      <c r="C11" s="67">
        <v>0</v>
      </c>
      <c r="D11" s="67">
        <v>522217</v>
      </c>
      <c r="E11" s="67">
        <v>0</v>
      </c>
      <c r="F11" s="68" t="str">
        <f t="shared" si="0"/>
        <v>%</v>
      </c>
    </row>
    <row r="12" spans="2:6" hidden="1" x14ac:dyDescent="0.25">
      <c r="B12" s="40" t="s">
        <v>15</v>
      </c>
      <c r="C12" s="41">
        <f>SUM(C13:C14)</f>
        <v>0</v>
      </c>
      <c r="D12" s="41">
        <f t="shared" ref="D12:E12" si="1">SUM(D13:D14)</f>
        <v>0</v>
      </c>
      <c r="E12" s="41">
        <f t="shared" si="1"/>
        <v>0</v>
      </c>
      <c r="F12" s="51" t="str">
        <f t="shared" si="0"/>
        <v>%</v>
      </c>
    </row>
    <row r="13" spans="2:6" hidden="1" x14ac:dyDescent="0.25">
      <c r="B13" s="24" t="s">
        <v>26</v>
      </c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hidden="1" x14ac:dyDescent="0.25">
      <c r="B14" s="50" t="s">
        <v>27</v>
      </c>
      <c r="C14" s="28">
        <v>0</v>
      </c>
      <c r="D14" s="28">
        <v>0</v>
      </c>
      <c r="E14" s="28">
        <v>0</v>
      </c>
      <c r="F14" s="33" t="str">
        <f t="shared" si="0"/>
        <v>%</v>
      </c>
    </row>
    <row r="15" spans="2:6" x14ac:dyDescent="0.25">
      <c r="B15" s="43" t="s">
        <v>3</v>
      </c>
      <c r="C15" s="44">
        <f>+C12+C9</f>
        <v>0</v>
      </c>
      <c r="D15" s="44">
        <f>+D12+D9</f>
        <v>709849</v>
      </c>
      <c r="E15" s="44">
        <f>+E12+E9</f>
        <v>0</v>
      </c>
      <c r="F15" s="45" t="str">
        <f t="shared" si="0"/>
        <v>%</v>
      </c>
    </row>
    <row r="16" spans="2:6" x14ac:dyDescent="0.25">
      <c r="B16" s="34" t="s">
        <v>43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2023-07-31T16:48:43Z</dcterms:modified>
</cp:coreProperties>
</file>