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RO!$B$5:$F$82</definedName>
    <definedName name="_xlnm.Print_Area" localSheetId="4">ROCC!$B$5:$F$37</definedName>
    <definedName name="_xlnm.Print_Area" localSheetId="3">ROOC!$B$2:$F$10</definedName>
    <definedName name="_xlnm.Print_Area" localSheetId="0">'TODA FUENTE'!$B$5:$F$81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15" i="3"/>
  <c r="F24" i="3" l="1"/>
  <c r="C30" i="3"/>
  <c r="D30" i="3"/>
  <c r="E30" i="3"/>
  <c r="E64" i="1"/>
  <c r="D64" i="1"/>
  <c r="C64" i="1"/>
  <c r="E9" i="8" l="1"/>
  <c r="D9" i="8"/>
  <c r="C9" i="8"/>
  <c r="F80" i="2" l="1"/>
  <c r="F79" i="2"/>
  <c r="F78" i="2"/>
  <c r="F77" i="2"/>
  <c r="F76" i="2"/>
  <c r="F75" i="2"/>
  <c r="F74" i="2"/>
  <c r="F73" i="2"/>
  <c r="F72" i="2"/>
  <c r="F71" i="2"/>
  <c r="F70" i="2"/>
  <c r="F69" i="2"/>
  <c r="F68" i="2"/>
  <c r="F66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1" i="1"/>
  <c r="F60" i="1"/>
  <c r="F59" i="1"/>
  <c r="F58" i="1"/>
  <c r="F57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25" i="5"/>
  <c r="D25" i="5"/>
  <c r="E25" i="5"/>
  <c r="C46" i="1"/>
  <c r="D46" i="1"/>
  <c r="E46" i="1"/>
  <c r="F46" i="1" l="1"/>
  <c r="E13" i="8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8" i="2"/>
  <c r="D48" i="2"/>
  <c r="E48" i="2"/>
  <c r="C22" i="1"/>
  <c r="D22" i="1"/>
  <c r="E22" i="1"/>
  <c r="F22" i="1" l="1"/>
  <c r="F48" i="2"/>
  <c r="F40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36" i="3"/>
  <c r="F26" i="5" l="1"/>
  <c r="C31" i="1"/>
  <c r="D31" i="1"/>
  <c r="E31" i="1"/>
  <c r="F31" i="1" s="1"/>
  <c r="F25" i="5" l="1"/>
  <c r="F33" i="8"/>
  <c r="F16" i="8"/>
  <c r="F32" i="8" l="1"/>
  <c r="F15" i="8"/>
  <c r="C67" i="2"/>
  <c r="F36" i="8" l="1"/>
  <c r="F17" i="5" l="1"/>
  <c r="F11" i="3" l="1"/>
  <c r="F14" i="7" l="1"/>
  <c r="F13" i="7"/>
  <c r="E12" i="7"/>
  <c r="D12" i="7"/>
  <c r="C12" i="7"/>
  <c r="E28" i="5"/>
  <c r="D28" i="5"/>
  <c r="C28" i="5"/>
  <c r="C35" i="3"/>
  <c r="D35" i="3"/>
  <c r="E35" i="3"/>
  <c r="F65" i="2"/>
  <c r="F12" i="7" l="1"/>
  <c r="F33" i="3"/>
  <c r="F35" i="5" l="1"/>
  <c r="F32" i="5"/>
  <c r="F29" i="5"/>
  <c r="F28" i="5"/>
  <c r="C34" i="2"/>
  <c r="D34" i="2"/>
  <c r="E34" i="2"/>
  <c r="F34" i="2" l="1"/>
  <c r="E11" i="5"/>
  <c r="D11" i="5"/>
  <c r="C11" i="5"/>
  <c r="E9" i="5"/>
  <c r="D9" i="5"/>
  <c r="C9" i="5"/>
  <c r="E56" i="2"/>
  <c r="D56" i="2"/>
  <c r="C56" i="2"/>
  <c r="E54" i="1"/>
  <c r="D54" i="1"/>
  <c r="C54" i="1"/>
  <c r="C66" i="1"/>
  <c r="D66" i="1"/>
  <c r="E66" i="1"/>
  <c r="F66" i="1" s="1"/>
  <c r="F54" i="1" l="1"/>
  <c r="F56" i="2"/>
  <c r="F15" i="5"/>
  <c r="F14" i="5"/>
  <c r="F13" i="5"/>
  <c r="F12" i="5"/>
  <c r="F11" i="5"/>
  <c r="F34" i="3" l="1"/>
  <c r="E9" i="7" l="1"/>
  <c r="E15" i="7" s="1"/>
  <c r="D9" i="7"/>
  <c r="D15" i="7" s="1"/>
  <c r="C9" i="7"/>
  <c r="C15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3" i="3"/>
  <c r="F12" i="3"/>
  <c r="F10" i="3"/>
  <c r="F33" i="5" l="1"/>
  <c r="F30" i="3" l="1"/>
  <c r="F35" i="3"/>
  <c r="D67" i="2"/>
  <c r="E67" i="2"/>
  <c r="F67" i="2" s="1"/>
  <c r="F10" i="7"/>
  <c r="F41" i="5" l="1"/>
  <c r="C30" i="5" l="1"/>
  <c r="C42" i="5" s="1"/>
  <c r="D30" i="5"/>
  <c r="D42" i="5" s="1"/>
  <c r="E30" i="5"/>
  <c r="E42" i="5" s="1"/>
  <c r="F39" i="5" l="1"/>
  <c r="F24" i="5" l="1"/>
  <c r="F10" i="8" l="1"/>
  <c r="F37" i="5" l="1"/>
  <c r="F36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2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D9" i="1"/>
  <c r="D80" i="1" s="1"/>
  <c r="C9" i="1"/>
  <c r="C80" i="1" s="1"/>
  <c r="F9" i="2" l="1"/>
  <c r="F22" i="2"/>
  <c r="E80" i="1"/>
  <c r="F80" i="1" s="1"/>
  <c r="F9" i="1"/>
  <c r="E50" i="3"/>
  <c r="D50" i="3"/>
  <c r="D81" i="2"/>
  <c r="E81" i="2"/>
  <c r="C81" i="2"/>
  <c r="C50" i="3"/>
  <c r="F16" i="3"/>
  <c r="F9" i="4"/>
  <c r="F8" i="4"/>
  <c r="F7" i="4"/>
  <c r="F6" i="4"/>
  <c r="F81" i="2" l="1"/>
  <c r="F50" i="3"/>
</calcChain>
</file>

<file path=xl/sharedStrings.xml><?xml version="1.0" encoding="utf-8"?>
<sst xmlns="http://schemas.openxmlformats.org/spreadsheetml/2006/main" count="273" uniqueCount="48">
  <si>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</si>
  <si>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</si>
  <si>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</si>
  <si>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</si>
  <si>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</si>
  <si>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</si>
  <si>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</si>
  <si>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</si>
  <si>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</si>
  <si>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</si>
  <si>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</si>
  <si>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</si>
  <si>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</si>
  <si>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</si>
  <si>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</si>
  <si>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</si>
  <si>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</si>
  <si>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</si>
  <si>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</si>
  <si>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</si>
  <si>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</si>
  <si>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</si>
  <si>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</si>
  <si>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</si>
  <si>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</si>
  <si>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</si>
  <si>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</si>
  <si>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</si>
  <si>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</si>
  <si>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</si>
  <si>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</si>
  <si>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</si>
  <si>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</si>
  <si>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</si>
  <si>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</si>
  <si>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</si>
  <si>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</si>
  <si>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</si>
  <si>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</si>
  <si>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</si>
  <si>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31.07.23</t>
  </si>
  <si>
    <t>EJECUCION DE LOS PROGRAMAS PRESUPUESTALES AL MES DE JULIO
DEL AÑO FISCAL 2023 DEL PLIEGO 011 MINSA - TODA FUENTE</t>
  </si>
  <si>
    <t>Fuente: Reporte SIAF Operaciones en Linea al 31 de Julio del 2023</t>
  </si>
  <si>
    <t>EJECUCION DE LOS PROGRAMAS PRESUPUESTALES AL MES DE JULIO
DEL AÑO FISCAL 2023 DEL PLIEGO 011 MINSA - RECURSOS ORDINARIOS</t>
  </si>
  <si>
    <t>EJECUCION DE LOS PROGRAMAS PRESUPUESTALES AL MES DE JULIO
DEL AÑO FISCAL 2023 DEL PLIEGO 011 MINSA - RECURSOS DIRECTAMENTE RECAUDADOS</t>
  </si>
  <si>
    <t>EJECUCION DE LOS PROGRAMAS PRESUPUESTALES AL MES DE JULIO
DEL AÑO FISCAL 2023 DEL PLIEGO 011 MINSA - ROOC</t>
  </si>
  <si>
    <t>EJECUCION DE LOS PROGRAMAS PRESUPUESTALES AL MES DE JULIO
DEL AÑO FISCAL 2023 DEL PLIEGO 011 MINSA - DONACIONES Y TRANSFERENCIAS</t>
  </si>
  <si>
    <t>EJECUCION DE LOS PROGRAMAS PRESUPUESTALES AL MES DE JULIO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</si>
</sst>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4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3217694813</v>
      </c>
      <c r="E9" s="41">
        <f>SUM(E10:E21)</f>
        <v>1684522695.79</v>
      </c>
      <c r="F9" s="53">
        <f>IF(E9=0,"0.0%",E9/D9)</f>
        <v>0.52351847943573138</v>
      </c>
    </row>
    <row r="10" spans="2:6" x14ac:dyDescent="0.25">
      <c r="B10" s="16" t="s">
        <v>26</v>
      </c>
      <c r="C10" s="29">
        <v>275192233</v>
      </c>
      <c r="D10" s="29">
        <v>292436687</v>
      </c>
      <c r="E10" s="29">
        <v>179010079.94000006</v>
      </c>
      <c r="F10" s="54">
        <f t="shared" ref="F10:F68" si="0">IF(E10=0,"0.0%",E10/D10)</f>
        <v>0.61213277231526031</v>
      </c>
    </row>
    <row r="11" spans="2:6" x14ac:dyDescent="0.25">
      <c r="B11" s="17" t="s">
        <v>27</v>
      </c>
      <c r="C11" s="30">
        <v>61128019</v>
      </c>
      <c r="D11" s="30">
        <v>64857636</v>
      </c>
      <c r="E11" s="30">
        <v>37739188.530000016</v>
      </c>
      <c r="F11" s="55">
        <f t="shared" si="0"/>
        <v>0.5818773371573398</v>
      </c>
    </row>
    <row r="12" spans="2:6" x14ac:dyDescent="0.25">
      <c r="B12" s="17" t="s">
        <v>28</v>
      </c>
      <c r="C12" s="30">
        <v>34247147</v>
      </c>
      <c r="D12" s="30">
        <v>36962373</v>
      </c>
      <c r="E12" s="30">
        <v>19482261.469999988</v>
      </c>
      <c r="F12" s="55">
        <f t="shared" si="0"/>
        <v>0.52708362285072952</v>
      </c>
    </row>
    <row r="13" spans="2:6" x14ac:dyDescent="0.25">
      <c r="B13" s="17" t="s">
        <v>29</v>
      </c>
      <c r="C13" s="30">
        <v>113499551</v>
      </c>
      <c r="D13" s="30">
        <v>122320189</v>
      </c>
      <c r="E13" s="30">
        <v>68389174.819999993</v>
      </c>
      <c r="F13" s="55">
        <f t="shared" si="0"/>
        <v>0.55909964969069814</v>
      </c>
    </row>
    <row r="14" spans="2:6" x14ac:dyDescent="0.25">
      <c r="B14" s="17" t="s">
        <v>30</v>
      </c>
      <c r="C14" s="30">
        <v>55422734</v>
      </c>
      <c r="D14" s="30">
        <v>60014029</v>
      </c>
      <c r="E14" s="30">
        <v>35043937.539999992</v>
      </c>
      <c r="F14" s="55">
        <f t="shared" si="0"/>
        <v>0.58392909331249854</v>
      </c>
    </row>
    <row r="15" spans="2:6" x14ac:dyDescent="0.25">
      <c r="B15" s="17" t="s">
        <v>31</v>
      </c>
      <c r="C15" s="30">
        <v>6943067</v>
      </c>
      <c r="D15" s="30">
        <v>8231624</v>
      </c>
      <c r="E15" s="30">
        <v>4090606.3200000003</v>
      </c>
      <c r="F15" s="55">
        <f t="shared" si="0"/>
        <v>0.49693794565932559</v>
      </c>
    </row>
    <row r="16" spans="2:6" x14ac:dyDescent="0.25">
      <c r="B16" s="17" t="s">
        <v>32</v>
      </c>
      <c r="C16" s="30">
        <v>257903093</v>
      </c>
      <c r="D16" s="30">
        <v>276607810</v>
      </c>
      <c r="E16" s="30">
        <v>161574620.05999997</v>
      </c>
      <c r="F16" s="55">
        <f t="shared" si="0"/>
        <v>0.58412891544891654</v>
      </c>
    </row>
    <row r="17" spans="2:6" x14ac:dyDescent="0.25">
      <c r="B17" s="17" t="s">
        <v>33</v>
      </c>
      <c r="C17" s="30">
        <v>35761385</v>
      </c>
      <c r="D17" s="30">
        <v>39262899</v>
      </c>
      <c r="E17" s="30">
        <v>22653791.080000013</v>
      </c>
      <c r="F17" s="55">
        <f t="shared" si="0"/>
        <v>0.57697703575072268</v>
      </c>
    </row>
    <row r="18" spans="2:6" x14ac:dyDescent="0.25">
      <c r="B18" s="17" t="s">
        <v>34</v>
      </c>
      <c r="C18" s="30">
        <v>47373772</v>
      </c>
      <c r="D18" s="30">
        <v>52148313</v>
      </c>
      <c r="E18" s="30">
        <v>27976330.470000021</v>
      </c>
      <c r="F18" s="55">
        <f t="shared" si="0"/>
        <v>0.53647623212662743</v>
      </c>
    </row>
    <row r="19" spans="2:6" x14ac:dyDescent="0.25">
      <c r="B19" s="17" t="s">
        <v>39</v>
      </c>
      <c r="C19" s="30">
        <v>156694519</v>
      </c>
      <c r="D19" s="30">
        <v>165920649</v>
      </c>
      <c r="E19" s="30">
        <v>97678585.279999927</v>
      </c>
      <c r="F19" s="55">
        <f t="shared" si="0"/>
        <v>0.58870662493611581</v>
      </c>
    </row>
    <row r="20" spans="2:6" x14ac:dyDescent="0.25">
      <c r="B20" s="17" t="s">
        <v>35</v>
      </c>
      <c r="C20" s="30">
        <v>1114797427</v>
      </c>
      <c r="D20" s="30">
        <v>1261274449</v>
      </c>
      <c r="E20" s="30">
        <v>555638679.0600003</v>
      </c>
      <c r="F20" s="55">
        <f t="shared" si="0"/>
        <v>0.44053748928358755</v>
      </c>
    </row>
    <row r="21" spans="2:6" x14ac:dyDescent="0.25">
      <c r="B21" s="17" t="s">
        <v>36</v>
      </c>
      <c r="C21" s="30">
        <v>820710086</v>
      </c>
      <c r="D21" s="30">
        <v>837658155</v>
      </c>
      <c r="E21" s="30">
        <v>475245441.21999961</v>
      </c>
      <c r="F21" s="55">
        <f t="shared" si="0"/>
        <v>0.56735010383800255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156506447</v>
      </c>
      <c r="E22" s="41">
        <f>SUM(E23:E30)</f>
        <v>89406250.659999982</v>
      </c>
      <c r="F22" s="53">
        <f t="shared" si="0"/>
        <v>0.57126241361801522</v>
      </c>
    </row>
    <row r="23" spans="2:6" x14ac:dyDescent="0.25">
      <c r="B23" s="17" t="s">
        <v>35</v>
      </c>
      <c r="C23" s="30">
        <v>3542637</v>
      </c>
      <c r="D23" s="30">
        <v>3553946</v>
      </c>
      <c r="E23" s="30">
        <v>115960.41</v>
      </c>
      <c r="F23" s="55">
        <f t="shared" si="0"/>
        <v>3.2628635888108597E-2</v>
      </c>
    </row>
    <row r="24" spans="2:6" x14ac:dyDescent="0.25">
      <c r="B24" s="17" t="s">
        <v>36</v>
      </c>
      <c r="C24" s="30">
        <v>149606504</v>
      </c>
      <c r="D24" s="30">
        <v>152952501</v>
      </c>
      <c r="E24" s="30">
        <v>89290290.249999985</v>
      </c>
      <c r="F24" s="55">
        <f t="shared" si="0"/>
        <v>0.5837779027228851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4209423932</v>
      </c>
      <c r="E31" s="41">
        <f>SUM(E32:E45)</f>
        <v>1766764980.2400012</v>
      </c>
      <c r="F31" s="53">
        <f t="shared" si="0"/>
        <v>0.41971657138381119</v>
      </c>
    </row>
    <row r="32" spans="2:6" x14ac:dyDescent="0.25">
      <c r="B32" s="16" t="s">
        <v>26</v>
      </c>
      <c r="C32" s="29">
        <v>88310509</v>
      </c>
      <c r="D32" s="29">
        <v>136266312</v>
      </c>
      <c r="E32" s="29">
        <v>61550907.709999971</v>
      </c>
      <c r="F32" s="54">
        <f t="shared" si="0"/>
        <v>0.45169570385085328</v>
      </c>
    </row>
    <row r="33" spans="2:6" x14ac:dyDescent="0.25">
      <c r="B33" s="17" t="s">
        <v>27</v>
      </c>
      <c r="C33" s="30">
        <v>138438154</v>
      </c>
      <c r="D33" s="30">
        <v>141406871</v>
      </c>
      <c r="E33" s="30">
        <v>67341089.410000026</v>
      </c>
      <c r="F33" s="55">
        <f t="shared" si="0"/>
        <v>0.47622218732214239</v>
      </c>
    </row>
    <row r="34" spans="2:6" x14ac:dyDescent="0.25">
      <c r="B34" s="17" t="s">
        <v>28</v>
      </c>
      <c r="C34" s="30">
        <v>30911780</v>
      </c>
      <c r="D34" s="30">
        <v>48103213</v>
      </c>
      <c r="E34" s="30">
        <v>18556481.539999995</v>
      </c>
      <c r="F34" s="55">
        <f t="shared" si="0"/>
        <v>0.3857638686214161</v>
      </c>
    </row>
    <row r="35" spans="2:6" x14ac:dyDescent="0.25">
      <c r="B35" s="17" t="s">
        <v>29</v>
      </c>
      <c r="C35" s="30">
        <v>33846778</v>
      </c>
      <c r="D35" s="30">
        <v>51049533</v>
      </c>
      <c r="E35" s="30">
        <v>25491054.310000014</v>
      </c>
      <c r="F35" s="55">
        <f t="shared" si="0"/>
        <v>0.49933961805292154</v>
      </c>
    </row>
    <row r="36" spans="2:6" x14ac:dyDescent="0.25">
      <c r="B36" s="17" t="s">
        <v>30</v>
      </c>
      <c r="C36" s="30">
        <v>480760630</v>
      </c>
      <c r="D36" s="30">
        <v>369221376</v>
      </c>
      <c r="E36" s="30">
        <v>60242475.579999983</v>
      </c>
      <c r="F36" s="55">
        <f t="shared" si="0"/>
        <v>0.16316085550799742</v>
      </c>
    </row>
    <row r="37" spans="2:6" x14ac:dyDescent="0.25">
      <c r="B37" s="17" t="s">
        <v>31</v>
      </c>
      <c r="C37" s="30">
        <v>23328647</v>
      </c>
      <c r="D37" s="30">
        <v>43494881</v>
      </c>
      <c r="E37" s="30">
        <v>12140626.500000009</v>
      </c>
      <c r="F37" s="55">
        <f t="shared" si="0"/>
        <v>0.27912770930445835</v>
      </c>
    </row>
    <row r="38" spans="2:6" x14ac:dyDescent="0.25">
      <c r="B38" s="17" t="s">
        <v>32</v>
      </c>
      <c r="C38" s="30">
        <v>51065479</v>
      </c>
      <c r="D38" s="30">
        <v>76959275</v>
      </c>
      <c r="E38" s="30">
        <v>40716408.449999981</v>
      </c>
      <c r="F38" s="55">
        <f t="shared" si="0"/>
        <v>0.52906434539566516</v>
      </c>
    </row>
    <row r="39" spans="2:6" x14ac:dyDescent="0.25">
      <c r="B39" s="17" t="s">
        <v>33</v>
      </c>
      <c r="C39" s="30">
        <v>14653843</v>
      </c>
      <c r="D39" s="30">
        <v>21292251</v>
      </c>
      <c r="E39" s="30">
        <v>10267923.180000009</v>
      </c>
      <c r="F39" s="55">
        <f t="shared" si="0"/>
        <v>0.48223756050969008</v>
      </c>
    </row>
    <row r="40" spans="2:6" x14ac:dyDescent="0.25">
      <c r="B40" s="17" t="s">
        <v>34</v>
      </c>
      <c r="C40" s="30">
        <v>50233929</v>
      </c>
      <c r="D40" s="30">
        <v>85855427</v>
      </c>
      <c r="E40" s="30">
        <v>31381200.399999987</v>
      </c>
      <c r="F40" s="55">
        <f t="shared" si="0"/>
        <v>0.36551213471921801</v>
      </c>
    </row>
    <row r="41" spans="2:6" x14ac:dyDescent="0.25">
      <c r="B41" s="17" t="s">
        <v>37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39</v>
      </c>
      <c r="C42" s="30">
        <v>70037114</v>
      </c>
      <c r="D42" s="30">
        <v>120555127</v>
      </c>
      <c r="E42" s="30">
        <v>52104653.949999981</v>
      </c>
      <c r="F42" s="55">
        <f t="shared" si="0"/>
        <v>0.43220603923381856</v>
      </c>
    </row>
    <row r="43" spans="2:6" x14ac:dyDescent="0.25">
      <c r="B43" s="17" t="s">
        <v>38</v>
      </c>
      <c r="C43" s="30">
        <v>23915230</v>
      </c>
      <c r="D43" s="30">
        <v>23860710</v>
      </c>
      <c r="E43" s="30">
        <v>1264865.3000000003</v>
      </c>
      <c r="F43" s="55">
        <f t="shared" si="0"/>
        <v>5.3010379825244106E-2</v>
      </c>
    </row>
    <row r="44" spans="2:6" x14ac:dyDescent="0.25">
      <c r="B44" s="17" t="s">
        <v>35</v>
      </c>
      <c r="C44" s="30">
        <v>507488235</v>
      </c>
      <c r="D44" s="30">
        <v>575856387</v>
      </c>
      <c r="E44" s="30">
        <v>325463361.31000012</v>
      </c>
      <c r="F44" s="55">
        <f t="shared" si="0"/>
        <v>0.5651814734669256</v>
      </c>
    </row>
    <row r="45" spans="2:6" x14ac:dyDescent="0.25">
      <c r="B45" s="17" t="s">
        <v>36</v>
      </c>
      <c r="C45" s="30">
        <v>1753322231</v>
      </c>
      <c r="D45" s="30">
        <v>2515502400</v>
      </c>
      <c r="E45" s="30">
        <v>1060243932.600001</v>
      </c>
      <c r="F45" s="55">
        <f t="shared" si="0"/>
        <v>0.42148396781493869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556655624</v>
      </c>
      <c r="E46" s="41">
        <f>SUM(E47:E53)</f>
        <v>144277875.80000001</v>
      </c>
      <c r="F46" s="53">
        <f t="shared" si="0"/>
        <v>0.25918695433857686</v>
      </c>
    </row>
    <row r="47" spans="2:6" x14ac:dyDescent="0.25">
      <c r="B47" s="17" t="s">
        <v>26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27</v>
      </c>
      <c r="C48" s="30">
        <v>0</v>
      </c>
      <c r="D48" s="30">
        <v>1728330</v>
      </c>
      <c r="E48" s="30">
        <v>754061.69000000006</v>
      </c>
      <c r="F48" s="55">
        <f t="shared" si="0"/>
        <v>0.43629497260361161</v>
      </c>
    </row>
    <row r="49" spans="2:6" x14ac:dyDescent="0.25">
      <c r="B49" s="17" t="s">
        <v>28</v>
      </c>
      <c r="C49" s="30">
        <v>12000000</v>
      </c>
      <c r="D49" s="30">
        <v>21792624</v>
      </c>
      <c r="E49" s="30">
        <v>16804692.629999999</v>
      </c>
      <c r="F49" s="55">
        <f t="shared" si="0"/>
        <v>0.77111836693002178</v>
      </c>
    </row>
    <row r="50" spans="2:6" x14ac:dyDescent="0.25">
      <c r="B50" s="17" t="s">
        <v>30</v>
      </c>
      <c r="C50" s="30">
        <v>21990134</v>
      </c>
      <c r="D50" s="30">
        <v>13498682</v>
      </c>
      <c r="E50" s="30">
        <v>12101256</v>
      </c>
      <c r="F50" s="55">
        <f t="shared" si="0"/>
        <v>0.89647685603675975</v>
      </c>
    </row>
    <row r="51" spans="2:6" x14ac:dyDescent="0.25">
      <c r="B51" s="17" t="s">
        <v>39</v>
      </c>
      <c r="C51" s="30">
        <v>282129845</v>
      </c>
      <c r="D51" s="30">
        <v>283404309</v>
      </c>
      <c r="E51" s="30">
        <v>113738812.48000002</v>
      </c>
      <c r="F51" s="55">
        <f t="shared" si="0"/>
        <v>0.40133056861884209</v>
      </c>
    </row>
    <row r="52" spans="2:6" x14ac:dyDescent="0.25">
      <c r="B52" s="17" t="s">
        <v>35</v>
      </c>
      <c r="C52" s="30">
        <v>843018347</v>
      </c>
      <c r="D52" s="30">
        <v>92115191</v>
      </c>
      <c r="E52" s="30">
        <v>879053</v>
      </c>
      <c r="F52" s="55">
        <f t="shared" si="0"/>
        <v>9.5429753817695504E-3</v>
      </c>
    </row>
    <row r="53" spans="2:6" x14ac:dyDescent="0.25">
      <c r="B53" s="17" t="s">
        <v>36</v>
      </c>
      <c r="C53" s="30">
        <v>170057861</v>
      </c>
      <c r="D53" s="30">
        <v>139718116</v>
      </c>
      <c r="E53" s="30">
        <v>0</v>
      </c>
      <c r="F53" s="55" t="str">
        <f t="shared" si="0"/>
        <v>0.0%</v>
      </c>
    </row>
    <row r="54" spans="2:6" x14ac:dyDescent="0.25">
      <c r="B54" s="40" t="s">
        <v>10</v>
      </c>
      <c r="C54" s="41">
        <f>+SUM(C55:C63)</f>
        <v>283082289</v>
      </c>
      <c r="D54" s="41">
        <f>+SUM(D55:D63)</f>
        <v>313888432</v>
      </c>
      <c r="E54" s="41">
        <f>+SUM(E55:E63)</f>
        <v>111438700.68000001</v>
      </c>
      <c r="F54" s="53">
        <f t="shared" si="0"/>
        <v>0.35502646583675312</v>
      </c>
    </row>
    <row r="55" spans="2:6" x14ac:dyDescent="0.25">
      <c r="B55" s="16" t="s">
        <v>26</v>
      </c>
      <c r="C55" s="29">
        <v>124732</v>
      </c>
      <c r="D55" s="29">
        <v>8436148</v>
      </c>
      <c r="E55" s="29">
        <v>7404612</v>
      </c>
      <c r="F55" s="54">
        <f t="shared" si="0"/>
        <v>0.87772428838375049</v>
      </c>
    </row>
    <row r="56" spans="2:6" x14ac:dyDescent="0.25">
      <c r="B56" s="17" t="s">
        <v>27</v>
      </c>
      <c r="C56" s="30">
        <v>0</v>
      </c>
      <c r="D56" s="30">
        <v>773798</v>
      </c>
      <c r="E56" s="30">
        <v>533867</v>
      </c>
      <c r="F56" s="55">
        <f t="shared" si="0"/>
        <v>0.68993070542958235</v>
      </c>
    </row>
    <row r="57" spans="2:6" x14ac:dyDescent="0.25">
      <c r="B57" s="17" t="s">
        <v>28</v>
      </c>
      <c r="C57" s="30">
        <v>128000</v>
      </c>
      <c r="D57" s="30">
        <v>1625281</v>
      </c>
      <c r="E57" s="30">
        <v>1596756</v>
      </c>
      <c r="F57" s="55">
        <f t="shared" si="0"/>
        <v>0.98244918878643139</v>
      </c>
    </row>
    <row r="58" spans="2:6" x14ac:dyDescent="0.25">
      <c r="B58" s="17" t="s">
        <v>30</v>
      </c>
      <c r="C58" s="30">
        <v>0</v>
      </c>
      <c r="D58" s="30">
        <v>8943718</v>
      </c>
      <c r="E58" s="30">
        <v>6813817</v>
      </c>
      <c r="F58" s="55">
        <f t="shared" si="0"/>
        <v>0.76185508085116282</v>
      </c>
    </row>
    <row r="59" spans="2:6" x14ac:dyDescent="0.25">
      <c r="B59" s="17" t="s">
        <v>31</v>
      </c>
      <c r="C59" s="30">
        <v>0</v>
      </c>
      <c r="D59" s="30">
        <v>0</v>
      </c>
      <c r="E59" s="30">
        <v>0</v>
      </c>
      <c r="F59" s="55" t="str">
        <f t="shared" si="0"/>
        <v>0.0%</v>
      </c>
    </row>
    <row r="60" spans="2:6" x14ac:dyDescent="0.25">
      <c r="B60" s="17" t="s">
        <v>34</v>
      </c>
      <c r="C60" s="30">
        <v>0</v>
      </c>
      <c r="D60" s="30">
        <v>62344</v>
      </c>
      <c r="E60" s="30">
        <v>62343.79</v>
      </c>
      <c r="F60" s="55">
        <f t="shared" si="0"/>
        <v>0.99999663159245478</v>
      </c>
    </row>
    <row r="61" spans="2:6" x14ac:dyDescent="0.25">
      <c r="B61" s="17" t="s">
        <v>39</v>
      </c>
      <c r="C61" s="30">
        <v>43956363</v>
      </c>
      <c r="D61" s="30">
        <v>43014197</v>
      </c>
      <c r="E61" s="30">
        <v>32512243</v>
      </c>
      <c r="F61" s="55">
        <f t="shared" si="0"/>
        <v>0.75584912116341496</v>
      </c>
    </row>
    <row r="62" spans="2:6" x14ac:dyDescent="0.25">
      <c r="B62" s="17" t="s">
        <v>35</v>
      </c>
      <c r="C62" s="30">
        <v>184275701</v>
      </c>
      <c r="D62" s="30">
        <v>186786059</v>
      </c>
      <c r="E62" s="30">
        <v>3946027.8599999994</v>
      </c>
      <c r="F62" s="55"/>
    </row>
    <row r="63" spans="2:6" x14ac:dyDescent="0.25">
      <c r="B63" s="17" t="s">
        <v>36</v>
      </c>
      <c r="C63" s="30">
        <v>54597493</v>
      </c>
      <c r="D63" s="30">
        <v>64246887</v>
      </c>
      <c r="E63" s="30">
        <v>58569034.030000001</v>
      </c>
      <c r="F63" s="55">
        <f t="shared" si="0"/>
        <v>0.9116244656336423</v>
      </c>
    </row>
    <row r="64" spans="2:6" hidden="1" x14ac:dyDescent="0.25">
      <c r="B64" s="40" t="s">
        <v>11</v>
      </c>
      <c r="C64" s="41">
        <f>+C65</f>
        <v>0</v>
      </c>
      <c r="D64" s="41">
        <f t="shared" ref="D64:E64" si="1">+D65</f>
        <v>0</v>
      </c>
      <c r="E64" s="41">
        <f t="shared" si="1"/>
        <v>0</v>
      </c>
      <c r="F64" s="53" t="str">
        <f t="shared" si="0"/>
        <v>0.0%</v>
      </c>
    </row>
    <row r="65" spans="2:6" hidden="1" x14ac:dyDescent="0.25">
      <c r="B65" s="17"/>
      <c r="C65" s="29"/>
      <c r="D65" s="29"/>
      <c r="E65" s="29"/>
      <c r="F65" s="54" t="str">
        <f t="shared" si="0"/>
        <v>0.0%</v>
      </c>
    </row>
    <row r="66" spans="2:6" x14ac:dyDescent="0.25">
      <c r="B66" s="40" t="s">
        <v>9</v>
      </c>
      <c r="C66" s="41">
        <f>SUM(C67:C79)</f>
        <v>1688965760</v>
      </c>
      <c r="D66" s="41">
        <f>SUM(D67:D79)</f>
        <v>1685421476</v>
      </c>
      <c r="E66" s="41">
        <f>SUM(E67:E79)</f>
        <v>336806447.04999995</v>
      </c>
      <c r="F66" s="53">
        <f t="shared" si="0"/>
        <v>0.19983514619105278</v>
      </c>
    </row>
    <row r="67" spans="2:6" x14ac:dyDescent="0.25">
      <c r="B67" s="16" t="s">
        <v>26</v>
      </c>
      <c r="C67" s="29">
        <v>164465288</v>
      </c>
      <c r="D67" s="29">
        <v>83064209</v>
      </c>
      <c r="E67" s="29">
        <v>13369270.600000001</v>
      </c>
      <c r="F67" s="54">
        <f t="shared" si="0"/>
        <v>0.16095103728731108</v>
      </c>
    </row>
    <row r="68" spans="2:6" x14ac:dyDescent="0.25">
      <c r="B68" s="17" t="s">
        <v>27</v>
      </c>
      <c r="C68" s="30">
        <v>0</v>
      </c>
      <c r="D68" s="30">
        <v>686006</v>
      </c>
      <c r="E68" s="30">
        <v>277239.71000000002</v>
      </c>
      <c r="F68" s="55">
        <f t="shared" si="0"/>
        <v>0.4041359842333741</v>
      </c>
    </row>
    <row r="69" spans="2:6" x14ac:dyDescent="0.25">
      <c r="B69" s="17" t="s">
        <v>28</v>
      </c>
      <c r="C69" s="30">
        <v>0</v>
      </c>
      <c r="D69" s="30">
        <v>147427</v>
      </c>
      <c r="E69" s="30">
        <v>9390</v>
      </c>
      <c r="F69" s="55">
        <f t="shared" ref="F69:F80" si="2">IF(E69=0,"0.0%",E69/D69)</f>
        <v>6.3692539358462155E-2</v>
      </c>
    </row>
    <row r="70" spans="2:6" x14ac:dyDescent="0.25">
      <c r="B70" s="17" t="s">
        <v>29</v>
      </c>
      <c r="C70" s="30">
        <v>0</v>
      </c>
      <c r="D70" s="30">
        <v>439440</v>
      </c>
      <c r="E70" s="30">
        <v>116516.43999999999</v>
      </c>
      <c r="F70" s="55">
        <f t="shared" si="2"/>
        <v>0.26514755142909152</v>
      </c>
    </row>
    <row r="71" spans="2:6" x14ac:dyDescent="0.25">
      <c r="B71" s="17" t="s">
        <v>30</v>
      </c>
      <c r="C71" s="30">
        <v>100000000</v>
      </c>
      <c r="D71" s="30">
        <v>101176830</v>
      </c>
      <c r="E71" s="30">
        <v>371638.77999999997</v>
      </c>
      <c r="F71" s="55">
        <f t="shared" si="2"/>
        <v>3.6731609401085205E-3</v>
      </c>
    </row>
    <row r="72" spans="2:6" x14ac:dyDescent="0.25">
      <c r="B72" s="17" t="s">
        <v>31</v>
      </c>
      <c r="C72" s="30">
        <v>0</v>
      </c>
      <c r="D72" s="30">
        <v>26114567</v>
      </c>
      <c r="E72" s="30">
        <v>545063.75</v>
      </c>
      <c r="F72" s="55">
        <f t="shared" si="2"/>
        <v>2.0872019436508366E-2</v>
      </c>
    </row>
    <row r="73" spans="2:6" x14ac:dyDescent="0.25">
      <c r="B73" s="17" t="s">
        <v>32</v>
      </c>
      <c r="C73" s="30">
        <v>0</v>
      </c>
      <c r="D73" s="30">
        <v>581962</v>
      </c>
      <c r="E73" s="30">
        <v>112970.65</v>
      </c>
      <c r="F73" s="55">
        <f t="shared" si="2"/>
        <v>0.1941203205707589</v>
      </c>
    </row>
    <row r="74" spans="2:6" x14ac:dyDescent="0.25">
      <c r="B74" s="17" t="s">
        <v>33</v>
      </c>
      <c r="C74" s="30">
        <v>0</v>
      </c>
      <c r="D74" s="30">
        <v>347951</v>
      </c>
      <c r="E74" s="30">
        <v>233845.23</v>
      </c>
      <c r="F74" s="55">
        <f t="shared" si="2"/>
        <v>0.67206368138042427</v>
      </c>
    </row>
    <row r="75" spans="2:6" x14ac:dyDescent="0.25">
      <c r="B75" s="17" t="s">
        <v>34</v>
      </c>
      <c r="C75" s="30">
        <v>0</v>
      </c>
      <c r="D75" s="30">
        <v>5707209</v>
      </c>
      <c r="E75" s="30">
        <v>79210.820000000007</v>
      </c>
      <c r="F75" s="55">
        <f t="shared" si="2"/>
        <v>1.38790817017565E-2</v>
      </c>
    </row>
    <row r="76" spans="2:6" x14ac:dyDescent="0.25">
      <c r="B76" s="17" t="s">
        <v>39</v>
      </c>
      <c r="C76" s="30">
        <v>0</v>
      </c>
      <c r="D76" s="30">
        <v>537459</v>
      </c>
      <c r="E76" s="30">
        <v>153535.33000000002</v>
      </c>
      <c r="F76" s="55">
        <f t="shared" si="2"/>
        <v>0.28566891614058004</v>
      </c>
    </row>
    <row r="77" spans="2:6" x14ac:dyDescent="0.25">
      <c r="B77" s="17" t="s">
        <v>38</v>
      </c>
      <c r="C77" s="30">
        <v>1838520</v>
      </c>
      <c r="D77" s="30">
        <v>1933871</v>
      </c>
      <c r="E77" s="30">
        <v>85714.26</v>
      </c>
      <c r="F77" s="55">
        <f t="shared" si="2"/>
        <v>4.4322635791115332E-2</v>
      </c>
    </row>
    <row r="78" spans="2:6" x14ac:dyDescent="0.25">
      <c r="B78" s="17" t="s">
        <v>35</v>
      </c>
      <c r="C78" s="30">
        <v>0</v>
      </c>
      <c r="D78" s="30">
        <v>5900986</v>
      </c>
      <c r="E78" s="30">
        <v>2661383.8099999991</v>
      </c>
      <c r="F78" s="55">
        <f t="shared" si="2"/>
        <v>0.45100663007843084</v>
      </c>
    </row>
    <row r="79" spans="2:6" x14ac:dyDescent="0.25">
      <c r="B79" s="17" t="s">
        <v>36</v>
      </c>
      <c r="C79" s="30">
        <v>1422661952</v>
      </c>
      <c r="D79" s="30">
        <v>1458783559</v>
      </c>
      <c r="E79" s="30">
        <v>318790667.66999996</v>
      </c>
      <c r="F79" s="55">
        <f t="shared" si="2"/>
        <v>0.21853184847280005</v>
      </c>
    </row>
    <row r="80" spans="2:6" x14ac:dyDescent="0.25">
      <c r="B80" s="43" t="s">
        <v>3</v>
      </c>
      <c r="C80" s="44">
        <f>+C66+C64+C54+C46+C31+C22+C9</f>
        <v>9707579091</v>
      </c>
      <c r="D80" s="44">
        <f>+D66+D64+D54+D46+D31+D22+D9</f>
        <v>10139590724</v>
      </c>
      <c r="E80" s="44">
        <f>+E66+E64+E54+E46+E31+E22+E9</f>
        <v>4133216950.2200012</v>
      </c>
      <c r="F80" s="56">
        <f t="shared" si="2"/>
        <v>0.407631536886084</v>
      </c>
    </row>
    <row r="81" spans="2:6" x14ac:dyDescent="0.2">
      <c r="B81" s="34" t="s">
        <v>42</v>
      </c>
      <c r="C81" s="20"/>
      <c r="D81" s="20"/>
      <c r="E81" s="20"/>
    </row>
    <row r="82" spans="2:6" x14ac:dyDescent="0.25">
      <c r="C82" s="20"/>
      <c r="D82" s="20"/>
      <c r="E82" s="20"/>
      <c r="F82" s="57"/>
    </row>
    <row r="83" spans="2:6" x14ac:dyDescent="0.25">
      <c r="C83" s="20"/>
      <c r="D83" s="20"/>
      <c r="E83" s="20"/>
    </row>
    <row r="84" spans="2:6" x14ac:dyDescent="0.25">
      <c r="D84" s="20"/>
      <c r="E84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2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43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3217694813</v>
      </c>
      <c r="E9" s="41">
        <f>SUM(E10:E21)</f>
        <v>1684522695.7899995</v>
      </c>
      <c r="F9" s="42">
        <f>IF(E9=0,"0.0%",E9/D9)</f>
        <v>0.52351847943573127</v>
      </c>
    </row>
    <row r="10" spans="2:6" x14ac:dyDescent="0.25">
      <c r="B10" s="11" t="s">
        <v>26</v>
      </c>
      <c r="C10" s="26">
        <v>275192233</v>
      </c>
      <c r="D10" s="26">
        <v>292436687</v>
      </c>
      <c r="E10" s="26">
        <v>179010079.93999994</v>
      </c>
      <c r="F10" s="31">
        <f t="shared" ref="F10:F66" si="0">IF(E10=0,"0.0%",E10/D10)</f>
        <v>0.61213277231525998</v>
      </c>
    </row>
    <row r="11" spans="2:6" x14ac:dyDescent="0.25">
      <c r="B11" s="13" t="s">
        <v>27</v>
      </c>
      <c r="C11" s="27">
        <v>61128019</v>
      </c>
      <c r="D11" s="27">
        <v>64857636</v>
      </c>
      <c r="E11" s="27">
        <v>37739188.530000024</v>
      </c>
      <c r="F11" s="22">
        <f t="shared" si="0"/>
        <v>0.58187733715733991</v>
      </c>
    </row>
    <row r="12" spans="2:6" x14ac:dyDescent="0.25">
      <c r="B12" s="13" t="s">
        <v>28</v>
      </c>
      <c r="C12" s="27">
        <v>34247147</v>
      </c>
      <c r="D12" s="27">
        <v>36962373</v>
      </c>
      <c r="E12" s="27">
        <v>19482261.469999999</v>
      </c>
      <c r="F12" s="22">
        <f t="shared" si="0"/>
        <v>0.52708362285072985</v>
      </c>
    </row>
    <row r="13" spans="2:6" x14ac:dyDescent="0.25">
      <c r="B13" s="13" t="s">
        <v>29</v>
      </c>
      <c r="C13" s="27">
        <v>113499551</v>
      </c>
      <c r="D13" s="27">
        <v>122320189</v>
      </c>
      <c r="E13" s="27">
        <v>68389174.820000008</v>
      </c>
      <c r="F13" s="22">
        <f t="shared" si="0"/>
        <v>0.55909964969069825</v>
      </c>
    </row>
    <row r="14" spans="2:6" x14ac:dyDescent="0.25">
      <c r="B14" s="13" t="s">
        <v>30</v>
      </c>
      <c r="C14" s="27">
        <v>55422734</v>
      </c>
      <c r="D14" s="27">
        <v>60014029</v>
      </c>
      <c r="E14" s="27">
        <v>35043937.540000007</v>
      </c>
      <c r="F14" s="22">
        <f t="shared" si="0"/>
        <v>0.58392909331249876</v>
      </c>
    </row>
    <row r="15" spans="2:6" x14ac:dyDescent="0.25">
      <c r="B15" s="13" t="s">
        <v>31</v>
      </c>
      <c r="C15" s="27">
        <v>6943067</v>
      </c>
      <c r="D15" s="27">
        <v>8231624</v>
      </c>
      <c r="E15" s="27">
        <v>4090606.3200000003</v>
      </c>
      <c r="F15" s="22">
        <f t="shared" si="0"/>
        <v>0.49693794565932559</v>
      </c>
    </row>
    <row r="16" spans="2:6" x14ac:dyDescent="0.25">
      <c r="B16" s="13" t="s">
        <v>32</v>
      </c>
      <c r="C16" s="27">
        <v>257903093</v>
      </c>
      <c r="D16" s="27">
        <v>276607810</v>
      </c>
      <c r="E16" s="27">
        <v>161574620.05999997</v>
      </c>
      <c r="F16" s="22">
        <f t="shared" si="0"/>
        <v>0.58412891544891654</v>
      </c>
    </row>
    <row r="17" spans="2:6" x14ac:dyDescent="0.25">
      <c r="B17" s="13" t="s">
        <v>33</v>
      </c>
      <c r="C17" s="27">
        <v>35761385</v>
      </c>
      <c r="D17" s="27">
        <v>39262899</v>
      </c>
      <c r="E17" s="27">
        <v>22653791.080000017</v>
      </c>
      <c r="F17" s="22">
        <f t="shared" si="0"/>
        <v>0.57697703575072279</v>
      </c>
    </row>
    <row r="18" spans="2:6" x14ac:dyDescent="0.25">
      <c r="B18" s="13" t="s">
        <v>34</v>
      </c>
      <c r="C18" s="27">
        <v>47373772</v>
      </c>
      <c r="D18" s="27">
        <v>52148313</v>
      </c>
      <c r="E18" s="27">
        <v>27976330.470000017</v>
      </c>
      <c r="F18" s="22">
        <f t="shared" si="0"/>
        <v>0.53647623212662732</v>
      </c>
    </row>
    <row r="19" spans="2:6" x14ac:dyDescent="0.25">
      <c r="B19" s="13" t="s">
        <v>39</v>
      </c>
      <c r="C19" s="27">
        <v>156694519</v>
      </c>
      <c r="D19" s="27">
        <v>165920649</v>
      </c>
      <c r="E19" s="27">
        <v>97678585.280000001</v>
      </c>
      <c r="F19" s="22">
        <f t="shared" si="0"/>
        <v>0.58870662493611625</v>
      </c>
    </row>
    <row r="20" spans="2:6" x14ac:dyDescent="0.25">
      <c r="B20" s="13" t="s">
        <v>35</v>
      </c>
      <c r="C20" s="27">
        <v>1114797427</v>
      </c>
      <c r="D20" s="27">
        <v>1261274449</v>
      </c>
      <c r="E20" s="27">
        <v>555638679.05999947</v>
      </c>
      <c r="F20" s="22">
        <f t="shared" si="0"/>
        <v>0.44053748928358688</v>
      </c>
    </row>
    <row r="21" spans="2:6" x14ac:dyDescent="0.25">
      <c r="B21" s="13" t="s">
        <v>36</v>
      </c>
      <c r="C21" s="27">
        <v>820710086</v>
      </c>
      <c r="D21" s="27">
        <v>837658155</v>
      </c>
      <c r="E21" s="27">
        <v>475245441.21999991</v>
      </c>
      <c r="F21" s="22">
        <f t="shared" si="0"/>
        <v>0.56735010383800288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156506447</v>
      </c>
      <c r="E22" s="41">
        <f>SUM(E23:E33)</f>
        <v>89406250.659999982</v>
      </c>
      <c r="F22" s="42">
        <f t="shared" si="0"/>
        <v>0.57126241361801522</v>
      </c>
    </row>
    <row r="23" spans="2:6" x14ac:dyDescent="0.25">
      <c r="B23" s="13" t="s">
        <v>35</v>
      </c>
      <c r="C23" s="27">
        <v>3542637</v>
      </c>
      <c r="D23" s="27">
        <v>3553946</v>
      </c>
      <c r="E23" s="27">
        <v>115960.41</v>
      </c>
      <c r="F23" s="22">
        <f t="shared" si="0"/>
        <v>3.2628635888108597E-2</v>
      </c>
    </row>
    <row r="24" spans="2:6" x14ac:dyDescent="0.25">
      <c r="B24" s="13" t="s">
        <v>36</v>
      </c>
      <c r="C24" s="27">
        <v>149606504</v>
      </c>
      <c r="D24" s="27">
        <v>152952501</v>
      </c>
      <c r="E24" s="27">
        <v>89290290.249999985</v>
      </c>
      <c r="F24" s="22">
        <f t="shared" si="0"/>
        <v>0.5837779027228851</v>
      </c>
    </row>
    <row r="25" spans="2:6" hidden="1" x14ac:dyDescent="0.25">
      <c r="B25" s="13"/>
      <c r="C25" s="27"/>
      <c r="D25" s="27"/>
      <c r="E25" s="27"/>
      <c r="F25" s="22" t="str">
        <f t="shared" si="0"/>
        <v>0.0%</v>
      </c>
    </row>
    <row r="26" spans="2:6" hidden="1" x14ac:dyDescent="0.25">
      <c r="B26" s="13"/>
      <c r="C26" s="27"/>
      <c r="D26" s="27"/>
      <c r="E26" s="27"/>
      <c r="F26" s="22" t="str">
        <f t="shared" si="0"/>
        <v>0.0%</v>
      </c>
    </row>
    <row r="27" spans="2:6" hidden="1" x14ac:dyDescent="0.25">
      <c r="B27" s="13"/>
      <c r="C27" s="27"/>
      <c r="D27" s="27"/>
      <c r="E27" s="27"/>
      <c r="F27" s="22" t="str">
        <f t="shared" si="0"/>
        <v>0.0%</v>
      </c>
    </row>
    <row r="28" spans="2:6" hidden="1" x14ac:dyDescent="0.25">
      <c r="B28" s="13"/>
      <c r="C28" s="27"/>
      <c r="D28" s="27"/>
      <c r="E28" s="27"/>
      <c r="F28" s="22" t="str">
        <f t="shared" si="0"/>
        <v>0.0%</v>
      </c>
    </row>
    <row r="29" spans="2:6" hidden="1" x14ac:dyDescent="0.25">
      <c r="B29" s="13"/>
      <c r="C29" s="27"/>
      <c r="D29" s="27"/>
      <c r="E29" s="27"/>
      <c r="F29" s="22" t="str">
        <f t="shared" si="0"/>
        <v>0.0%</v>
      </c>
    </row>
    <row r="30" spans="2:6" hidden="1" x14ac:dyDescent="0.25">
      <c r="B30" s="13"/>
      <c r="C30" s="27"/>
      <c r="D30" s="27"/>
      <c r="E30" s="27"/>
      <c r="F30" s="22" t="str">
        <f t="shared" si="0"/>
        <v>0.0%</v>
      </c>
    </row>
    <row r="31" spans="2:6" hidden="1" x14ac:dyDescent="0.25">
      <c r="B31" s="13"/>
      <c r="C31" s="27"/>
      <c r="D31" s="27"/>
      <c r="E31" s="27"/>
      <c r="F31" s="22" t="str">
        <f t="shared" si="0"/>
        <v>0.0%</v>
      </c>
    </row>
    <row r="32" spans="2:6" hidden="1" x14ac:dyDescent="0.25">
      <c r="B32" s="13"/>
      <c r="C32" s="27"/>
      <c r="D32" s="27"/>
      <c r="E32" s="27"/>
      <c r="F32" s="22" t="str">
        <f t="shared" si="0"/>
        <v>0.0%</v>
      </c>
    </row>
    <row r="33" spans="2:6" hidden="1" x14ac:dyDescent="0.25">
      <c r="B33" s="13"/>
      <c r="C33" s="27"/>
      <c r="D33" s="27"/>
      <c r="E33" s="27"/>
      <c r="F33" s="22" t="str">
        <f t="shared" si="0"/>
        <v>0.0%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3524005519</v>
      </c>
      <c r="E34" s="41">
        <f>SUM(E35:E47)</f>
        <v>1422392835.2800012</v>
      </c>
      <c r="F34" s="42">
        <f t="shared" si="0"/>
        <v>0.40362957084233814</v>
      </c>
    </row>
    <row r="35" spans="2:6" x14ac:dyDescent="0.25">
      <c r="B35" s="35" t="s">
        <v>26</v>
      </c>
      <c r="C35" s="12">
        <v>88310509</v>
      </c>
      <c r="D35" s="12">
        <v>89922017</v>
      </c>
      <c r="E35" s="12">
        <v>41847003.979999967</v>
      </c>
      <c r="F35" s="31">
        <f t="shared" si="0"/>
        <v>0.46536994360346662</v>
      </c>
    </row>
    <row r="36" spans="2:6" x14ac:dyDescent="0.25">
      <c r="B36" s="36" t="s">
        <v>27</v>
      </c>
      <c r="C36" s="37">
        <v>138438154</v>
      </c>
      <c r="D36" s="37">
        <v>138012347</v>
      </c>
      <c r="E36" s="37">
        <v>65983053.580000028</v>
      </c>
      <c r="F36" s="22">
        <f t="shared" si="0"/>
        <v>0.47809529374933407</v>
      </c>
    </row>
    <row r="37" spans="2:6" x14ac:dyDescent="0.25">
      <c r="B37" s="36" t="s">
        <v>28</v>
      </c>
      <c r="C37" s="37">
        <v>30911780</v>
      </c>
      <c r="D37" s="37">
        <v>47845192</v>
      </c>
      <c r="E37" s="37">
        <v>18484551.359999996</v>
      </c>
      <c r="F37" s="22">
        <f t="shared" si="0"/>
        <v>0.3863408335784293</v>
      </c>
    </row>
    <row r="38" spans="2:6" x14ac:dyDescent="0.25">
      <c r="B38" s="36" t="s">
        <v>29</v>
      </c>
      <c r="C38" s="37">
        <v>33846778</v>
      </c>
      <c r="D38" s="37">
        <v>35066637</v>
      </c>
      <c r="E38" s="37">
        <v>18052682.629999995</v>
      </c>
      <c r="F38" s="22">
        <f t="shared" si="0"/>
        <v>0.51481077669352771</v>
      </c>
    </row>
    <row r="39" spans="2:6" x14ac:dyDescent="0.25">
      <c r="B39" s="36" t="s">
        <v>30</v>
      </c>
      <c r="C39" s="37">
        <v>480760630</v>
      </c>
      <c r="D39" s="37">
        <v>347747964</v>
      </c>
      <c r="E39" s="37">
        <v>50381782.11999999</v>
      </c>
      <c r="F39" s="22">
        <f t="shared" si="0"/>
        <v>0.14488016418695693</v>
      </c>
    </row>
    <row r="40" spans="2:6" x14ac:dyDescent="0.25">
      <c r="B40" s="36" t="s">
        <v>31</v>
      </c>
      <c r="C40" s="37">
        <v>23328647</v>
      </c>
      <c r="D40" s="37">
        <v>43494881</v>
      </c>
      <c r="E40" s="37">
        <v>12140626.500000006</v>
      </c>
      <c r="F40" s="22">
        <f t="shared" si="0"/>
        <v>0.27912770930445829</v>
      </c>
    </row>
    <row r="41" spans="2:6" x14ac:dyDescent="0.25">
      <c r="B41" s="36" t="s">
        <v>32</v>
      </c>
      <c r="C41" s="37">
        <v>51065479</v>
      </c>
      <c r="D41" s="37">
        <v>59304687</v>
      </c>
      <c r="E41" s="37">
        <v>30893445.209999993</v>
      </c>
      <c r="F41" s="22">
        <f t="shared" si="0"/>
        <v>0.52092754844149158</v>
      </c>
    </row>
    <row r="42" spans="2:6" x14ac:dyDescent="0.25">
      <c r="B42" s="36" t="s">
        <v>33</v>
      </c>
      <c r="C42" s="37">
        <v>14653843</v>
      </c>
      <c r="D42" s="37">
        <v>18916366</v>
      </c>
      <c r="E42" s="37">
        <v>9957703.0400000084</v>
      </c>
      <c r="F42" s="22">
        <f t="shared" si="0"/>
        <v>0.52640676544321507</v>
      </c>
    </row>
    <row r="43" spans="2:6" x14ac:dyDescent="0.25">
      <c r="B43" s="36" t="s">
        <v>34</v>
      </c>
      <c r="C43" s="37">
        <v>50233929</v>
      </c>
      <c r="D43" s="37">
        <v>81953025</v>
      </c>
      <c r="E43" s="37">
        <v>30328065.449999988</v>
      </c>
      <c r="F43" s="22">
        <f t="shared" si="0"/>
        <v>0.37006645514305286</v>
      </c>
    </row>
    <row r="44" spans="2:6" x14ac:dyDescent="0.25">
      <c r="B44" s="36" t="s">
        <v>39</v>
      </c>
      <c r="C44" s="37">
        <v>70037114</v>
      </c>
      <c r="D44" s="37">
        <v>93827022</v>
      </c>
      <c r="E44" s="37">
        <v>41604649.719999962</v>
      </c>
      <c r="F44" s="22">
        <f t="shared" si="0"/>
        <v>0.4434186317881853</v>
      </c>
    </row>
    <row r="45" spans="2:6" x14ac:dyDescent="0.25">
      <c r="B45" s="36" t="s">
        <v>38</v>
      </c>
      <c r="C45" s="37">
        <v>23915230</v>
      </c>
      <c r="D45" s="37">
        <v>23860710</v>
      </c>
      <c r="E45" s="37">
        <v>1264865.3000000003</v>
      </c>
      <c r="F45" s="22">
        <f t="shared" si="0"/>
        <v>5.3010379825244106E-2</v>
      </c>
    </row>
    <row r="46" spans="2:6" x14ac:dyDescent="0.25">
      <c r="B46" s="36" t="s">
        <v>35</v>
      </c>
      <c r="C46" s="37">
        <v>507387115</v>
      </c>
      <c r="D46" s="37">
        <v>575755057</v>
      </c>
      <c r="E46" s="37">
        <v>325463181.31000024</v>
      </c>
      <c r="F46" s="22">
        <f t="shared" si="0"/>
        <v>0.56528062993635197</v>
      </c>
    </row>
    <row r="47" spans="2:6" x14ac:dyDescent="0.25">
      <c r="B47" s="36" t="s">
        <v>36</v>
      </c>
      <c r="C47" s="37">
        <v>1753322231</v>
      </c>
      <c r="D47" s="37">
        <v>1968299614</v>
      </c>
      <c r="E47" s="37">
        <v>775991225.080001</v>
      </c>
      <c r="F47" s="22">
        <f t="shared" si="0"/>
        <v>0.39424446337365437</v>
      </c>
    </row>
    <row r="48" spans="2:6" x14ac:dyDescent="0.25">
      <c r="B48" s="40" t="s">
        <v>17</v>
      </c>
      <c r="C48" s="41">
        <f>SUM(C49:C55)</f>
        <v>1336396309</v>
      </c>
      <c r="D48" s="41">
        <f>SUM(D49:D55)</f>
        <v>556655624</v>
      </c>
      <c r="E48" s="41">
        <f>SUM(E49:E55)</f>
        <v>144277875.80000001</v>
      </c>
      <c r="F48" s="42">
        <f t="shared" si="0"/>
        <v>0.25918695433857686</v>
      </c>
    </row>
    <row r="49" spans="2:6" x14ac:dyDescent="0.25">
      <c r="B49" s="13" t="s">
        <v>26</v>
      </c>
      <c r="C49" s="27">
        <v>7200122</v>
      </c>
      <c r="D49" s="27">
        <v>4398372</v>
      </c>
      <c r="E49" s="27">
        <v>0</v>
      </c>
      <c r="F49" s="22" t="str">
        <f t="shared" si="0"/>
        <v>0.0%</v>
      </c>
    </row>
    <row r="50" spans="2:6" x14ac:dyDescent="0.25">
      <c r="B50" s="13" t="s">
        <v>27</v>
      </c>
      <c r="C50" s="27">
        <v>0</v>
      </c>
      <c r="D50" s="27">
        <v>1728330</v>
      </c>
      <c r="E50" s="27">
        <v>754061.69000000006</v>
      </c>
      <c r="F50" s="22">
        <f t="shared" si="0"/>
        <v>0.43629497260361161</v>
      </c>
    </row>
    <row r="51" spans="2:6" x14ac:dyDescent="0.25">
      <c r="B51" s="13" t="s">
        <v>28</v>
      </c>
      <c r="C51" s="27">
        <v>12000000</v>
      </c>
      <c r="D51" s="27">
        <v>21792624</v>
      </c>
      <c r="E51" s="27">
        <v>16804692.629999999</v>
      </c>
      <c r="F51" s="22">
        <f t="shared" si="0"/>
        <v>0.77111836693002178</v>
      </c>
    </row>
    <row r="52" spans="2:6" x14ac:dyDescent="0.25">
      <c r="B52" s="13" t="s">
        <v>30</v>
      </c>
      <c r="C52" s="27">
        <v>21990134</v>
      </c>
      <c r="D52" s="27">
        <v>13498682</v>
      </c>
      <c r="E52" s="27">
        <v>12101256</v>
      </c>
      <c r="F52" s="22">
        <f t="shared" si="0"/>
        <v>0.89647685603675975</v>
      </c>
    </row>
    <row r="53" spans="2:6" x14ac:dyDescent="0.25">
      <c r="B53" s="13" t="s">
        <v>39</v>
      </c>
      <c r="C53" s="27">
        <v>282129845</v>
      </c>
      <c r="D53" s="27">
        <v>283404309</v>
      </c>
      <c r="E53" s="27">
        <v>113738812.48000002</v>
      </c>
      <c r="F53" s="22">
        <f t="shared" si="0"/>
        <v>0.40133056861884209</v>
      </c>
    </row>
    <row r="54" spans="2:6" x14ac:dyDescent="0.25">
      <c r="B54" s="13" t="s">
        <v>35</v>
      </c>
      <c r="C54" s="27">
        <v>843018347</v>
      </c>
      <c r="D54" s="27">
        <v>92115191</v>
      </c>
      <c r="E54" s="27">
        <v>879053</v>
      </c>
      <c r="F54" s="22">
        <f t="shared" si="0"/>
        <v>9.5429753817695504E-3</v>
      </c>
    </row>
    <row r="55" spans="2:6" x14ac:dyDescent="0.25">
      <c r="B55" s="13" t="s">
        <v>36</v>
      </c>
      <c r="C55" s="27">
        <v>170057861</v>
      </c>
      <c r="D55" s="27">
        <v>139718116</v>
      </c>
      <c r="E55" s="27">
        <v>0</v>
      </c>
      <c r="F55" s="22" t="str">
        <f t="shared" si="0"/>
        <v>0.0%</v>
      </c>
    </row>
    <row r="56" spans="2:6" x14ac:dyDescent="0.25">
      <c r="B56" s="40" t="s">
        <v>16</v>
      </c>
      <c r="C56" s="41">
        <f>+SUM(C57:C64)</f>
        <v>228484796</v>
      </c>
      <c r="D56" s="41">
        <f>+SUM(D57:D64)</f>
        <v>249641545</v>
      </c>
      <c r="E56" s="41">
        <f>+SUM(E57:E64)</f>
        <v>52869666.649999999</v>
      </c>
      <c r="F56" s="42">
        <f t="shared" si="0"/>
        <v>0.21178232433227409</v>
      </c>
    </row>
    <row r="57" spans="2:6" x14ac:dyDescent="0.25">
      <c r="B57" s="11" t="s">
        <v>26</v>
      </c>
      <c r="C57" s="26">
        <v>124732</v>
      </c>
      <c r="D57" s="26">
        <v>8436148</v>
      </c>
      <c r="E57" s="26">
        <v>7404612</v>
      </c>
      <c r="F57" s="31">
        <f t="shared" si="0"/>
        <v>0.87772428838375049</v>
      </c>
    </row>
    <row r="58" spans="2:6" x14ac:dyDescent="0.25">
      <c r="B58" s="13" t="s">
        <v>27</v>
      </c>
      <c r="C58" s="27">
        <v>0</v>
      </c>
      <c r="D58" s="27">
        <v>773798</v>
      </c>
      <c r="E58" s="27">
        <v>533867</v>
      </c>
      <c r="F58" s="22">
        <f t="shared" si="0"/>
        <v>0.68993070542958235</v>
      </c>
    </row>
    <row r="59" spans="2:6" x14ac:dyDescent="0.25">
      <c r="B59" s="13" t="s">
        <v>28</v>
      </c>
      <c r="C59" s="27">
        <v>128000</v>
      </c>
      <c r="D59" s="27">
        <v>1625281</v>
      </c>
      <c r="E59" s="27">
        <v>1596756</v>
      </c>
      <c r="F59" s="22">
        <f t="shared" si="0"/>
        <v>0.98244918878643139</v>
      </c>
    </row>
    <row r="60" spans="2:6" x14ac:dyDescent="0.25">
      <c r="B60" s="13" t="s">
        <v>30</v>
      </c>
      <c r="C60" s="27">
        <v>0</v>
      </c>
      <c r="D60" s="27">
        <v>8943718</v>
      </c>
      <c r="E60" s="27">
        <v>6813817</v>
      </c>
      <c r="F60" s="22">
        <f t="shared" si="0"/>
        <v>0.76185508085116282</v>
      </c>
    </row>
    <row r="61" spans="2:6" x14ac:dyDescent="0.25">
      <c r="B61" s="13" t="s">
        <v>31</v>
      </c>
      <c r="C61" s="27">
        <v>0</v>
      </c>
      <c r="D61" s="27">
        <v>0</v>
      </c>
      <c r="E61" s="27">
        <v>0</v>
      </c>
      <c r="F61" s="22" t="str">
        <f t="shared" si="0"/>
        <v>0.0%</v>
      </c>
    </row>
    <row r="62" spans="2:6" x14ac:dyDescent="0.25">
      <c r="B62" s="13" t="s">
        <v>34</v>
      </c>
      <c r="C62" s="27">
        <v>0</v>
      </c>
      <c r="D62" s="27">
        <v>62344</v>
      </c>
      <c r="E62" s="27">
        <v>62343.79</v>
      </c>
      <c r="F62" s="22">
        <f t="shared" si="0"/>
        <v>0.99999663159245478</v>
      </c>
    </row>
    <row r="63" spans="2:6" x14ac:dyDescent="0.25">
      <c r="B63" s="13" t="s">
        <v>39</v>
      </c>
      <c r="C63" s="27">
        <v>43956363</v>
      </c>
      <c r="D63" s="27">
        <v>43014197</v>
      </c>
      <c r="E63" s="27">
        <v>32512243</v>
      </c>
      <c r="F63" s="22">
        <f t="shared" si="0"/>
        <v>0.75584912116341496</v>
      </c>
    </row>
    <row r="64" spans="2:6" ht="16.5" customHeight="1" x14ac:dyDescent="0.25">
      <c r="B64" s="13" t="s">
        <v>35</v>
      </c>
      <c r="C64" s="27">
        <v>184275701</v>
      </c>
      <c r="D64" s="27">
        <v>186786059</v>
      </c>
      <c r="E64" s="27">
        <v>3946027.8599999994</v>
      </c>
      <c r="F64" s="22">
        <f t="shared" si="0"/>
        <v>2.1125922786346701E-2</v>
      </c>
    </row>
    <row r="65" spans="2:6" hidden="1" x14ac:dyDescent="0.25">
      <c r="B65" s="40" t="s">
        <v>36</v>
      </c>
      <c r="C65" s="41">
        <v>54597493</v>
      </c>
      <c r="D65" s="41">
        <v>64236887</v>
      </c>
      <c r="E65" s="41">
        <v>58564534.030000001</v>
      </c>
      <c r="F65" s="53">
        <f t="shared" si="0"/>
        <v>0.9116963284662285</v>
      </c>
    </row>
    <row r="66" spans="2:6" hidden="1" x14ac:dyDescent="0.25">
      <c r="B66" s="17"/>
      <c r="C66" s="29"/>
      <c r="D66" s="29"/>
      <c r="E66" s="29"/>
      <c r="F66" s="54" t="str">
        <f t="shared" si="0"/>
        <v>0.0%</v>
      </c>
    </row>
    <row r="67" spans="2:6" x14ac:dyDescent="0.25">
      <c r="B67" s="40" t="s">
        <v>15</v>
      </c>
      <c r="C67" s="41">
        <f>+SUM(C68:C80)</f>
        <v>944877541</v>
      </c>
      <c r="D67" s="41">
        <f>+SUM(D68:D80)</f>
        <v>913197895</v>
      </c>
      <c r="E67" s="41">
        <f>+SUM(E68:E80)</f>
        <v>303866909.79000002</v>
      </c>
      <c r="F67" s="42">
        <f t="shared" ref="F67:F81" si="1">IF(E67=0,"0.0%",E67/D67)</f>
        <v>0.33275033971689127</v>
      </c>
    </row>
    <row r="68" spans="2:6" x14ac:dyDescent="0.25">
      <c r="B68" s="11" t="s">
        <v>26</v>
      </c>
      <c r="C68" s="26">
        <v>164465288</v>
      </c>
      <c r="D68" s="26">
        <v>80391136</v>
      </c>
      <c r="E68" s="26">
        <v>12761728.050000001</v>
      </c>
      <c r="F68" s="31">
        <f t="shared" si="1"/>
        <v>0.15874546231067069</v>
      </c>
    </row>
    <row r="69" spans="2:6" x14ac:dyDescent="0.25">
      <c r="B69" s="13" t="s">
        <v>27</v>
      </c>
      <c r="C69" s="27">
        <v>0</v>
      </c>
      <c r="D69" s="27">
        <v>558509</v>
      </c>
      <c r="E69" s="27">
        <v>277239.71000000002</v>
      </c>
      <c r="F69" s="22">
        <f t="shared" si="1"/>
        <v>0.49639255589435449</v>
      </c>
    </row>
    <row r="70" spans="2:6" x14ac:dyDescent="0.25">
      <c r="B70" s="13" t="s">
        <v>28</v>
      </c>
      <c r="C70" s="27">
        <v>0</v>
      </c>
      <c r="D70" s="27">
        <v>144100</v>
      </c>
      <c r="E70" s="27">
        <v>9390</v>
      </c>
      <c r="F70" s="22">
        <f t="shared" si="1"/>
        <v>6.5163081193615538E-2</v>
      </c>
    </row>
    <row r="71" spans="2:6" x14ac:dyDescent="0.25">
      <c r="B71" s="13" t="s">
        <v>29</v>
      </c>
      <c r="C71" s="27">
        <v>0</v>
      </c>
      <c r="D71" s="27">
        <v>319448</v>
      </c>
      <c r="E71" s="27">
        <v>116516.43999999999</v>
      </c>
      <c r="F71" s="22">
        <f t="shared" si="1"/>
        <v>0.36474305677293328</v>
      </c>
    </row>
    <row r="72" spans="2:6" x14ac:dyDescent="0.25">
      <c r="B72" s="13" t="s">
        <v>30</v>
      </c>
      <c r="C72" s="27">
        <v>100000000</v>
      </c>
      <c r="D72" s="27">
        <v>101176830</v>
      </c>
      <c r="E72" s="27">
        <v>371638.77999999997</v>
      </c>
      <c r="F72" s="22">
        <f t="shared" si="1"/>
        <v>3.6731609401085205E-3</v>
      </c>
    </row>
    <row r="73" spans="2:6" x14ac:dyDescent="0.25">
      <c r="B73" s="13" t="s">
        <v>31</v>
      </c>
      <c r="C73" s="27">
        <v>0</v>
      </c>
      <c r="D73" s="27">
        <v>26114567</v>
      </c>
      <c r="E73" s="27">
        <v>545063.75</v>
      </c>
      <c r="F73" s="22">
        <f t="shared" si="1"/>
        <v>2.0872019436508366E-2</v>
      </c>
    </row>
    <row r="74" spans="2:6" x14ac:dyDescent="0.25">
      <c r="B74" s="13" t="s">
        <v>32</v>
      </c>
      <c r="C74" s="27">
        <v>0</v>
      </c>
      <c r="D74" s="27">
        <v>518644</v>
      </c>
      <c r="E74" s="27">
        <v>112970.65</v>
      </c>
      <c r="F74" s="22">
        <f t="shared" si="1"/>
        <v>0.21781925559728829</v>
      </c>
    </row>
    <row r="75" spans="2:6" x14ac:dyDescent="0.25">
      <c r="B75" s="13" t="s">
        <v>33</v>
      </c>
      <c r="C75" s="27">
        <v>0</v>
      </c>
      <c r="D75" s="27">
        <v>347951</v>
      </c>
      <c r="E75" s="27">
        <v>233845.23</v>
      </c>
      <c r="F75" s="22">
        <f t="shared" si="1"/>
        <v>0.67206368138042427</v>
      </c>
    </row>
    <row r="76" spans="2:6" x14ac:dyDescent="0.25">
      <c r="B76" s="13" t="s">
        <v>34</v>
      </c>
      <c r="C76" s="27">
        <v>0</v>
      </c>
      <c r="D76" s="27">
        <v>5674944</v>
      </c>
      <c r="E76" s="27">
        <v>79210.820000000007</v>
      </c>
      <c r="F76" s="22">
        <f t="shared" si="1"/>
        <v>1.3957991479739713E-2</v>
      </c>
    </row>
    <row r="77" spans="2:6" x14ac:dyDescent="0.25">
      <c r="B77" s="13" t="s">
        <v>39</v>
      </c>
      <c r="C77" s="27">
        <v>0</v>
      </c>
      <c r="D77" s="27">
        <v>372914</v>
      </c>
      <c r="E77" s="27">
        <v>101965.33</v>
      </c>
      <c r="F77" s="22">
        <f t="shared" si="1"/>
        <v>0.2734285384834037</v>
      </c>
    </row>
    <row r="78" spans="2:6" x14ac:dyDescent="0.25">
      <c r="B78" s="13" t="s">
        <v>38</v>
      </c>
      <c r="C78" s="27">
        <v>1838520</v>
      </c>
      <c r="D78" s="27">
        <v>1933871</v>
      </c>
      <c r="E78" s="27">
        <v>85714.26</v>
      </c>
      <c r="F78" s="22">
        <f t="shared" si="1"/>
        <v>4.4322635791115332E-2</v>
      </c>
    </row>
    <row r="79" spans="2:6" x14ac:dyDescent="0.25">
      <c r="B79" s="13" t="s">
        <v>35</v>
      </c>
      <c r="C79" s="27">
        <v>0</v>
      </c>
      <c r="D79" s="27">
        <v>5900444</v>
      </c>
      <c r="E79" s="27">
        <v>2660908.8099999991</v>
      </c>
      <c r="F79" s="22">
        <f t="shared" si="1"/>
        <v>0.4509675560008703</v>
      </c>
    </row>
    <row r="80" spans="2:6" x14ac:dyDescent="0.25">
      <c r="B80" s="13" t="s">
        <v>36</v>
      </c>
      <c r="C80" s="27">
        <v>678573733</v>
      </c>
      <c r="D80" s="27">
        <v>689744537</v>
      </c>
      <c r="E80" s="27">
        <v>286510717.96000004</v>
      </c>
      <c r="F80" s="22">
        <f t="shared" si="1"/>
        <v>0.41538671579213976</v>
      </c>
    </row>
    <row r="81" spans="2:6" x14ac:dyDescent="0.25">
      <c r="B81" s="43" t="s">
        <v>3</v>
      </c>
      <c r="C81" s="44">
        <f>+C67+C65+C56+C48+C34+C22+C9</f>
        <v>8963389752</v>
      </c>
      <c r="D81" s="44">
        <f>+D67+D65+D56+D48+D34+D22+D9</f>
        <v>8681938730</v>
      </c>
      <c r="E81" s="44">
        <f>+E67+E65+E56+E48+E34+E22+E9</f>
        <v>3755900768.000001</v>
      </c>
      <c r="F81" s="45">
        <f t="shared" si="1"/>
        <v>0.43261083552935886</v>
      </c>
    </row>
    <row r="82" spans="2:6" x14ac:dyDescent="0.2">
      <c r="B82" s="34" t="s">
        <v>42</v>
      </c>
      <c r="C82" s="9"/>
      <c r="D82" s="9"/>
      <c r="E82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32</v>
      </c>
      <c r="C10" s="26">
        <v>0</v>
      </c>
      <c r="D10" s="26">
        <v>0</v>
      </c>
      <c r="E10" s="26">
        <v>0</v>
      </c>
      <c r="F10" s="32" t="str">
        <f t="shared" ref="F10:F50" si="0">IF(D10=0,"%",E10/D10)</f>
        <v>%</v>
      </c>
    </row>
    <row r="11" spans="2:6" x14ac:dyDescent="0.25">
      <c r="B11" s="13" t="s">
        <v>35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36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35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25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26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27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28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29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30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31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32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33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34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39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35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36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idden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26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27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30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35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36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+SUM(C42:C49)</f>
        <v>0</v>
      </c>
      <c r="D41" s="41">
        <f t="shared" ref="D41:E41" si="3">+SUM(D42:D49)</f>
        <v>0</v>
      </c>
      <c r="E41" s="41">
        <f t="shared" si="3"/>
        <v>0</v>
      </c>
      <c r="F41" s="42" t="str">
        <f t="shared" si="0"/>
        <v>%</v>
      </c>
    </row>
    <row r="42" spans="2:6" x14ac:dyDescent="0.25">
      <c r="B42" s="13" t="s">
        <v>26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27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29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x14ac:dyDescent="0.25">
      <c r="B45" s="13" t="s">
        <v>32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ht="15" customHeight="1" x14ac:dyDescent="0.25">
      <c r="B46" s="13" t="s">
        <v>35</v>
      </c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x14ac:dyDescent="0.25">
      <c r="B47" s="13" t="s">
        <v>36</v>
      </c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hidden="1" x14ac:dyDescent="0.25">
      <c r="B49" s="13"/>
      <c r="C49" s="27"/>
      <c r="D49" s="27"/>
      <c r="E49" s="27"/>
      <c r="F49" s="32" t="str">
        <f t="shared" si="0"/>
        <v>%</v>
      </c>
    </row>
    <row r="50" spans="2:6" x14ac:dyDescent="0.25">
      <c r="B50" s="43" t="s">
        <v>3</v>
      </c>
      <c r="C50" s="44">
        <f>+C41+C35+C30+C16+C14+C9</f>
        <v>101120</v>
      </c>
      <c r="D50" s="44">
        <f t="shared" ref="D50:E50" si="4">+D41+D35+D30+D16+D14+D9</f>
        <v>101120</v>
      </c>
      <c r="E50" s="44">
        <f t="shared" si="4"/>
        <v>0</v>
      </c>
      <c r="F50" s="45">
        <f t="shared" si="0"/>
        <v>0</v>
      </c>
    </row>
    <row r="51" spans="2:6" x14ac:dyDescent="0.25">
      <c r="B51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36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36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21880987.209999997</v>
      </c>
      <c r="F32" s="42">
        <f t="shared" ref="F32:F35" si="7">IF(E32=0,"%",E32/D32)</f>
        <v>2.9406442208433886E-2</v>
      </c>
    </row>
    <row r="33" spans="2:6" x14ac:dyDescent="0.25">
      <c r="B33" s="11" t="s">
        <v>36</v>
      </c>
      <c r="C33" s="26">
        <v>744088219</v>
      </c>
      <c r="D33" s="26">
        <v>744088219</v>
      </c>
      <c r="E33" s="26">
        <v>21880987.209999997</v>
      </c>
      <c r="F33" s="23">
        <f t="shared" si="7"/>
        <v>2.9406442208433886E-2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21880987.209999997</v>
      </c>
      <c r="F36" s="45">
        <f t="shared" ref="F36" si="8">IF(D36=0,"%",E36/D36)</f>
        <v>2.9406442208433886E-2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2" si="1">IF(E9=0,"%",E9/D9)</f>
        <v>%</v>
      </c>
    </row>
    <row r="10" spans="2:6" x14ac:dyDescent="0.25">
      <c r="B10" s="25" t="s">
        <v>36</v>
      </c>
      <c r="C10" s="26"/>
      <c r="D10" s="26"/>
      <c r="E10" s="26"/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684607444</v>
      </c>
      <c r="E11" s="41">
        <f>+SUM(E12:E24)</f>
        <v>344203318.36000013</v>
      </c>
      <c r="F11" s="42">
        <f t="shared" ref="F11:F12" si="2">IF(E11=0,"%",E11/D11)</f>
        <v>0.50277472349541108</v>
      </c>
    </row>
    <row r="12" spans="2:6" x14ac:dyDescent="0.25">
      <c r="B12" s="25" t="s">
        <v>26</v>
      </c>
      <c r="C12" s="26">
        <v>0</v>
      </c>
      <c r="D12" s="26">
        <v>46156663</v>
      </c>
      <c r="E12" s="26">
        <v>19665078.730000012</v>
      </c>
      <c r="F12" s="23">
        <f t="shared" si="2"/>
        <v>0.42605070323216415</v>
      </c>
    </row>
    <row r="13" spans="2:6" x14ac:dyDescent="0.25">
      <c r="B13" s="24" t="s">
        <v>27</v>
      </c>
      <c r="C13" s="27">
        <v>0</v>
      </c>
      <c r="D13" s="27">
        <v>3394524</v>
      </c>
      <c r="E13" s="27">
        <v>1358035.8299999998</v>
      </c>
      <c r="F13" s="32">
        <f t="shared" si="1"/>
        <v>0.40006664557387128</v>
      </c>
    </row>
    <row r="14" spans="2:6" x14ac:dyDescent="0.25">
      <c r="B14" s="24" t="s">
        <v>28</v>
      </c>
      <c r="C14" s="27">
        <v>0</v>
      </c>
      <c r="D14" s="27">
        <v>258021</v>
      </c>
      <c r="E14" s="27">
        <v>71930.179999999993</v>
      </c>
      <c r="F14" s="32">
        <f t="shared" si="1"/>
        <v>0.2787764561799233</v>
      </c>
    </row>
    <row r="15" spans="2:6" x14ac:dyDescent="0.25">
      <c r="B15" s="24" t="s">
        <v>29</v>
      </c>
      <c r="C15" s="27">
        <v>0</v>
      </c>
      <c r="D15" s="27">
        <v>15982896</v>
      </c>
      <c r="E15" s="27">
        <v>7438371.6799999988</v>
      </c>
      <c r="F15" s="32">
        <f t="shared" si="1"/>
        <v>0.46539573804396894</v>
      </c>
    </row>
    <row r="16" spans="2:6" x14ac:dyDescent="0.25">
      <c r="B16" s="24" t="s">
        <v>30</v>
      </c>
      <c r="C16" s="27">
        <v>0</v>
      </c>
      <c r="D16" s="27">
        <v>21473412</v>
      </c>
      <c r="E16" s="27">
        <v>9860693.4600000009</v>
      </c>
      <c r="F16" s="32">
        <f t="shared" si="1"/>
        <v>0.45920478124296227</v>
      </c>
    </row>
    <row r="17" spans="2:6" x14ac:dyDescent="0.25">
      <c r="B17" s="24" t="s">
        <v>31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32</v>
      </c>
      <c r="C18" s="27">
        <v>0</v>
      </c>
      <c r="D18" s="27">
        <v>17654588</v>
      </c>
      <c r="E18" s="27">
        <v>9822963.2400000002</v>
      </c>
      <c r="F18" s="32">
        <f t="shared" si="1"/>
        <v>0.55639719488214623</v>
      </c>
    </row>
    <row r="19" spans="2:6" x14ac:dyDescent="0.25">
      <c r="B19" s="24" t="s">
        <v>33</v>
      </c>
      <c r="C19" s="27">
        <v>0</v>
      </c>
      <c r="D19" s="27">
        <v>2375885</v>
      </c>
      <c r="E19" s="27">
        <v>310220.14</v>
      </c>
      <c r="F19" s="32">
        <f t="shared" si="1"/>
        <v>0.13057035167947945</v>
      </c>
    </row>
    <row r="20" spans="2:6" x14ac:dyDescent="0.25">
      <c r="B20" s="24" t="s">
        <v>34</v>
      </c>
      <c r="C20" s="27">
        <v>0</v>
      </c>
      <c r="D20" s="27">
        <v>3902402</v>
      </c>
      <c r="E20" s="27">
        <v>1053134.9500000002</v>
      </c>
      <c r="F20" s="32">
        <f t="shared" si="1"/>
        <v>0.26986839131386264</v>
      </c>
    </row>
    <row r="21" spans="2:6" x14ac:dyDescent="0.25">
      <c r="B21" s="24" t="s">
        <v>37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39</v>
      </c>
      <c r="C22" s="27">
        <v>0</v>
      </c>
      <c r="D22" s="27">
        <v>26205888</v>
      </c>
      <c r="E22" s="27">
        <v>10370002.630000001</v>
      </c>
      <c r="F22" s="32">
        <f t="shared" si="1"/>
        <v>0.3957126974670731</v>
      </c>
    </row>
    <row r="23" spans="2:6" x14ac:dyDescent="0.25">
      <c r="B23" s="24" t="s">
        <v>35</v>
      </c>
      <c r="C23" s="27">
        <v>0</v>
      </c>
      <c r="D23" s="27">
        <v>210</v>
      </c>
      <c r="E23" s="27">
        <v>180</v>
      </c>
      <c r="F23" s="32">
        <f t="shared" si="1"/>
        <v>0.8571428571428571</v>
      </c>
    </row>
    <row r="24" spans="2:6" x14ac:dyDescent="0.25">
      <c r="B24" s="24" t="s">
        <v>36</v>
      </c>
      <c r="C24" s="27">
        <v>0</v>
      </c>
      <c r="D24" s="27">
        <v>547202786</v>
      </c>
      <c r="E24" s="27">
        <v>284252707.5200001</v>
      </c>
      <c r="F24" s="32">
        <f t="shared" si="1"/>
        <v>0.51946502246061321</v>
      </c>
    </row>
    <row r="25" spans="2:6" hidden="1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hidden="1" x14ac:dyDescent="0.25">
      <c r="B26" s="24" t="s">
        <v>23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hidden="1" x14ac:dyDescent="0.25">
      <c r="B27" s="61" t="s">
        <v>24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10000</v>
      </c>
      <c r="E28" s="41">
        <f t="shared" si="5"/>
        <v>4500</v>
      </c>
      <c r="F28" s="42">
        <f t="shared" si="1"/>
        <v>0.45</v>
      </c>
    </row>
    <row r="29" spans="2:6" x14ac:dyDescent="0.25">
      <c r="B29" s="24" t="s">
        <v>36</v>
      </c>
      <c r="C29" s="27">
        <v>0</v>
      </c>
      <c r="D29" s="27">
        <v>10000</v>
      </c>
      <c r="E29" s="27">
        <v>4500</v>
      </c>
      <c r="F29" s="32">
        <f t="shared" si="1"/>
        <v>0.45</v>
      </c>
    </row>
    <row r="30" spans="2:6" x14ac:dyDescent="0.25">
      <c r="B30" s="40" t="s">
        <v>15</v>
      </c>
      <c r="C30" s="41">
        <f>+SUM(C31:C41)</f>
        <v>0</v>
      </c>
      <c r="D30" s="41">
        <f>+SUM(D31:D41)</f>
        <v>28135362</v>
      </c>
      <c r="E30" s="41">
        <f>+SUM(E31:E41)</f>
        <v>11058550.049999997</v>
      </c>
      <c r="F30" s="42">
        <f t="shared" si="1"/>
        <v>0.39304808127224372</v>
      </c>
    </row>
    <row r="31" spans="2:6" x14ac:dyDescent="0.25">
      <c r="B31" s="25" t="s">
        <v>26</v>
      </c>
      <c r="C31" s="26">
        <v>0</v>
      </c>
      <c r="D31" s="26">
        <v>2673073</v>
      </c>
      <c r="E31" s="26">
        <v>607542.55000000005</v>
      </c>
      <c r="F31" s="23">
        <f t="shared" si="1"/>
        <v>0.22728243860156458</v>
      </c>
    </row>
    <row r="32" spans="2:6" x14ac:dyDescent="0.25">
      <c r="B32" s="24" t="s">
        <v>27</v>
      </c>
      <c r="C32" s="27">
        <v>0</v>
      </c>
      <c r="D32" s="27">
        <v>127497</v>
      </c>
      <c r="E32" s="27">
        <v>0</v>
      </c>
      <c r="F32" s="32" t="str">
        <f>IF(E32=0,"%",E32/D32)</f>
        <v>%</v>
      </c>
    </row>
    <row r="33" spans="2:6" x14ac:dyDescent="0.25">
      <c r="B33" s="24" t="s">
        <v>28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29</v>
      </c>
      <c r="C34" s="27">
        <v>0</v>
      </c>
      <c r="D34" s="27">
        <v>119992</v>
      </c>
      <c r="E34" s="27">
        <v>0</v>
      </c>
      <c r="F34" s="32" t="str">
        <f t="shared" si="1"/>
        <v>%</v>
      </c>
    </row>
    <row r="35" spans="2:6" x14ac:dyDescent="0.25">
      <c r="B35" s="24" t="s">
        <v>30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31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32</v>
      </c>
      <c r="C37" s="27">
        <v>0</v>
      </c>
      <c r="D37" s="27">
        <v>63318</v>
      </c>
      <c r="E37" s="27">
        <v>0</v>
      </c>
      <c r="F37" s="32" t="str">
        <f t="shared" si="1"/>
        <v>%</v>
      </c>
    </row>
    <row r="38" spans="2:6" x14ac:dyDescent="0.25">
      <c r="B38" s="24" t="s">
        <v>34</v>
      </c>
      <c r="C38" s="27">
        <v>0</v>
      </c>
      <c r="D38" s="27">
        <v>32265</v>
      </c>
      <c r="E38" s="27">
        <v>0</v>
      </c>
      <c r="F38" s="32" t="str">
        <f t="shared" si="1"/>
        <v>%</v>
      </c>
    </row>
    <row r="39" spans="2:6" x14ac:dyDescent="0.25">
      <c r="B39" s="24" t="s">
        <v>39</v>
      </c>
      <c r="C39" s="27">
        <v>0</v>
      </c>
      <c r="D39" s="27">
        <v>164545</v>
      </c>
      <c r="E39" s="27">
        <v>51570</v>
      </c>
      <c r="F39" s="32">
        <f t="shared" si="1"/>
        <v>0.3134097055516728</v>
      </c>
    </row>
    <row r="40" spans="2:6" x14ac:dyDescent="0.25">
      <c r="B40" s="24" t="s">
        <v>35</v>
      </c>
      <c r="C40" s="27">
        <v>0</v>
      </c>
      <c r="D40" s="27">
        <v>542</v>
      </c>
      <c r="E40" s="27">
        <v>475</v>
      </c>
      <c r="F40" s="32">
        <f t="shared" si="1"/>
        <v>0.87638376383763839</v>
      </c>
    </row>
    <row r="41" spans="2:6" x14ac:dyDescent="0.25">
      <c r="B41" s="24" t="s">
        <v>36</v>
      </c>
      <c r="C41" s="27">
        <v>0</v>
      </c>
      <c r="D41" s="27">
        <v>24950803</v>
      </c>
      <c r="E41" s="27">
        <v>10398962.499999996</v>
      </c>
      <c r="F41" s="32">
        <f t="shared" si="1"/>
        <v>0.41677867040992611</v>
      </c>
    </row>
    <row r="42" spans="2:6" x14ac:dyDescent="0.25">
      <c r="B42" s="43" t="s">
        <v>3</v>
      </c>
      <c r="C42" s="44">
        <f>+C30+C28+C25+C11</f>
        <v>0</v>
      </c>
      <c r="D42" s="44">
        <f>+D30+D28+D25+D11</f>
        <v>712752806</v>
      </c>
      <c r="E42" s="44">
        <f>+E30+E28+E25+E11</f>
        <v>355266368.41000015</v>
      </c>
      <c r="F42" s="45">
        <f t="shared" si="1"/>
        <v>0.49844260930205325</v>
      </c>
    </row>
    <row r="43" spans="2:6" x14ac:dyDescent="0.25">
      <c r="B43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47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168826.6</v>
      </c>
      <c r="F9" s="42">
        <f t="shared" ref="F9:F15" si="0">IF(E9=0,"%",E9/D9)</f>
        <v>0.23783452537088876</v>
      </c>
    </row>
    <row r="10" spans="2:6" x14ac:dyDescent="0.25">
      <c r="B10" s="24" t="s">
        <v>26</v>
      </c>
      <c r="C10" s="27">
        <v>0</v>
      </c>
      <c r="D10" s="27">
        <v>187632</v>
      </c>
      <c r="E10" s="27">
        <v>38825</v>
      </c>
      <c r="F10" s="32">
        <f t="shared" si="0"/>
        <v>0.20692099428668884</v>
      </c>
    </row>
    <row r="11" spans="2:6" x14ac:dyDescent="0.25">
      <c r="B11" s="66" t="s">
        <v>39</v>
      </c>
      <c r="C11" s="67">
        <v>0</v>
      </c>
      <c r="D11" s="67">
        <v>522217</v>
      </c>
      <c r="E11" s="67">
        <v>130001.60000000001</v>
      </c>
      <c r="F11" s="68">
        <f t="shared" si="0"/>
        <v>0.24894172345978779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25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hidden="1" x14ac:dyDescent="0.25">
      <c r="B14" s="50" t="s">
        <v>26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168826.6</v>
      </c>
      <c r="F15" s="45">
        <f t="shared" si="0"/>
        <v>0.23783452537088876</v>
      </c>
    </row>
    <row r="16" spans="2:6" x14ac:dyDescent="0.25">
      <c r="B16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2023-07-31T16:47:04Z</dcterms:modified>
</cp:coreProperties>
</file>