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RO!$B$5:$F$76</definedName>
    <definedName name="_xlnm.Print_Area" localSheetId="4">ROCC!$B$5:$F$37</definedName>
    <definedName name="_xlnm.Print_Area" localSheetId="3">ROOC!$B$2:$F$10</definedName>
    <definedName name="_xlnm.Print_Area" localSheetId="0">'TODA FUENTE'!$B$5:$F$81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" l="1"/>
  <c r="D59" i="2"/>
  <c r="E59" i="2"/>
  <c r="C25" i="2" l="1"/>
  <c r="D25" i="2"/>
  <c r="E25" i="2"/>
  <c r="F35" i="5" l="1"/>
  <c r="F34" i="5"/>
  <c r="F33" i="5"/>
  <c r="C25" i="5"/>
  <c r="D25" i="5"/>
  <c r="E25" i="5"/>
  <c r="F33" i="3"/>
  <c r="F34" i="3"/>
  <c r="F61" i="1"/>
  <c r="F24" i="3" l="1"/>
  <c r="C30" i="3"/>
  <c r="D30" i="3"/>
  <c r="E30" i="3"/>
  <c r="E9" i="8" l="1"/>
  <c r="D9" i="8"/>
  <c r="C9" i="8"/>
  <c r="F74" i="2" l="1"/>
  <c r="F73" i="2"/>
  <c r="F72" i="2"/>
  <c r="F71" i="2"/>
  <c r="F70" i="2"/>
  <c r="F69" i="2"/>
  <c r="F68" i="2"/>
  <c r="F67" i="2"/>
  <c r="F66" i="2"/>
  <c r="F65" i="2"/>
  <c r="F64" i="2"/>
  <c r="F63" i="2"/>
  <c r="F62" i="2"/>
  <c r="F60" i="2"/>
  <c r="F58" i="2"/>
  <c r="F57" i="2"/>
  <c r="F56" i="2"/>
  <c r="F54" i="2"/>
  <c r="F53" i="2"/>
  <c r="F52" i="2"/>
  <c r="F51" i="2"/>
  <c r="F50" i="2"/>
  <c r="F48" i="2"/>
  <c r="F47" i="2"/>
  <c r="F46" i="2"/>
  <c r="F45" i="2"/>
  <c r="F44" i="2"/>
  <c r="F43" i="2"/>
  <c r="F42" i="2"/>
  <c r="F41" i="2"/>
  <c r="F40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0" i="1"/>
  <c r="F59" i="1"/>
  <c r="F57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19" i="5"/>
  <c r="C46" i="1"/>
  <c r="D46" i="1"/>
  <c r="E46" i="1"/>
  <c r="F46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39" i="2"/>
  <c r="D39" i="2"/>
  <c r="E39" i="2"/>
  <c r="C22" i="1"/>
  <c r="D22" i="1"/>
  <c r="E22" i="1"/>
  <c r="F22" i="1" s="1"/>
  <c r="F39" i="2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6" i="5" l="1"/>
  <c r="E30" i="8"/>
  <c r="D30" i="8"/>
  <c r="D36" i="8" s="1"/>
  <c r="C30" i="8"/>
  <c r="C36" i="8" s="1"/>
  <c r="F13" i="8" l="1"/>
  <c r="E36" i="8"/>
  <c r="F30" i="8"/>
  <c r="F37" i="5"/>
  <c r="F27" i="5"/>
  <c r="F36" i="3"/>
  <c r="F26" i="5" l="1"/>
  <c r="C31" i="1"/>
  <c r="D31" i="1"/>
  <c r="E31" i="1"/>
  <c r="F31" i="1" l="1"/>
  <c r="F25" i="5"/>
  <c r="F33" i="8"/>
  <c r="F16" i="8"/>
  <c r="F32" i="8" l="1"/>
  <c r="F15" i="8"/>
  <c r="C61" i="2"/>
  <c r="F36" i="8" l="1"/>
  <c r="F17" i="5" l="1"/>
  <c r="F11" i="3" l="1"/>
  <c r="F14" i="7" l="1"/>
  <c r="F13" i="7"/>
  <c r="E12" i="7"/>
  <c r="D12" i="7"/>
  <c r="C12" i="7"/>
  <c r="E28" i="5"/>
  <c r="D28" i="5"/>
  <c r="C28" i="5"/>
  <c r="C35" i="3"/>
  <c r="D35" i="3"/>
  <c r="E35" i="3"/>
  <c r="F59" i="2"/>
  <c r="F12" i="7" l="1"/>
  <c r="F38" i="5" l="1"/>
  <c r="F32" i="5"/>
  <c r="F29" i="5"/>
  <c r="F28" i="5"/>
  <c r="F25" i="2" l="1"/>
  <c r="E11" i="5"/>
  <c r="D11" i="5"/>
  <c r="C11" i="5"/>
  <c r="E9" i="5"/>
  <c r="D9" i="5"/>
  <c r="C9" i="5"/>
  <c r="E49" i="2"/>
  <c r="D49" i="2"/>
  <c r="C49" i="2"/>
  <c r="E54" i="1"/>
  <c r="D54" i="1"/>
  <c r="C54" i="1"/>
  <c r="C66" i="1"/>
  <c r="D66" i="1"/>
  <c r="E66" i="1"/>
  <c r="F66" i="1" l="1"/>
  <c r="F54" i="1"/>
  <c r="F49" i="2"/>
  <c r="F15" i="5"/>
  <c r="F14" i="5"/>
  <c r="F13" i="5"/>
  <c r="F12" i="5"/>
  <c r="F11" i="5"/>
  <c r="E9" i="7" l="1"/>
  <c r="E15" i="7" s="1"/>
  <c r="D9" i="7"/>
  <c r="D15" i="7" s="1"/>
  <c r="C9" i="7"/>
  <c r="C15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0" i="3" l="1"/>
  <c r="F35" i="3"/>
  <c r="D61" i="2"/>
  <c r="E61" i="2"/>
  <c r="F61" i="2" s="1"/>
  <c r="F10" i="7"/>
  <c r="F42" i="5" l="1"/>
  <c r="C30" i="5" l="1"/>
  <c r="C43" i="5" s="1"/>
  <c r="D30" i="5"/>
  <c r="D43" i="5" s="1"/>
  <c r="E30" i="5"/>
  <c r="E43" i="5" s="1"/>
  <c r="F41" i="5" l="1"/>
  <c r="F24" i="5" l="1"/>
  <c r="F10" i="8" l="1"/>
  <c r="F40" i="5" l="1"/>
  <c r="F39" i="5"/>
  <c r="F31" i="5"/>
  <c r="F23" i="5"/>
  <c r="F22" i="5"/>
  <c r="F21" i="5"/>
  <c r="F20" i="5"/>
  <c r="F18" i="5"/>
  <c r="F10" i="5"/>
  <c r="E9" i="3" l="1"/>
  <c r="D9" i="3"/>
  <c r="C9" i="3"/>
  <c r="F9" i="3" l="1"/>
  <c r="F9" i="5"/>
  <c r="F9" i="8"/>
  <c r="F30" i="5"/>
  <c r="F43" i="5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1" i="3"/>
  <c r="E16" i="3"/>
  <c r="D16" i="3"/>
  <c r="C16" i="3"/>
  <c r="E22" i="2"/>
  <c r="D22" i="2"/>
  <c r="C22" i="2"/>
  <c r="E9" i="2"/>
  <c r="D9" i="2"/>
  <c r="C9" i="2"/>
  <c r="E9" i="1"/>
  <c r="D9" i="1"/>
  <c r="D80" i="1" s="1"/>
  <c r="C9" i="1"/>
  <c r="C80" i="1" s="1"/>
  <c r="F9" i="2" l="1"/>
  <c r="F22" i="2"/>
  <c r="E80" i="1"/>
  <c r="F80" i="1" s="1"/>
  <c r="F9" i="1"/>
  <c r="E49" i="3"/>
  <c r="D49" i="3"/>
  <c r="D75" i="2"/>
  <c r="E75" i="2"/>
  <c r="C75" i="2"/>
  <c r="C49" i="3"/>
  <c r="F16" i="3"/>
  <c r="F9" i="4"/>
  <c r="F8" i="4"/>
  <c r="F7" i="4"/>
  <c r="F6" i="4"/>
  <c r="F75" i="2" l="1"/>
  <c r="F49" i="3"/>
</calcChain>
</file>

<file path=xl/sharedStrings.xml><?xml version="1.0" encoding="utf-8"?>
<sst xmlns="http://schemas.openxmlformats.org/spreadsheetml/2006/main" count="273" uniqueCount="49">
  <si>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</si>
  <si>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</si>
  <si>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</si>
  <si>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</si>
  <si>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</si>
  <si>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</si>
  <si>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</si>
  <si>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</si>
  <si>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</si>
  <si>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</si>
  <si>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</si>
  <si>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</si>
  <si>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</si>
  <si>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</si>
  <si>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</si>
  <si>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</si>
  <si>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</si>
  <si>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</si>
  <si>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</si>
  <si>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</si>
  <si>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</si>
  <si>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</si>
  <si>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</si>
  <si>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</si>
  <si>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</si>
  <si>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</si>
  <si>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</si>
  <si>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</si>
  <si>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</si>
  <si>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</si>
  <si>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</si>
  <si>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</si>
  <si>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</si>
  <si>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</si>
  <si>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</si>
  <si>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</si>
  <si>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</si>
  <si>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</si>
  <si>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</si>
  <si>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</si>
  <si>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</si>
  <si>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DEVENGADO
AL 31.08.23</t>
  </si>
  <si>
    <t>EJECUCION DE LOS PROGRAMAS PRESUPUESTALES AL MES DE AGOSTO
DEL AÑO FISCAL 2023 DEL PLIEGO 011 MINSA - TODA FUENTE</t>
  </si>
  <si>
    <t>Fuente: Reporte SIAF Operaciones en Linea al 31 de Agosto del 2023</t>
  </si>
  <si>
    <t>EJECUCION DE LOS PROGRAMAS PRESUPUESTALES AL MES DE AGOSTO
DEL AÑO FISCAL 2023 DEL PLIEGO 011 MINSA - RECURSOS ORDINARIOS</t>
  </si>
  <si>
    <t>EJECUCION DE LOS PROGRAMAS PRESUPUESTALES AL MES DE AGOSTO
DEL AÑO FISCAL 2023 DEL PLIEGO 011 MINSA - RECURSOS DIRECTAMENTE RECAUDADOS</t>
  </si>
  <si>
    <t>EJECUCION DE LOS PROGRAMAS PRESUPUESTALES AL MES DE AGOSTO
DEL AÑO FISCAL 2023 DEL PLIEGO 011 MINSA - ROOC</t>
  </si>
  <si>
    <t>EJECUCION DE LOS PROGRAMAS PRESUPUESTALES AL MES DE AGOSTO
DEL AÑO FISCAL 2023 DEL PLIEGO 011 MINSA - DONACIONES Y TRANSFERENCIAS</t>
  </si>
  <si>
    <t>EJECUCION DE LOS PROGRAMAS PRESUPUESTALES AL MES DE AGOSTO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</si>
</sst>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4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42</v>
      </c>
      <c r="C5" s="69"/>
      <c r="D5" s="69"/>
      <c r="E5" s="69"/>
      <c r="F5" s="69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41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3215694813</v>
      </c>
      <c r="E9" s="41">
        <f>SUM(E10:E21)</f>
        <v>1931296767.29</v>
      </c>
      <c r="F9" s="53">
        <f>IF(E9=0,"0.0%",E9/D9)</f>
        <v>0.60058459511841744</v>
      </c>
    </row>
    <row r="10" spans="2:6" x14ac:dyDescent="0.25">
      <c r="B10" s="16" t="s">
        <v>27</v>
      </c>
      <c r="C10" s="29">
        <v>275192233</v>
      </c>
      <c r="D10" s="29">
        <v>297044157</v>
      </c>
      <c r="E10" s="29">
        <v>202747107.50000018</v>
      </c>
      <c r="F10" s="54">
        <f t="shared" ref="F10:F68" si="0">IF(E10=0,"0.0%",E10/D10)</f>
        <v>0.68254871446604548</v>
      </c>
    </row>
    <row r="11" spans="2:6" x14ac:dyDescent="0.25">
      <c r="B11" s="17" t="s">
        <v>28</v>
      </c>
      <c r="C11" s="30">
        <v>61128019</v>
      </c>
      <c r="D11" s="30">
        <v>65386839</v>
      </c>
      <c r="E11" s="30">
        <v>42656406.640000008</v>
      </c>
      <c r="F11" s="55">
        <f t="shared" si="0"/>
        <v>0.65236991560335267</v>
      </c>
    </row>
    <row r="12" spans="2:6" x14ac:dyDescent="0.25">
      <c r="B12" s="17" t="s">
        <v>29</v>
      </c>
      <c r="C12" s="30">
        <v>34247147</v>
      </c>
      <c r="D12" s="30">
        <v>36975549</v>
      </c>
      <c r="E12" s="30">
        <v>22263307.77999999</v>
      </c>
      <c r="F12" s="55">
        <f t="shared" si="0"/>
        <v>0.60210891743622219</v>
      </c>
    </row>
    <row r="13" spans="2:6" x14ac:dyDescent="0.25">
      <c r="B13" s="17" t="s">
        <v>30</v>
      </c>
      <c r="C13" s="30">
        <v>113499551</v>
      </c>
      <c r="D13" s="30">
        <v>122554453</v>
      </c>
      <c r="E13" s="30">
        <v>78769259.730000004</v>
      </c>
      <c r="F13" s="55">
        <f t="shared" si="0"/>
        <v>0.64272866307028442</v>
      </c>
    </row>
    <row r="14" spans="2:6" x14ac:dyDescent="0.25">
      <c r="B14" s="17" t="s">
        <v>31</v>
      </c>
      <c r="C14" s="30">
        <v>55422734</v>
      </c>
      <c r="D14" s="30">
        <v>60457515</v>
      </c>
      <c r="E14" s="30">
        <v>39531862.479999974</v>
      </c>
      <c r="F14" s="55">
        <f t="shared" si="0"/>
        <v>0.65387838848487201</v>
      </c>
    </row>
    <row r="15" spans="2:6" x14ac:dyDescent="0.25">
      <c r="B15" s="17" t="s">
        <v>32</v>
      </c>
      <c r="C15" s="30">
        <v>6943067</v>
      </c>
      <c r="D15" s="30">
        <v>8245589</v>
      </c>
      <c r="E15" s="30">
        <v>4687429.4999999991</v>
      </c>
      <c r="F15" s="55">
        <f t="shared" si="0"/>
        <v>0.56847721854678901</v>
      </c>
    </row>
    <row r="16" spans="2:6" x14ac:dyDescent="0.25">
      <c r="B16" s="17" t="s">
        <v>33</v>
      </c>
      <c r="C16" s="30">
        <v>257903093</v>
      </c>
      <c r="D16" s="30">
        <v>281898764</v>
      </c>
      <c r="E16" s="30">
        <v>184873338.17000008</v>
      </c>
      <c r="F16" s="55">
        <f t="shared" si="0"/>
        <v>0.65581464617560392</v>
      </c>
    </row>
    <row r="17" spans="2:6" x14ac:dyDescent="0.25">
      <c r="B17" s="17" t="s">
        <v>34</v>
      </c>
      <c r="C17" s="30">
        <v>35761385</v>
      </c>
      <c r="D17" s="30">
        <v>39472910</v>
      </c>
      <c r="E17" s="30">
        <v>25680542.220000025</v>
      </c>
      <c r="F17" s="55">
        <f t="shared" si="0"/>
        <v>0.65058649640981692</v>
      </c>
    </row>
    <row r="18" spans="2:6" x14ac:dyDescent="0.25">
      <c r="B18" s="17" t="s">
        <v>35</v>
      </c>
      <c r="C18" s="30">
        <v>47373772</v>
      </c>
      <c r="D18" s="30">
        <v>52444737</v>
      </c>
      <c r="E18" s="30">
        <v>32577671.850000016</v>
      </c>
      <c r="F18" s="55">
        <f t="shared" si="0"/>
        <v>0.62118095567911835</v>
      </c>
    </row>
    <row r="19" spans="2:6" x14ac:dyDescent="0.25">
      <c r="B19" s="17" t="s">
        <v>40</v>
      </c>
      <c r="C19" s="30">
        <v>156694519</v>
      </c>
      <c r="D19" s="30">
        <v>166786555</v>
      </c>
      <c r="E19" s="30">
        <v>111338735.93999994</v>
      </c>
      <c r="F19" s="55">
        <f t="shared" si="0"/>
        <v>0.66755222529777614</v>
      </c>
    </row>
    <row r="20" spans="2:6" x14ac:dyDescent="0.25">
      <c r="B20" s="17" t="s">
        <v>36</v>
      </c>
      <c r="C20" s="30">
        <v>1114797427</v>
      </c>
      <c r="D20" s="30">
        <v>1244824107</v>
      </c>
      <c r="E20" s="30">
        <v>643228356.18999982</v>
      </c>
      <c r="F20" s="55">
        <f t="shared" si="0"/>
        <v>0.51672228435563217</v>
      </c>
    </row>
    <row r="21" spans="2:6" x14ac:dyDescent="0.25">
      <c r="B21" s="17" t="s">
        <v>37</v>
      </c>
      <c r="C21" s="30">
        <v>820710086</v>
      </c>
      <c r="D21" s="30">
        <v>839603638</v>
      </c>
      <c r="E21" s="30">
        <v>542942749.29000008</v>
      </c>
      <c r="F21" s="55">
        <f t="shared" si="0"/>
        <v>0.64666555112044444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156506657</v>
      </c>
      <c r="E22" s="41">
        <f>SUM(E23:E30)</f>
        <v>101750508.86999999</v>
      </c>
      <c r="F22" s="53">
        <f t="shared" si="0"/>
        <v>0.6501353413356723</v>
      </c>
    </row>
    <row r="23" spans="2:6" x14ac:dyDescent="0.25">
      <c r="B23" s="17" t="s">
        <v>36</v>
      </c>
      <c r="C23" s="30">
        <v>3542637</v>
      </c>
      <c r="D23" s="30">
        <v>3544156</v>
      </c>
      <c r="E23" s="30">
        <v>193441.80000000002</v>
      </c>
      <c r="F23" s="55">
        <f t="shared" si="0"/>
        <v>5.4580498149629987E-2</v>
      </c>
    </row>
    <row r="24" spans="2:6" x14ac:dyDescent="0.25">
      <c r="B24" s="17" t="s">
        <v>37</v>
      </c>
      <c r="C24" s="30">
        <v>149606504</v>
      </c>
      <c r="D24" s="30">
        <v>152962501</v>
      </c>
      <c r="E24" s="30">
        <v>101557067.06999999</v>
      </c>
      <c r="F24" s="55">
        <f t="shared" si="0"/>
        <v>0.66393440487744115</v>
      </c>
    </row>
    <row r="25" spans="2:6" hidden="1" x14ac:dyDescent="0.25">
      <c r="B25" s="17"/>
      <c r="C25" s="30"/>
      <c r="D25" s="30"/>
      <c r="E25" s="30"/>
      <c r="F25" s="55" t="str">
        <f t="shared" si="0"/>
        <v>0.0%</v>
      </c>
    </row>
    <row r="26" spans="2:6" hidden="1" x14ac:dyDescent="0.25">
      <c r="B26" s="17"/>
      <c r="C26" s="30"/>
      <c r="D26" s="30"/>
      <c r="E26" s="30"/>
      <c r="F26" s="55" t="str">
        <f t="shared" si="0"/>
        <v>0.0%</v>
      </c>
    </row>
    <row r="27" spans="2:6" hidden="1" x14ac:dyDescent="0.25">
      <c r="B27" s="17"/>
      <c r="C27" s="30"/>
      <c r="D27" s="30"/>
      <c r="E27" s="30"/>
      <c r="F27" s="55" t="str">
        <f t="shared" si="0"/>
        <v>0.0%</v>
      </c>
    </row>
    <row r="28" spans="2:6" hidden="1" x14ac:dyDescent="0.25">
      <c r="B28" s="17"/>
      <c r="C28" s="30"/>
      <c r="D28" s="30"/>
      <c r="E28" s="30"/>
      <c r="F28" s="55" t="str">
        <f t="shared" si="0"/>
        <v>0.0%</v>
      </c>
    </row>
    <row r="29" spans="2:6" hidden="1" x14ac:dyDescent="0.25">
      <c r="B29" s="17"/>
      <c r="C29" s="30"/>
      <c r="D29" s="30"/>
      <c r="E29" s="30"/>
      <c r="F29" s="55" t="str">
        <f t="shared" si="0"/>
        <v>0.0%</v>
      </c>
    </row>
    <row r="30" spans="2:6" hidden="1" x14ac:dyDescent="0.25">
      <c r="B30" s="17"/>
      <c r="C30" s="30"/>
      <c r="D30" s="30"/>
      <c r="E30" s="30"/>
      <c r="F30" s="55" t="str">
        <f t="shared" si="0"/>
        <v>0.0%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4248237184</v>
      </c>
      <c r="E31" s="41">
        <f>SUM(E32:E45)</f>
        <v>2097496938.4200029</v>
      </c>
      <c r="F31" s="53">
        <f t="shared" si="0"/>
        <v>0.49373348228289576</v>
      </c>
    </row>
    <row r="32" spans="2:6" x14ac:dyDescent="0.25">
      <c r="B32" s="16" t="s">
        <v>27</v>
      </c>
      <c r="C32" s="29">
        <v>88310509</v>
      </c>
      <c r="D32" s="29">
        <v>135821832</v>
      </c>
      <c r="E32" s="29">
        <v>72236555.260000065</v>
      </c>
      <c r="F32" s="54">
        <f t="shared" si="0"/>
        <v>0.53184789364349072</v>
      </c>
    </row>
    <row r="33" spans="2:6" x14ac:dyDescent="0.25">
      <c r="B33" s="17" t="s">
        <v>28</v>
      </c>
      <c r="C33" s="30">
        <v>138438154</v>
      </c>
      <c r="D33" s="30">
        <v>140006587</v>
      </c>
      <c r="E33" s="30">
        <v>73007085.690000013</v>
      </c>
      <c r="F33" s="55">
        <f t="shared" si="0"/>
        <v>0.52145464905876182</v>
      </c>
    </row>
    <row r="34" spans="2:6" x14ac:dyDescent="0.25">
      <c r="B34" s="17" t="s">
        <v>29</v>
      </c>
      <c r="C34" s="30">
        <v>30911780</v>
      </c>
      <c r="D34" s="30">
        <v>52403309</v>
      </c>
      <c r="E34" s="30">
        <v>26777447.589999996</v>
      </c>
      <c r="F34" s="55">
        <f t="shared" si="0"/>
        <v>0.51098772388590952</v>
      </c>
    </row>
    <row r="35" spans="2:6" x14ac:dyDescent="0.25">
      <c r="B35" s="17" t="s">
        <v>30</v>
      </c>
      <c r="C35" s="30">
        <v>33846778</v>
      </c>
      <c r="D35" s="30">
        <v>51828759</v>
      </c>
      <c r="E35" s="30">
        <v>30029013.609999992</v>
      </c>
      <c r="F35" s="55">
        <f t="shared" si="0"/>
        <v>0.5793890146974191</v>
      </c>
    </row>
    <row r="36" spans="2:6" x14ac:dyDescent="0.25">
      <c r="B36" s="17" t="s">
        <v>31</v>
      </c>
      <c r="C36" s="30">
        <v>480760630</v>
      </c>
      <c r="D36" s="30">
        <v>344700486</v>
      </c>
      <c r="E36" s="30">
        <v>76027815.410000056</v>
      </c>
      <c r="F36" s="55">
        <f t="shared" si="0"/>
        <v>0.22056196175482054</v>
      </c>
    </row>
    <row r="37" spans="2:6" x14ac:dyDescent="0.25">
      <c r="B37" s="17" t="s">
        <v>32</v>
      </c>
      <c r="C37" s="30">
        <v>23328647</v>
      </c>
      <c r="D37" s="30">
        <v>43920009</v>
      </c>
      <c r="E37" s="30">
        <v>14338112.039999997</v>
      </c>
      <c r="F37" s="55">
        <f t="shared" si="0"/>
        <v>0.32645967900416406</v>
      </c>
    </row>
    <row r="38" spans="2:6" x14ac:dyDescent="0.25">
      <c r="B38" s="17" t="s">
        <v>33</v>
      </c>
      <c r="C38" s="30">
        <v>51065479</v>
      </c>
      <c r="D38" s="30">
        <v>78883427</v>
      </c>
      <c r="E38" s="30">
        <v>48573540.330000021</v>
      </c>
      <c r="F38" s="55">
        <f t="shared" si="0"/>
        <v>0.61576356628116602</v>
      </c>
    </row>
    <row r="39" spans="2:6" x14ac:dyDescent="0.25">
      <c r="B39" s="17" t="s">
        <v>34</v>
      </c>
      <c r="C39" s="30">
        <v>14653843</v>
      </c>
      <c r="D39" s="30">
        <v>21531556</v>
      </c>
      <c r="E39" s="30">
        <v>13445553.980000008</v>
      </c>
      <c r="F39" s="55">
        <f t="shared" si="0"/>
        <v>0.62445807353634863</v>
      </c>
    </row>
    <row r="40" spans="2:6" x14ac:dyDescent="0.25">
      <c r="B40" s="17" t="s">
        <v>35</v>
      </c>
      <c r="C40" s="30">
        <v>50233929</v>
      </c>
      <c r="D40" s="30">
        <v>86108749</v>
      </c>
      <c r="E40" s="30">
        <v>36226029.960000016</v>
      </c>
      <c r="F40" s="55">
        <f t="shared" si="0"/>
        <v>0.42070092041402224</v>
      </c>
    </row>
    <row r="41" spans="2:6" x14ac:dyDescent="0.25">
      <c r="B41" s="17" t="s">
        <v>38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40</v>
      </c>
      <c r="C42" s="30">
        <v>70037114</v>
      </c>
      <c r="D42" s="30">
        <v>120967295</v>
      </c>
      <c r="E42" s="30">
        <v>62952260.970000014</v>
      </c>
      <c r="F42" s="55">
        <f t="shared" si="0"/>
        <v>0.52040728008343096</v>
      </c>
    </row>
    <row r="43" spans="2:6" x14ac:dyDescent="0.25">
      <c r="B43" s="17" t="s">
        <v>39</v>
      </c>
      <c r="C43" s="30">
        <v>23915230</v>
      </c>
      <c r="D43" s="30">
        <v>23801650</v>
      </c>
      <c r="E43" s="30">
        <v>3770535.87</v>
      </c>
      <c r="F43" s="55">
        <f t="shared" si="0"/>
        <v>0.15841489434556008</v>
      </c>
    </row>
    <row r="44" spans="2:6" x14ac:dyDescent="0.25">
      <c r="B44" s="17" t="s">
        <v>36</v>
      </c>
      <c r="C44" s="30">
        <v>507488235</v>
      </c>
      <c r="D44" s="30">
        <v>591056579</v>
      </c>
      <c r="E44" s="30">
        <v>374346066.28000051</v>
      </c>
      <c r="F44" s="55">
        <f t="shared" si="0"/>
        <v>0.63335064625006143</v>
      </c>
    </row>
    <row r="45" spans="2:6" x14ac:dyDescent="0.25">
      <c r="B45" s="17" t="s">
        <v>37</v>
      </c>
      <c r="C45" s="30">
        <v>1753322231</v>
      </c>
      <c r="D45" s="30">
        <v>2557206777</v>
      </c>
      <c r="E45" s="30">
        <v>1265766921.4300022</v>
      </c>
      <c r="F45" s="55">
        <f t="shared" si="0"/>
        <v>0.49498027801840216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579421286</v>
      </c>
      <c r="E46" s="41">
        <f>SUM(E47:E53)</f>
        <v>438824059.0200001</v>
      </c>
      <c r="F46" s="53">
        <f t="shared" si="0"/>
        <v>0.75734887485648927</v>
      </c>
    </row>
    <row r="47" spans="2:6" x14ac:dyDescent="0.25">
      <c r="B47" s="17" t="s">
        <v>27</v>
      </c>
      <c r="C47" s="30">
        <v>7200122</v>
      </c>
      <c r="D47" s="30">
        <v>4398372</v>
      </c>
      <c r="E47" s="30">
        <v>0</v>
      </c>
      <c r="F47" s="55" t="str">
        <f t="shared" si="0"/>
        <v>0.0%</v>
      </c>
    </row>
    <row r="48" spans="2:6" x14ac:dyDescent="0.25">
      <c r="B48" s="17" t="s">
        <v>28</v>
      </c>
      <c r="C48" s="30">
        <v>0</v>
      </c>
      <c r="D48" s="30">
        <v>1728330</v>
      </c>
      <c r="E48" s="30">
        <v>835701.1100000001</v>
      </c>
      <c r="F48" s="55">
        <f t="shared" si="0"/>
        <v>0.48353098655927984</v>
      </c>
    </row>
    <row r="49" spans="2:6" x14ac:dyDescent="0.25">
      <c r="B49" s="17" t="s">
        <v>29</v>
      </c>
      <c r="C49" s="30">
        <v>12000000</v>
      </c>
      <c r="D49" s="30">
        <v>22235289</v>
      </c>
      <c r="E49" s="30">
        <v>20693736.18</v>
      </c>
      <c r="F49" s="55">
        <f t="shared" si="0"/>
        <v>0.93067088896393479</v>
      </c>
    </row>
    <row r="50" spans="2:6" x14ac:dyDescent="0.25">
      <c r="B50" s="17" t="s">
        <v>31</v>
      </c>
      <c r="C50" s="30">
        <v>21990134</v>
      </c>
      <c r="D50" s="30">
        <v>37784060</v>
      </c>
      <c r="E50" s="30">
        <v>35748312.57</v>
      </c>
      <c r="F50" s="55">
        <f t="shared" si="0"/>
        <v>0.94612152770242264</v>
      </c>
    </row>
    <row r="51" spans="2:6" x14ac:dyDescent="0.25">
      <c r="B51" s="17" t="s">
        <v>40</v>
      </c>
      <c r="C51" s="30">
        <v>282129845</v>
      </c>
      <c r="D51" s="30">
        <v>284925205</v>
      </c>
      <c r="E51" s="30">
        <v>280557123.50000006</v>
      </c>
      <c r="F51" s="55">
        <f t="shared" si="0"/>
        <v>0.98466937489787909</v>
      </c>
    </row>
    <row r="52" spans="2:6" x14ac:dyDescent="0.25">
      <c r="B52" s="17" t="s">
        <v>36</v>
      </c>
      <c r="C52" s="30">
        <v>843018347</v>
      </c>
      <c r="D52" s="30">
        <v>92215191</v>
      </c>
      <c r="E52" s="30">
        <v>879053</v>
      </c>
      <c r="F52" s="55">
        <f t="shared" si="0"/>
        <v>9.5326267881394935E-3</v>
      </c>
    </row>
    <row r="53" spans="2:6" x14ac:dyDescent="0.25">
      <c r="B53" s="17" t="s">
        <v>37</v>
      </c>
      <c r="C53" s="30">
        <v>170057861</v>
      </c>
      <c r="D53" s="30">
        <v>136134839</v>
      </c>
      <c r="E53" s="30">
        <v>100110132.66</v>
      </c>
      <c r="F53" s="55">
        <f t="shared" si="0"/>
        <v>0.735374819519932</v>
      </c>
    </row>
    <row r="54" spans="2:6" x14ac:dyDescent="0.25">
      <c r="B54" s="40" t="s">
        <v>10</v>
      </c>
      <c r="C54" s="41">
        <f>+SUM(C55:C63)</f>
        <v>283082289</v>
      </c>
      <c r="D54" s="41">
        <f>+SUM(D55:D63)</f>
        <v>319345958</v>
      </c>
      <c r="E54" s="41">
        <f>+SUM(E55:E63)</f>
        <v>118956050.56999999</v>
      </c>
      <c r="F54" s="53">
        <f t="shared" si="0"/>
        <v>0.37249900175658396</v>
      </c>
    </row>
    <row r="55" spans="2:6" x14ac:dyDescent="0.25">
      <c r="B55" s="16" t="s">
        <v>27</v>
      </c>
      <c r="C55" s="29">
        <v>124732</v>
      </c>
      <c r="D55" s="29">
        <v>10911437</v>
      </c>
      <c r="E55" s="29">
        <v>8936367</v>
      </c>
      <c r="F55" s="54">
        <f t="shared" si="0"/>
        <v>0.81899084419403234</v>
      </c>
    </row>
    <row r="56" spans="2:6" x14ac:dyDescent="0.25">
      <c r="B56" s="17" t="s">
        <v>28</v>
      </c>
      <c r="C56" s="30">
        <v>0</v>
      </c>
      <c r="D56" s="30">
        <v>2237090</v>
      </c>
      <c r="E56" s="30">
        <v>751490</v>
      </c>
      <c r="F56" s="55">
        <f t="shared" si="0"/>
        <v>0.33592300712085787</v>
      </c>
    </row>
    <row r="57" spans="2:6" x14ac:dyDescent="0.25">
      <c r="B57" s="17" t="s">
        <v>29</v>
      </c>
      <c r="C57" s="30">
        <v>128000</v>
      </c>
      <c r="D57" s="30">
        <v>2481889</v>
      </c>
      <c r="E57" s="30">
        <v>2385277</v>
      </c>
      <c r="F57" s="55">
        <f t="shared" si="0"/>
        <v>0.96107319868052121</v>
      </c>
    </row>
    <row r="58" spans="2:6" x14ac:dyDescent="0.25">
      <c r="B58" s="17" t="s">
        <v>31</v>
      </c>
      <c r="C58" s="30">
        <v>0</v>
      </c>
      <c r="D58" s="30">
        <v>10177611</v>
      </c>
      <c r="E58" s="30">
        <v>9661225</v>
      </c>
      <c r="F58" s="55"/>
    </row>
    <row r="59" spans="2:6" x14ac:dyDescent="0.25">
      <c r="B59" s="17" t="s">
        <v>32</v>
      </c>
      <c r="C59" s="30">
        <v>0</v>
      </c>
      <c r="D59" s="30">
        <v>0</v>
      </c>
      <c r="E59" s="30">
        <v>0</v>
      </c>
      <c r="F59" s="55" t="str">
        <f t="shared" si="0"/>
        <v>0.0%</v>
      </c>
    </row>
    <row r="60" spans="2:6" x14ac:dyDescent="0.25">
      <c r="B60" s="17" t="s">
        <v>35</v>
      </c>
      <c r="C60" s="30">
        <v>0</v>
      </c>
      <c r="D60" s="30">
        <v>62344</v>
      </c>
      <c r="E60" s="30">
        <v>62343.79</v>
      </c>
      <c r="F60" s="55">
        <f t="shared" si="0"/>
        <v>0.99999663159245478</v>
      </c>
    </row>
    <row r="61" spans="2:6" x14ac:dyDescent="0.25">
      <c r="B61" s="17" t="s">
        <v>40</v>
      </c>
      <c r="C61" s="30">
        <v>43956363</v>
      </c>
      <c r="D61" s="30">
        <v>41493301</v>
      </c>
      <c r="E61" s="30">
        <v>34277302</v>
      </c>
      <c r="F61" s="55">
        <f t="shared" si="0"/>
        <v>0.8260924335713854</v>
      </c>
    </row>
    <row r="62" spans="2:6" x14ac:dyDescent="0.25">
      <c r="B62" s="17" t="s">
        <v>36</v>
      </c>
      <c r="C62" s="30">
        <v>184275701</v>
      </c>
      <c r="D62" s="30">
        <v>187243677</v>
      </c>
      <c r="E62" s="30">
        <v>4205511.8500000006</v>
      </c>
      <c r="F62" s="55">
        <f t="shared" si="0"/>
        <v>2.2460100748822619E-2</v>
      </c>
    </row>
    <row r="63" spans="2:6" x14ac:dyDescent="0.25">
      <c r="B63" s="17" t="s">
        <v>37</v>
      </c>
      <c r="C63" s="30">
        <v>54597493</v>
      </c>
      <c r="D63" s="30">
        <v>64738609</v>
      </c>
      <c r="E63" s="30">
        <v>58676533.93</v>
      </c>
      <c r="F63" s="55">
        <f t="shared" si="0"/>
        <v>0.9063607457182159</v>
      </c>
    </row>
    <row r="64" spans="2:6" hidden="1" x14ac:dyDescent="0.25">
      <c r="B64" s="40"/>
      <c r="C64" s="41"/>
      <c r="D64" s="41"/>
      <c r="E64" s="41"/>
      <c r="F64" s="53" t="str">
        <f t="shared" si="0"/>
        <v>0.0%</v>
      </c>
    </row>
    <row r="65" spans="2:6" hidden="1" x14ac:dyDescent="0.25">
      <c r="B65" s="17"/>
      <c r="C65" s="29"/>
      <c r="D65" s="29"/>
      <c r="E65" s="29"/>
      <c r="F65" s="54" t="str">
        <f t="shared" si="0"/>
        <v>0.0%</v>
      </c>
    </row>
    <row r="66" spans="2:6" x14ac:dyDescent="0.25">
      <c r="B66" s="40" t="s">
        <v>9</v>
      </c>
      <c r="C66" s="41">
        <f>SUM(C67:C79)</f>
        <v>1688965760</v>
      </c>
      <c r="D66" s="41">
        <f>SUM(D67:D79)</f>
        <v>1687895347</v>
      </c>
      <c r="E66" s="41">
        <f>SUM(E67:E79)</f>
        <v>373874181.67000014</v>
      </c>
      <c r="F66" s="53">
        <f t="shared" si="0"/>
        <v>0.22150317692060095</v>
      </c>
    </row>
    <row r="67" spans="2:6" x14ac:dyDescent="0.25">
      <c r="B67" s="16" t="s">
        <v>27</v>
      </c>
      <c r="C67" s="29">
        <v>164465288</v>
      </c>
      <c r="D67" s="29">
        <v>83877855</v>
      </c>
      <c r="E67" s="29">
        <v>16764108.260000002</v>
      </c>
      <c r="F67" s="54">
        <f t="shared" si="0"/>
        <v>0.19986334009137455</v>
      </c>
    </row>
    <row r="68" spans="2:6" x14ac:dyDescent="0.25">
      <c r="B68" s="17" t="s">
        <v>28</v>
      </c>
      <c r="C68" s="30">
        <v>0</v>
      </c>
      <c r="D68" s="30">
        <v>920891</v>
      </c>
      <c r="E68" s="30">
        <v>422041.04000000004</v>
      </c>
      <c r="F68" s="55">
        <f t="shared" si="0"/>
        <v>0.45829641075871091</v>
      </c>
    </row>
    <row r="69" spans="2:6" x14ac:dyDescent="0.25">
      <c r="B69" s="17" t="s">
        <v>29</v>
      </c>
      <c r="C69" s="30">
        <v>0</v>
      </c>
      <c r="D69" s="30">
        <v>185752</v>
      </c>
      <c r="E69" s="30">
        <v>17590</v>
      </c>
      <c r="F69" s="55">
        <f t="shared" ref="F69:F80" si="1">IF(E69=0,"0.0%",E69/D69)</f>
        <v>9.4696154011800676E-2</v>
      </c>
    </row>
    <row r="70" spans="2:6" x14ac:dyDescent="0.25">
      <c r="B70" s="17" t="s">
        <v>30</v>
      </c>
      <c r="C70" s="30">
        <v>0</v>
      </c>
      <c r="D70" s="30">
        <v>508018</v>
      </c>
      <c r="E70" s="30">
        <v>150946.34</v>
      </c>
      <c r="F70" s="55">
        <f t="shared" si="1"/>
        <v>0.29712793641170193</v>
      </c>
    </row>
    <row r="71" spans="2:6" x14ac:dyDescent="0.25">
      <c r="B71" s="17" t="s">
        <v>31</v>
      </c>
      <c r="C71" s="30">
        <v>100000000</v>
      </c>
      <c r="D71" s="30">
        <v>101086071</v>
      </c>
      <c r="E71" s="30">
        <v>451855.12999999995</v>
      </c>
      <c r="F71" s="55">
        <f t="shared" si="1"/>
        <v>4.4700038841157443E-3</v>
      </c>
    </row>
    <row r="72" spans="2:6" x14ac:dyDescent="0.25">
      <c r="B72" s="17" t="s">
        <v>32</v>
      </c>
      <c r="C72" s="30">
        <v>0</v>
      </c>
      <c r="D72" s="30">
        <v>26184646</v>
      </c>
      <c r="E72" s="30">
        <v>663455.22</v>
      </c>
      <c r="F72" s="55">
        <f t="shared" si="1"/>
        <v>2.5337566908485223E-2</v>
      </c>
    </row>
    <row r="73" spans="2:6" x14ac:dyDescent="0.25">
      <c r="B73" s="17" t="s">
        <v>33</v>
      </c>
      <c r="C73" s="30">
        <v>0</v>
      </c>
      <c r="D73" s="30">
        <v>648973</v>
      </c>
      <c r="E73" s="30">
        <v>251650.33000000002</v>
      </c>
      <c r="F73" s="55">
        <f t="shared" si="1"/>
        <v>0.38776702574683386</v>
      </c>
    </row>
    <row r="74" spans="2:6" x14ac:dyDescent="0.25">
      <c r="B74" s="17" t="s">
        <v>34</v>
      </c>
      <c r="C74" s="30">
        <v>0</v>
      </c>
      <c r="D74" s="30">
        <v>441454</v>
      </c>
      <c r="E74" s="30">
        <v>267471.04000000004</v>
      </c>
      <c r="F74" s="55">
        <f t="shared" si="1"/>
        <v>0.60588654763576733</v>
      </c>
    </row>
    <row r="75" spans="2:6" x14ac:dyDescent="0.25">
      <c r="B75" s="17" t="s">
        <v>35</v>
      </c>
      <c r="C75" s="30">
        <v>0</v>
      </c>
      <c r="D75" s="30">
        <v>5751707</v>
      </c>
      <c r="E75" s="30">
        <v>767912.33999999985</v>
      </c>
      <c r="F75" s="55">
        <f t="shared" si="1"/>
        <v>0.13351033701821038</v>
      </c>
    </row>
    <row r="76" spans="2:6" x14ac:dyDescent="0.25">
      <c r="B76" s="17" t="s">
        <v>40</v>
      </c>
      <c r="C76" s="30">
        <v>0</v>
      </c>
      <c r="D76" s="30">
        <v>542959</v>
      </c>
      <c r="E76" s="30">
        <v>198922.84999999998</v>
      </c>
      <c r="F76" s="55">
        <f t="shared" si="1"/>
        <v>0.36636808672478027</v>
      </c>
    </row>
    <row r="77" spans="2:6" x14ac:dyDescent="0.25">
      <c r="B77" s="17" t="s">
        <v>39</v>
      </c>
      <c r="C77" s="30">
        <v>1838520</v>
      </c>
      <c r="D77" s="30">
        <v>1992931</v>
      </c>
      <c r="E77" s="30">
        <v>132686.26</v>
      </c>
      <c r="F77" s="55">
        <f t="shared" si="1"/>
        <v>6.6578451536957378E-2</v>
      </c>
    </row>
    <row r="78" spans="2:6" x14ac:dyDescent="0.25">
      <c r="B78" s="17" t="s">
        <v>36</v>
      </c>
      <c r="C78" s="30">
        <v>0</v>
      </c>
      <c r="D78" s="30">
        <v>6079486</v>
      </c>
      <c r="E78" s="30">
        <v>2806745.1299999994</v>
      </c>
      <c r="F78" s="55">
        <f t="shared" si="1"/>
        <v>0.46167474191074698</v>
      </c>
    </row>
    <row r="79" spans="2:6" x14ac:dyDescent="0.25">
      <c r="B79" s="17" t="s">
        <v>37</v>
      </c>
      <c r="C79" s="30">
        <v>1422661952</v>
      </c>
      <c r="D79" s="30">
        <v>1459674604</v>
      </c>
      <c r="E79" s="30">
        <v>350978797.73000014</v>
      </c>
      <c r="F79" s="55">
        <f t="shared" si="1"/>
        <v>0.24045002685406736</v>
      </c>
    </row>
    <row r="80" spans="2:6" x14ac:dyDescent="0.25">
      <c r="B80" s="43" t="s">
        <v>3</v>
      </c>
      <c r="C80" s="44">
        <f>+C66+C64+C54+C46+C31+C22+C9</f>
        <v>9707579091</v>
      </c>
      <c r="D80" s="44">
        <f>+D66+D64+D54+D46+D31+D22+D9</f>
        <v>10207101245</v>
      </c>
      <c r="E80" s="44">
        <f>+E66+E64+E54+E46+E31+E22+E9</f>
        <v>5062198505.840003</v>
      </c>
      <c r="F80" s="56">
        <f t="shared" si="1"/>
        <v>0.49594869143869291</v>
      </c>
    </row>
    <row r="81" spans="2:6" x14ac:dyDescent="0.2">
      <c r="B81" s="34" t="s">
        <v>43</v>
      </c>
      <c r="C81" s="20"/>
      <c r="D81" s="20"/>
      <c r="E81" s="20"/>
    </row>
    <row r="82" spans="2:6" x14ac:dyDescent="0.25">
      <c r="C82" s="20"/>
      <c r="D82" s="20"/>
      <c r="E82" s="20"/>
      <c r="F82" s="57"/>
    </row>
    <row r="83" spans="2:6" x14ac:dyDescent="0.25">
      <c r="C83" s="20"/>
      <c r="D83" s="20"/>
      <c r="E83" s="20"/>
    </row>
    <row r="84" spans="2:6" x14ac:dyDescent="0.25">
      <c r="D84" s="20"/>
      <c r="E84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6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3215694813</v>
      </c>
      <c r="E9" s="41">
        <f>SUM(E10:E21)</f>
        <v>1931296767.2900004</v>
      </c>
      <c r="F9" s="42">
        <f>IF(E9=0,"0.0%",E9/D9)</f>
        <v>0.60058459511841755</v>
      </c>
    </row>
    <row r="10" spans="2:6" x14ac:dyDescent="0.25">
      <c r="B10" s="11" t="s">
        <v>27</v>
      </c>
      <c r="C10" s="26">
        <v>275192233</v>
      </c>
      <c r="D10" s="26">
        <v>297044157</v>
      </c>
      <c r="E10" s="26">
        <v>202747107.50000024</v>
      </c>
      <c r="F10" s="31">
        <f t="shared" ref="F10:F60" si="0">IF(E10=0,"0.0%",E10/D10)</f>
        <v>0.6825487144660457</v>
      </c>
    </row>
    <row r="11" spans="2:6" x14ac:dyDescent="0.25">
      <c r="B11" s="13" t="s">
        <v>28</v>
      </c>
      <c r="C11" s="27">
        <v>61128019</v>
      </c>
      <c r="D11" s="27">
        <v>65386839</v>
      </c>
      <c r="E11" s="27">
        <v>42656406.640000015</v>
      </c>
      <c r="F11" s="22">
        <f t="shared" si="0"/>
        <v>0.65236991560335278</v>
      </c>
    </row>
    <row r="12" spans="2:6" x14ac:dyDescent="0.25">
      <c r="B12" s="13" t="s">
        <v>29</v>
      </c>
      <c r="C12" s="27">
        <v>34247147</v>
      </c>
      <c r="D12" s="27">
        <v>36975549</v>
      </c>
      <c r="E12" s="27">
        <v>22263307.779999997</v>
      </c>
      <c r="F12" s="22">
        <f t="shared" si="0"/>
        <v>0.60210891743622241</v>
      </c>
    </row>
    <row r="13" spans="2:6" x14ac:dyDescent="0.25">
      <c r="B13" s="13" t="s">
        <v>30</v>
      </c>
      <c r="C13" s="27">
        <v>113499551</v>
      </c>
      <c r="D13" s="27">
        <v>122554453</v>
      </c>
      <c r="E13" s="27">
        <v>78769259.730000049</v>
      </c>
      <c r="F13" s="22">
        <f t="shared" si="0"/>
        <v>0.64272866307028476</v>
      </c>
    </row>
    <row r="14" spans="2:6" x14ac:dyDescent="0.25">
      <c r="B14" s="13" t="s">
        <v>31</v>
      </c>
      <c r="C14" s="27">
        <v>55422734</v>
      </c>
      <c r="D14" s="27">
        <v>60457515</v>
      </c>
      <c r="E14" s="27">
        <v>39531862.479999989</v>
      </c>
      <c r="F14" s="22">
        <f t="shared" si="0"/>
        <v>0.65387838848487223</v>
      </c>
    </row>
    <row r="15" spans="2:6" x14ac:dyDescent="0.25">
      <c r="B15" s="13" t="s">
        <v>32</v>
      </c>
      <c r="C15" s="27">
        <v>6943067</v>
      </c>
      <c r="D15" s="27">
        <v>8245589</v>
      </c>
      <c r="E15" s="27">
        <v>4687429.4999999991</v>
      </c>
      <c r="F15" s="22">
        <f t="shared" si="0"/>
        <v>0.56847721854678901</v>
      </c>
    </row>
    <row r="16" spans="2:6" x14ac:dyDescent="0.25">
      <c r="B16" s="13" t="s">
        <v>33</v>
      </c>
      <c r="C16" s="27">
        <v>257903093</v>
      </c>
      <c r="D16" s="27">
        <v>281898764</v>
      </c>
      <c r="E16" s="27">
        <v>184873338.17000008</v>
      </c>
      <c r="F16" s="22">
        <f t="shared" si="0"/>
        <v>0.65581464617560392</v>
      </c>
    </row>
    <row r="17" spans="2:6" x14ac:dyDescent="0.25">
      <c r="B17" s="13" t="s">
        <v>34</v>
      </c>
      <c r="C17" s="27">
        <v>35761385</v>
      </c>
      <c r="D17" s="27">
        <v>39472910</v>
      </c>
      <c r="E17" s="27">
        <v>25680542.220000025</v>
      </c>
      <c r="F17" s="22">
        <f t="shared" si="0"/>
        <v>0.65058649640981692</v>
      </c>
    </row>
    <row r="18" spans="2:6" x14ac:dyDescent="0.25">
      <c r="B18" s="13" t="s">
        <v>35</v>
      </c>
      <c r="C18" s="27">
        <v>47373772</v>
      </c>
      <c r="D18" s="27">
        <v>52444737</v>
      </c>
      <c r="E18" s="27">
        <v>32577671.85000002</v>
      </c>
      <c r="F18" s="22">
        <f t="shared" si="0"/>
        <v>0.62118095567911835</v>
      </c>
    </row>
    <row r="19" spans="2:6" x14ac:dyDescent="0.25">
      <c r="B19" s="13" t="s">
        <v>40</v>
      </c>
      <c r="C19" s="27">
        <v>156694519</v>
      </c>
      <c r="D19" s="27">
        <v>166786555</v>
      </c>
      <c r="E19" s="27">
        <v>111338735.93999998</v>
      </c>
      <c r="F19" s="22">
        <f t="shared" si="0"/>
        <v>0.66755222529777647</v>
      </c>
    </row>
    <row r="20" spans="2:6" x14ac:dyDescent="0.25">
      <c r="B20" s="13" t="s">
        <v>36</v>
      </c>
      <c r="C20" s="27">
        <v>1114797427</v>
      </c>
      <c r="D20" s="27">
        <v>1244824107</v>
      </c>
      <c r="E20" s="27">
        <v>643228356.18999982</v>
      </c>
      <c r="F20" s="22">
        <f t="shared" si="0"/>
        <v>0.51672228435563217</v>
      </c>
    </row>
    <row r="21" spans="2:6" x14ac:dyDescent="0.25">
      <c r="B21" s="13" t="s">
        <v>37</v>
      </c>
      <c r="C21" s="27">
        <v>820710086</v>
      </c>
      <c r="D21" s="27">
        <v>839603638</v>
      </c>
      <c r="E21" s="27">
        <v>542942749.29000032</v>
      </c>
      <c r="F21" s="22">
        <f t="shared" si="0"/>
        <v>0.64666555112044466</v>
      </c>
    </row>
    <row r="22" spans="2:6" x14ac:dyDescent="0.25">
      <c r="B22" s="40" t="s">
        <v>19</v>
      </c>
      <c r="C22" s="41">
        <f>SUM(C23:C24)</f>
        <v>153149141</v>
      </c>
      <c r="D22" s="41">
        <f>SUM(D23:D24)</f>
        <v>156506657</v>
      </c>
      <c r="E22" s="41">
        <f>SUM(E23:E24)</f>
        <v>101750508.86999999</v>
      </c>
      <c r="F22" s="42">
        <f t="shared" si="0"/>
        <v>0.6501353413356723</v>
      </c>
    </row>
    <row r="23" spans="2:6" x14ac:dyDescent="0.25">
      <c r="B23" s="13" t="s">
        <v>36</v>
      </c>
      <c r="C23" s="27">
        <v>3542637</v>
      </c>
      <c r="D23" s="27">
        <v>3544156</v>
      </c>
      <c r="E23" s="27">
        <v>193441.80000000002</v>
      </c>
      <c r="F23" s="22">
        <f t="shared" si="0"/>
        <v>5.4580498149629987E-2</v>
      </c>
    </row>
    <row r="24" spans="2:6" x14ac:dyDescent="0.25">
      <c r="B24" s="13" t="s">
        <v>37</v>
      </c>
      <c r="C24" s="27">
        <v>149606504</v>
      </c>
      <c r="D24" s="27">
        <v>152962501</v>
      </c>
      <c r="E24" s="27">
        <v>101557067.06999999</v>
      </c>
      <c r="F24" s="22">
        <f t="shared" si="0"/>
        <v>0.66393440487744115</v>
      </c>
    </row>
    <row r="25" spans="2:6" x14ac:dyDescent="0.25">
      <c r="B25" s="40" t="s">
        <v>18</v>
      </c>
      <c r="C25" s="41">
        <f>SUM(C26:C38)</f>
        <v>3266211439</v>
      </c>
      <c r="D25" s="41">
        <f>SUM(D26:D38)</f>
        <v>3500393106</v>
      </c>
      <c r="E25" s="41">
        <f>SUM(E26:E38)</f>
        <v>1691994219.5200024</v>
      </c>
      <c r="F25" s="42">
        <f t="shared" si="0"/>
        <v>0.4833726293826161</v>
      </c>
    </row>
    <row r="26" spans="2:6" x14ac:dyDescent="0.25">
      <c r="B26" s="35" t="s">
        <v>27</v>
      </c>
      <c r="C26" s="12">
        <v>88310509</v>
      </c>
      <c r="D26" s="12">
        <v>89212052</v>
      </c>
      <c r="E26" s="12">
        <v>47156100.589999989</v>
      </c>
      <c r="F26" s="31">
        <f t="shared" si="0"/>
        <v>0.52858441805598178</v>
      </c>
    </row>
    <row r="27" spans="2:6" x14ac:dyDescent="0.25">
      <c r="B27" s="36" t="s">
        <v>28</v>
      </c>
      <c r="C27" s="37">
        <v>138438154</v>
      </c>
      <c r="D27" s="37">
        <v>136612063</v>
      </c>
      <c r="E27" s="37">
        <v>71295333.25000006</v>
      </c>
      <c r="F27" s="22">
        <f t="shared" si="0"/>
        <v>0.521881682220113</v>
      </c>
    </row>
    <row r="28" spans="2:6" x14ac:dyDescent="0.25">
      <c r="B28" s="36" t="s">
        <v>29</v>
      </c>
      <c r="C28" s="37">
        <v>30911780</v>
      </c>
      <c r="D28" s="37">
        <v>52145288</v>
      </c>
      <c r="E28" s="37">
        <v>26657026.999999993</v>
      </c>
      <c r="F28" s="22">
        <f t="shared" si="0"/>
        <v>0.51120682275261364</v>
      </c>
    </row>
    <row r="29" spans="2:6" x14ac:dyDescent="0.25">
      <c r="B29" s="36" t="s">
        <v>30</v>
      </c>
      <c r="C29" s="37">
        <v>33846778</v>
      </c>
      <c r="D29" s="37">
        <v>35894840</v>
      </c>
      <c r="E29" s="37">
        <v>21123680.599999972</v>
      </c>
      <c r="F29" s="22">
        <f t="shared" si="0"/>
        <v>0.58848794422819473</v>
      </c>
    </row>
    <row r="30" spans="2:6" x14ac:dyDescent="0.25">
      <c r="B30" s="36" t="s">
        <v>31</v>
      </c>
      <c r="C30" s="37">
        <v>480760630</v>
      </c>
      <c r="D30" s="37">
        <v>322920084</v>
      </c>
      <c r="E30" s="37">
        <v>64043551.579999991</v>
      </c>
      <c r="F30" s="22">
        <f t="shared" si="0"/>
        <v>0.19832631896627398</v>
      </c>
    </row>
    <row r="31" spans="2:6" x14ac:dyDescent="0.25">
      <c r="B31" s="36" t="s">
        <v>32</v>
      </c>
      <c r="C31" s="37">
        <v>23328647</v>
      </c>
      <c r="D31" s="37">
        <v>43920009</v>
      </c>
      <c r="E31" s="37">
        <v>14338112.039999994</v>
      </c>
      <c r="F31" s="22">
        <f t="shared" si="0"/>
        <v>0.32645967900416401</v>
      </c>
    </row>
    <row r="32" spans="2:6" x14ac:dyDescent="0.25">
      <c r="B32" s="36" t="s">
        <v>33</v>
      </c>
      <c r="C32" s="37">
        <v>51065479</v>
      </c>
      <c r="D32" s="37">
        <v>61187487</v>
      </c>
      <c r="E32" s="37">
        <v>36756363.790000021</v>
      </c>
      <c r="F32" s="22">
        <f t="shared" si="0"/>
        <v>0.60071700264467509</v>
      </c>
    </row>
    <row r="33" spans="2:6" x14ac:dyDescent="0.25">
      <c r="B33" s="36" t="s">
        <v>34</v>
      </c>
      <c r="C33" s="37">
        <v>14653843</v>
      </c>
      <c r="D33" s="37">
        <v>19155671</v>
      </c>
      <c r="E33" s="37">
        <v>11998153.45000001</v>
      </c>
      <c r="F33" s="22">
        <f t="shared" si="0"/>
        <v>0.62634994357545659</v>
      </c>
    </row>
    <row r="34" spans="2:6" x14ac:dyDescent="0.25">
      <c r="B34" s="36" t="s">
        <v>35</v>
      </c>
      <c r="C34" s="37">
        <v>50233929</v>
      </c>
      <c r="D34" s="37">
        <v>82206347</v>
      </c>
      <c r="E34" s="37">
        <v>34542682.290000007</v>
      </c>
      <c r="F34" s="22">
        <f t="shared" si="0"/>
        <v>0.4201948334962507</v>
      </c>
    </row>
    <row r="35" spans="2:6" x14ac:dyDescent="0.25">
      <c r="B35" s="36" t="s">
        <v>40</v>
      </c>
      <c r="C35" s="37">
        <v>70037114</v>
      </c>
      <c r="D35" s="37">
        <v>94238484</v>
      </c>
      <c r="E35" s="37">
        <v>49540198.379999958</v>
      </c>
      <c r="F35" s="22">
        <f t="shared" si="0"/>
        <v>0.52568967875162298</v>
      </c>
    </row>
    <row r="36" spans="2:6" x14ac:dyDescent="0.25">
      <c r="B36" s="36" t="s">
        <v>39</v>
      </c>
      <c r="C36" s="37">
        <v>23915230</v>
      </c>
      <c r="D36" s="37">
        <v>23801650</v>
      </c>
      <c r="E36" s="37">
        <v>3770535.87</v>
      </c>
      <c r="F36" s="22">
        <f t="shared" si="0"/>
        <v>0.15841489434556008</v>
      </c>
    </row>
    <row r="37" spans="2:6" x14ac:dyDescent="0.25">
      <c r="B37" s="36" t="s">
        <v>36</v>
      </c>
      <c r="C37" s="37">
        <v>507387115</v>
      </c>
      <c r="D37" s="37">
        <v>590955249</v>
      </c>
      <c r="E37" s="37">
        <v>374345886.28000051</v>
      </c>
      <c r="F37" s="22">
        <f t="shared" si="0"/>
        <v>0.63345894111856937</v>
      </c>
    </row>
    <row r="38" spans="2:6" x14ac:dyDescent="0.25">
      <c r="B38" s="36" t="s">
        <v>37</v>
      </c>
      <c r="C38" s="37">
        <v>1753322231</v>
      </c>
      <c r="D38" s="37">
        <v>1948143882</v>
      </c>
      <c r="E38" s="37">
        <v>936426594.40000176</v>
      </c>
      <c r="F38" s="22">
        <f t="shared" si="0"/>
        <v>0.48067630068403838</v>
      </c>
    </row>
    <row r="39" spans="2:6" x14ac:dyDescent="0.25">
      <c r="B39" s="40" t="s">
        <v>17</v>
      </c>
      <c r="C39" s="41">
        <f>SUM(C40:C48)</f>
        <v>1336396309</v>
      </c>
      <c r="D39" s="41">
        <f>SUM(D40:D48)</f>
        <v>579421286</v>
      </c>
      <c r="E39" s="41">
        <f>SUM(E40:E48)</f>
        <v>438824059.0200001</v>
      </c>
      <c r="F39" s="42">
        <f t="shared" si="0"/>
        <v>0.75734887485648927</v>
      </c>
    </row>
    <row r="40" spans="2:6" x14ac:dyDescent="0.25">
      <c r="B40" s="13" t="s">
        <v>27</v>
      </c>
      <c r="C40" s="27">
        <v>7200122</v>
      </c>
      <c r="D40" s="27">
        <v>4398372</v>
      </c>
      <c r="E40" s="27">
        <v>0</v>
      </c>
      <c r="F40" s="22" t="str">
        <f t="shared" si="0"/>
        <v>0.0%</v>
      </c>
    </row>
    <row r="41" spans="2:6" x14ac:dyDescent="0.25">
      <c r="B41" s="13" t="s">
        <v>28</v>
      </c>
      <c r="C41" s="27">
        <v>0</v>
      </c>
      <c r="D41" s="27">
        <v>1728330</v>
      </c>
      <c r="E41" s="27">
        <v>835701.1100000001</v>
      </c>
      <c r="F41" s="22">
        <f t="shared" si="0"/>
        <v>0.48353098655927984</v>
      </c>
    </row>
    <row r="42" spans="2:6" x14ac:dyDescent="0.25">
      <c r="B42" s="13" t="s">
        <v>29</v>
      </c>
      <c r="C42" s="27">
        <v>12000000</v>
      </c>
      <c r="D42" s="27">
        <v>22235289</v>
      </c>
      <c r="E42" s="27">
        <v>20693736.18</v>
      </c>
      <c r="F42" s="22">
        <f t="shared" si="0"/>
        <v>0.93067088896393479</v>
      </c>
    </row>
    <row r="43" spans="2:6" x14ac:dyDescent="0.25">
      <c r="B43" s="13" t="s">
        <v>31</v>
      </c>
      <c r="C43" s="27">
        <v>21990134</v>
      </c>
      <c r="D43" s="27">
        <v>37784060</v>
      </c>
      <c r="E43" s="27">
        <v>35748312.57</v>
      </c>
      <c r="F43" s="22">
        <f t="shared" si="0"/>
        <v>0.94612152770242264</v>
      </c>
    </row>
    <row r="44" spans="2:6" x14ac:dyDescent="0.25">
      <c r="B44" s="13" t="s">
        <v>40</v>
      </c>
      <c r="C44" s="27">
        <v>282129845</v>
      </c>
      <c r="D44" s="27">
        <v>284925205</v>
      </c>
      <c r="E44" s="27">
        <v>280557123.50000006</v>
      </c>
      <c r="F44" s="22">
        <f t="shared" si="0"/>
        <v>0.98466937489787909</v>
      </c>
    </row>
    <row r="45" spans="2:6" x14ac:dyDescent="0.25">
      <c r="B45" s="13" t="s">
        <v>36</v>
      </c>
      <c r="C45" s="27">
        <v>843018347</v>
      </c>
      <c r="D45" s="27">
        <v>92215191</v>
      </c>
      <c r="E45" s="27">
        <v>879053</v>
      </c>
      <c r="F45" s="22">
        <f t="shared" si="0"/>
        <v>9.5326267881394935E-3</v>
      </c>
    </row>
    <row r="46" spans="2:6" x14ac:dyDescent="0.25">
      <c r="B46" s="13" t="s">
        <v>37</v>
      </c>
      <c r="C46" s="27">
        <v>170057861</v>
      </c>
      <c r="D46" s="27">
        <v>136134839</v>
      </c>
      <c r="E46" s="27">
        <v>100110132.66</v>
      </c>
      <c r="F46" s="22">
        <f t="shared" si="0"/>
        <v>0.735374819519932</v>
      </c>
    </row>
    <row r="47" spans="2:6" hidden="1" x14ac:dyDescent="0.25">
      <c r="B47" s="13"/>
      <c r="C47" s="27"/>
      <c r="D47" s="27"/>
      <c r="E47" s="27"/>
      <c r="F47" s="22" t="str">
        <f t="shared" si="0"/>
        <v>0.0%</v>
      </c>
    </row>
    <row r="48" spans="2:6" hidden="1" x14ac:dyDescent="0.25">
      <c r="B48" s="13"/>
      <c r="C48" s="27"/>
      <c r="D48" s="27"/>
      <c r="E48" s="27"/>
      <c r="F48" s="22" t="str">
        <f t="shared" si="0"/>
        <v>0.0%</v>
      </c>
    </row>
    <row r="49" spans="2:6" x14ac:dyDescent="0.25">
      <c r="B49" s="40" t="s">
        <v>16</v>
      </c>
      <c r="C49" s="41">
        <f>+SUM(C50:C58)</f>
        <v>283082289</v>
      </c>
      <c r="D49" s="41">
        <f>+SUM(D50:D58)</f>
        <v>319335958</v>
      </c>
      <c r="E49" s="41">
        <f>+SUM(E50:E58)</f>
        <v>118951550.56999999</v>
      </c>
      <c r="F49" s="42">
        <f t="shared" si="0"/>
        <v>0.37249657481416482</v>
      </c>
    </row>
    <row r="50" spans="2:6" x14ac:dyDescent="0.25">
      <c r="B50" s="11" t="s">
        <v>27</v>
      </c>
      <c r="C50" s="26">
        <v>124732</v>
      </c>
      <c r="D50" s="26">
        <v>10911437</v>
      </c>
      <c r="E50" s="26">
        <v>8936367</v>
      </c>
      <c r="F50" s="31">
        <f t="shared" si="0"/>
        <v>0.81899084419403234</v>
      </c>
    </row>
    <row r="51" spans="2:6" x14ac:dyDescent="0.25">
      <c r="B51" s="13" t="s">
        <v>28</v>
      </c>
      <c r="C51" s="27">
        <v>0</v>
      </c>
      <c r="D51" s="27">
        <v>2237090</v>
      </c>
      <c r="E51" s="27">
        <v>751490</v>
      </c>
      <c r="F51" s="22">
        <f t="shared" si="0"/>
        <v>0.33592300712085787</v>
      </c>
    </row>
    <row r="52" spans="2:6" x14ac:dyDescent="0.25">
      <c r="B52" s="13" t="s">
        <v>29</v>
      </c>
      <c r="C52" s="27">
        <v>128000</v>
      </c>
      <c r="D52" s="27">
        <v>2481889</v>
      </c>
      <c r="E52" s="27">
        <v>2385277</v>
      </c>
      <c r="F52" s="22">
        <f t="shared" si="0"/>
        <v>0.96107319868052121</v>
      </c>
    </row>
    <row r="53" spans="2:6" x14ac:dyDescent="0.25">
      <c r="B53" s="13" t="s">
        <v>31</v>
      </c>
      <c r="C53" s="27">
        <v>0</v>
      </c>
      <c r="D53" s="27">
        <v>10177611</v>
      </c>
      <c r="E53" s="27">
        <v>9661225</v>
      </c>
      <c r="F53" s="22">
        <f t="shared" si="0"/>
        <v>0.94926255287218186</v>
      </c>
    </row>
    <row r="54" spans="2:6" x14ac:dyDescent="0.25">
      <c r="B54" s="13" t="s">
        <v>32</v>
      </c>
      <c r="C54" s="27">
        <v>0</v>
      </c>
      <c r="D54" s="27">
        <v>0</v>
      </c>
      <c r="E54" s="27">
        <v>0</v>
      </c>
      <c r="F54" s="22" t="str">
        <f t="shared" si="0"/>
        <v>0.0%</v>
      </c>
    </row>
    <row r="55" spans="2:6" x14ac:dyDescent="0.25">
      <c r="B55" s="13" t="s">
        <v>35</v>
      </c>
      <c r="C55" s="27">
        <v>0</v>
      </c>
      <c r="D55" s="27">
        <v>62344</v>
      </c>
      <c r="E55" s="27">
        <v>62343.79</v>
      </c>
      <c r="F55" s="22"/>
    </row>
    <row r="56" spans="2:6" x14ac:dyDescent="0.25">
      <c r="B56" s="13" t="s">
        <v>40</v>
      </c>
      <c r="C56" s="27">
        <v>43956363</v>
      </c>
      <c r="D56" s="27">
        <v>41493301</v>
      </c>
      <c r="E56" s="27">
        <v>34277302</v>
      </c>
      <c r="F56" s="22">
        <f t="shared" si="0"/>
        <v>0.8260924335713854</v>
      </c>
    </row>
    <row r="57" spans="2:6" x14ac:dyDescent="0.25">
      <c r="B57" s="13" t="s">
        <v>36</v>
      </c>
      <c r="C57" s="27">
        <v>184275701</v>
      </c>
      <c r="D57" s="27">
        <v>187243677</v>
      </c>
      <c r="E57" s="27">
        <v>4205511.8500000006</v>
      </c>
      <c r="F57" s="22">
        <f t="shared" si="0"/>
        <v>2.2460100748822619E-2</v>
      </c>
    </row>
    <row r="58" spans="2:6" ht="16.5" customHeight="1" x14ac:dyDescent="0.25">
      <c r="B58" s="13" t="s">
        <v>37</v>
      </c>
      <c r="C58" s="27">
        <v>54597493</v>
      </c>
      <c r="D58" s="27">
        <v>64728609</v>
      </c>
      <c r="E58" s="27">
        <v>58672033.93</v>
      </c>
      <c r="F58" s="22">
        <f t="shared" si="0"/>
        <v>0.90643124943407949</v>
      </c>
    </row>
    <row r="59" spans="2:6" hidden="1" x14ac:dyDescent="0.25">
      <c r="B59" s="40" t="s">
        <v>23</v>
      </c>
      <c r="C59" s="41">
        <f>+C60</f>
        <v>0</v>
      </c>
      <c r="D59" s="41">
        <f t="shared" ref="D59:E59" si="1">+D60</f>
        <v>0</v>
      </c>
      <c r="E59" s="41">
        <f t="shared" si="1"/>
        <v>0</v>
      </c>
      <c r="F59" s="42" t="str">
        <f t="shared" si="0"/>
        <v>0.0%</v>
      </c>
    </row>
    <row r="60" spans="2:6" hidden="1" x14ac:dyDescent="0.25">
      <c r="B60" s="17"/>
      <c r="C60" s="29"/>
      <c r="D60" s="29"/>
      <c r="E60" s="29"/>
      <c r="F60" s="31" t="str">
        <f t="shared" si="0"/>
        <v>0.0%</v>
      </c>
    </row>
    <row r="61" spans="2:6" x14ac:dyDescent="0.25">
      <c r="B61" s="40" t="s">
        <v>15</v>
      </c>
      <c r="C61" s="41">
        <f>+SUM(C62:C74)</f>
        <v>944877541</v>
      </c>
      <c r="D61" s="41">
        <f>+SUM(D62:D74)</f>
        <v>914224341</v>
      </c>
      <c r="E61" s="41">
        <f>+SUM(E62:E74)</f>
        <v>326435740.85999995</v>
      </c>
      <c r="F61" s="42">
        <f t="shared" ref="F61:F75" si="2">IF(E61=0,"0.0%",E61/D61)</f>
        <v>0.35706306014882178</v>
      </c>
    </row>
    <row r="62" spans="2:6" x14ac:dyDescent="0.25">
      <c r="B62" s="11" t="s">
        <v>27</v>
      </c>
      <c r="C62" s="26">
        <v>164465288</v>
      </c>
      <c r="D62" s="26">
        <v>80715493</v>
      </c>
      <c r="E62" s="26">
        <v>15852890.940000001</v>
      </c>
      <c r="F62" s="31">
        <f t="shared" si="2"/>
        <v>0.19640456064612033</v>
      </c>
    </row>
    <row r="63" spans="2:6" x14ac:dyDescent="0.25">
      <c r="B63" s="13" t="s">
        <v>28</v>
      </c>
      <c r="C63" s="27">
        <v>0</v>
      </c>
      <c r="D63" s="27">
        <v>793394</v>
      </c>
      <c r="E63" s="27">
        <v>335825.04000000004</v>
      </c>
      <c r="F63" s="22">
        <f t="shared" si="2"/>
        <v>0.42327650574619929</v>
      </c>
    </row>
    <row r="64" spans="2:6" x14ac:dyDescent="0.25">
      <c r="B64" s="13" t="s">
        <v>29</v>
      </c>
      <c r="C64" s="27">
        <v>0</v>
      </c>
      <c r="D64" s="27">
        <v>182425</v>
      </c>
      <c r="E64" s="27">
        <v>17590</v>
      </c>
      <c r="F64" s="22">
        <f t="shared" si="2"/>
        <v>9.6423187611347133E-2</v>
      </c>
    </row>
    <row r="65" spans="2:6" x14ac:dyDescent="0.25">
      <c r="B65" s="13" t="s">
        <v>30</v>
      </c>
      <c r="C65" s="27">
        <v>0</v>
      </c>
      <c r="D65" s="27">
        <v>336701</v>
      </c>
      <c r="E65" s="27">
        <v>150946.34</v>
      </c>
      <c r="F65" s="22">
        <f t="shared" si="2"/>
        <v>0.44830974662979911</v>
      </c>
    </row>
    <row r="66" spans="2:6" x14ac:dyDescent="0.25">
      <c r="B66" s="13" t="s">
        <v>31</v>
      </c>
      <c r="C66" s="27">
        <v>100000000</v>
      </c>
      <c r="D66" s="27">
        <v>101086071</v>
      </c>
      <c r="E66" s="27">
        <v>451855.12999999995</v>
      </c>
      <c r="F66" s="22">
        <f t="shared" si="2"/>
        <v>4.4700038841157443E-3</v>
      </c>
    </row>
    <row r="67" spans="2:6" x14ac:dyDescent="0.25">
      <c r="B67" s="13" t="s">
        <v>32</v>
      </c>
      <c r="C67" s="27">
        <v>0</v>
      </c>
      <c r="D67" s="27">
        <v>26184646</v>
      </c>
      <c r="E67" s="27">
        <v>663455.22</v>
      </c>
      <c r="F67" s="22">
        <f t="shared" si="2"/>
        <v>2.5337566908485223E-2</v>
      </c>
    </row>
    <row r="68" spans="2:6" x14ac:dyDescent="0.25">
      <c r="B68" s="13" t="s">
        <v>33</v>
      </c>
      <c r="C68" s="27">
        <v>0</v>
      </c>
      <c r="D68" s="27">
        <v>585655</v>
      </c>
      <c r="E68" s="27">
        <v>190692.38</v>
      </c>
      <c r="F68" s="22">
        <f t="shared" si="2"/>
        <v>0.3256053137085827</v>
      </c>
    </row>
    <row r="69" spans="2:6" x14ac:dyDescent="0.25">
      <c r="B69" s="13" t="s">
        <v>34</v>
      </c>
      <c r="C69" s="27">
        <v>0</v>
      </c>
      <c r="D69" s="27">
        <v>441454</v>
      </c>
      <c r="E69" s="27">
        <v>267471.04000000004</v>
      </c>
      <c r="F69" s="22">
        <f t="shared" si="2"/>
        <v>0.60588654763576733</v>
      </c>
    </row>
    <row r="70" spans="2:6" x14ac:dyDescent="0.25">
      <c r="B70" s="13" t="s">
        <v>35</v>
      </c>
      <c r="C70" s="27">
        <v>0</v>
      </c>
      <c r="D70" s="27">
        <v>5719442</v>
      </c>
      <c r="E70" s="27">
        <v>765797.34</v>
      </c>
      <c r="F70" s="22">
        <f t="shared" si="2"/>
        <v>0.13389371550581333</v>
      </c>
    </row>
    <row r="71" spans="2:6" x14ac:dyDescent="0.25">
      <c r="B71" s="13" t="s">
        <v>40</v>
      </c>
      <c r="C71" s="27">
        <v>0</v>
      </c>
      <c r="D71" s="27">
        <v>378414</v>
      </c>
      <c r="E71" s="27">
        <v>147352.84999999998</v>
      </c>
      <c r="F71" s="22">
        <f t="shared" si="2"/>
        <v>0.38939587330278475</v>
      </c>
    </row>
    <row r="72" spans="2:6" x14ac:dyDescent="0.25">
      <c r="B72" s="13" t="s">
        <v>39</v>
      </c>
      <c r="C72" s="27">
        <v>1838520</v>
      </c>
      <c r="D72" s="27">
        <v>1992931</v>
      </c>
      <c r="E72" s="27">
        <v>132686.26</v>
      </c>
      <c r="F72" s="22">
        <f t="shared" si="2"/>
        <v>6.6578451536957378E-2</v>
      </c>
    </row>
    <row r="73" spans="2:6" x14ac:dyDescent="0.25">
      <c r="B73" s="13" t="s">
        <v>36</v>
      </c>
      <c r="C73" s="27">
        <v>0</v>
      </c>
      <c r="D73" s="27">
        <v>6078944</v>
      </c>
      <c r="E73" s="27">
        <v>2806270.1299999994</v>
      </c>
      <c r="F73" s="22">
        <f t="shared" si="2"/>
        <v>0.46163776636205228</v>
      </c>
    </row>
    <row r="74" spans="2:6" x14ac:dyDescent="0.25">
      <c r="B74" s="13" t="s">
        <v>37</v>
      </c>
      <c r="C74" s="27">
        <v>678573733</v>
      </c>
      <c r="D74" s="27">
        <v>689728771</v>
      </c>
      <c r="E74" s="27">
        <v>304652908.18999994</v>
      </c>
      <c r="F74" s="22">
        <f t="shared" si="2"/>
        <v>0.44169957960184891</v>
      </c>
    </row>
    <row r="75" spans="2:6" x14ac:dyDescent="0.25">
      <c r="B75" s="43" t="s">
        <v>3</v>
      </c>
      <c r="C75" s="44">
        <f>+C61+C59+C49+C39+C25+C22+C9</f>
        <v>8963389752</v>
      </c>
      <c r="D75" s="44">
        <f>+D61+D59+D49+D39+D25+D22+D9</f>
        <v>8685576161</v>
      </c>
      <c r="E75" s="44">
        <f>+E61+E59+E49+E39+E25+E22+E9</f>
        <v>4609252846.130003</v>
      </c>
      <c r="F75" s="45">
        <f t="shared" si="2"/>
        <v>0.53067899707407828</v>
      </c>
    </row>
    <row r="76" spans="2:6" x14ac:dyDescent="0.2">
      <c r="B76" s="34" t="s">
        <v>43</v>
      </c>
      <c r="C76" s="9"/>
      <c r="D76" s="9"/>
      <c r="E76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45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13" t="s">
        <v>36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37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+SUM(C17:C29)</f>
        <v>101120</v>
      </c>
      <c r="D16" s="41">
        <f>+SUM(D17:D29)</f>
        <v>101120</v>
      </c>
      <c r="E16" s="41">
        <f>+SUM(E17:E29)</f>
        <v>0</v>
      </c>
      <c r="F16" s="42">
        <f t="shared" si="0"/>
        <v>0</v>
      </c>
    </row>
    <row r="17" spans="2:6" x14ac:dyDescent="0.25">
      <c r="B17" s="11" t="s">
        <v>26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27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28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29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30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31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32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33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34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40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36</v>
      </c>
      <c r="C28" s="27">
        <v>101120</v>
      </c>
      <c r="D28" s="27">
        <v>101120</v>
      </c>
      <c r="E28" s="27">
        <v>0</v>
      </c>
      <c r="F28" s="32">
        <f t="shared" si="0"/>
        <v>0</v>
      </c>
    </row>
    <row r="29" spans="2:6" x14ac:dyDescent="0.25">
      <c r="B29" s="13" t="s">
        <v>37</v>
      </c>
      <c r="C29" s="27">
        <v>0</v>
      </c>
      <c r="D29" s="27">
        <v>0</v>
      </c>
      <c r="E29" s="27">
        <v>0</v>
      </c>
      <c r="F29" s="32" t="str">
        <f t="shared" si="0"/>
        <v>%</v>
      </c>
    </row>
    <row r="30" spans="2:6" x14ac:dyDescent="0.25">
      <c r="B30" s="40" t="s">
        <v>17</v>
      </c>
      <c r="C30" s="41">
        <f>+SUM(C31:C34)</f>
        <v>0</v>
      </c>
      <c r="D30" s="41">
        <f t="shared" ref="D30:E30" si="1">+SUM(D31:D34)</f>
        <v>0</v>
      </c>
      <c r="E30" s="41">
        <f t="shared" si="1"/>
        <v>0</v>
      </c>
      <c r="F30" s="42" t="str">
        <f t="shared" ref="F30:F34" si="2">IF(D30=0,"%",E30/D30)</f>
        <v>%</v>
      </c>
    </row>
    <row r="31" spans="2:6" x14ac:dyDescent="0.25">
      <c r="B31" s="13" t="s">
        <v>36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x14ac:dyDescent="0.25">
      <c r="B32" s="13" t="s">
        <v>37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3"/>
      <c r="C33" s="27">
        <v>0</v>
      </c>
      <c r="D33" s="27">
        <v>0</v>
      </c>
      <c r="E33" s="27">
        <v>0</v>
      </c>
      <c r="F33" s="32" t="str">
        <f t="shared" si="2"/>
        <v>%</v>
      </c>
    </row>
    <row r="34" spans="2:6" hidden="1" x14ac:dyDescent="0.25">
      <c r="B34" s="14"/>
      <c r="C34" s="28">
        <v>0</v>
      </c>
      <c r="D34" s="28">
        <v>0</v>
      </c>
      <c r="E34" s="28">
        <v>0</v>
      </c>
      <c r="F34" s="33" t="str">
        <f t="shared" si="2"/>
        <v>%</v>
      </c>
    </row>
    <row r="35" spans="2:6" x14ac:dyDescent="0.25">
      <c r="B35" s="40" t="s">
        <v>16</v>
      </c>
      <c r="C35" s="41">
        <f>+SUM(C36:C40)</f>
        <v>0</v>
      </c>
      <c r="D35" s="41">
        <f>+SUM(D36:D40)</f>
        <v>0</v>
      </c>
      <c r="E35" s="41">
        <f>+SUM(E36:E40)</f>
        <v>0</v>
      </c>
      <c r="F35" s="42" t="str">
        <f t="shared" si="0"/>
        <v>%</v>
      </c>
    </row>
    <row r="36" spans="2:6" x14ac:dyDescent="0.25">
      <c r="B36" s="11" t="s">
        <v>27</v>
      </c>
      <c r="C36" s="26">
        <v>0</v>
      </c>
      <c r="D36" s="26">
        <v>0</v>
      </c>
      <c r="E36" s="26">
        <v>0</v>
      </c>
      <c r="F36" s="32" t="str">
        <f t="shared" si="0"/>
        <v>%</v>
      </c>
    </row>
    <row r="37" spans="2:6" x14ac:dyDescent="0.25">
      <c r="B37" s="38" t="s">
        <v>28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31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36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38" t="s">
        <v>37</v>
      </c>
      <c r="C40" s="39">
        <v>0</v>
      </c>
      <c r="D40" s="39">
        <v>0</v>
      </c>
      <c r="E40" s="39">
        <v>0</v>
      </c>
      <c r="F40" s="32" t="str">
        <f t="shared" si="0"/>
        <v>%</v>
      </c>
    </row>
    <row r="41" spans="2:6" x14ac:dyDescent="0.25">
      <c r="B41" s="40" t="s">
        <v>15</v>
      </c>
      <c r="C41" s="41">
        <f>+SUM(C42:C48)</f>
        <v>0</v>
      </c>
      <c r="D41" s="41">
        <f>+SUM(D42:D48)</f>
        <v>0</v>
      </c>
      <c r="E41" s="41">
        <f>+SUM(E42:E48)</f>
        <v>0</v>
      </c>
      <c r="F41" s="42" t="str">
        <f t="shared" si="0"/>
        <v>%</v>
      </c>
    </row>
    <row r="42" spans="2:6" x14ac:dyDescent="0.25">
      <c r="B42" s="13" t="s">
        <v>27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30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33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ht="15" customHeight="1" x14ac:dyDescent="0.25">
      <c r="B45" s="13" t="s">
        <v>36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x14ac:dyDescent="0.25">
      <c r="B46" s="13" t="s">
        <v>37</v>
      </c>
      <c r="C46" s="27">
        <v>0</v>
      </c>
      <c r="D46" s="27">
        <v>0</v>
      </c>
      <c r="E46" s="27">
        <v>0</v>
      </c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+C41+C35+C30+C16+C14+C9</f>
        <v>101120</v>
      </c>
      <c r="D49" s="44">
        <f t="shared" ref="D49:E49" si="3">+D41+D35+D30+D16+D14+D9</f>
        <v>101120</v>
      </c>
      <c r="E49" s="44">
        <f t="shared" si="3"/>
        <v>0</v>
      </c>
      <c r="F49" s="45">
        <f t="shared" si="0"/>
        <v>0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36202481.840000004</v>
      </c>
      <c r="F32" s="42">
        <f t="shared" ref="F32:F35" si="7">IF(E32=0,"%",E32/D32)</f>
        <v>4.865348075078179E-2</v>
      </c>
    </row>
    <row r="33" spans="2:6" x14ac:dyDescent="0.25">
      <c r="B33" s="11" t="s">
        <v>37</v>
      </c>
      <c r="C33" s="26">
        <v>744088219</v>
      </c>
      <c r="D33" s="26">
        <v>744088219</v>
      </c>
      <c r="E33" s="26">
        <v>36202481.840000004</v>
      </c>
      <c r="F33" s="23">
        <f t="shared" si="7"/>
        <v>4.865348075078179E-2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36202481.840000004</v>
      </c>
      <c r="F36" s="45">
        <f t="shared" ref="F36" si="8">IF(D36=0,"%",E36/D36)</f>
        <v>4.865348075078179E-2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3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747033109</v>
      </c>
      <c r="E11" s="41">
        <f>+SUM(E12:E24)</f>
        <v>405278215.90000045</v>
      </c>
      <c r="F11" s="42">
        <f t="shared" ref="F11:F12" si="2">IF(E11=0,"%",E11/D11)</f>
        <v>0.54251707322921405</v>
      </c>
    </row>
    <row r="12" spans="2:6" x14ac:dyDescent="0.25">
      <c r="B12" s="25" t="s">
        <v>27</v>
      </c>
      <c r="C12" s="26">
        <v>0</v>
      </c>
      <c r="D12" s="26">
        <v>46422148</v>
      </c>
      <c r="E12" s="26">
        <v>25020854.670000009</v>
      </c>
      <c r="F12" s="23">
        <f t="shared" si="2"/>
        <v>0.53898528499801446</v>
      </c>
    </row>
    <row r="13" spans="2:6" x14ac:dyDescent="0.25">
      <c r="B13" s="24" t="s">
        <v>28</v>
      </c>
      <c r="C13" s="27">
        <v>0</v>
      </c>
      <c r="D13" s="27">
        <v>3394524</v>
      </c>
      <c r="E13" s="27">
        <v>1711752.4400000002</v>
      </c>
      <c r="F13" s="32">
        <f t="shared" si="1"/>
        <v>0.50426876934733711</v>
      </c>
    </row>
    <row r="14" spans="2:6" x14ac:dyDescent="0.25">
      <c r="B14" s="24" t="s">
        <v>29</v>
      </c>
      <c r="C14" s="27">
        <v>0</v>
      </c>
      <c r="D14" s="27">
        <v>258021</v>
      </c>
      <c r="E14" s="27">
        <v>120420.58999999998</v>
      </c>
      <c r="F14" s="32">
        <f t="shared" si="1"/>
        <v>0.46670848496827771</v>
      </c>
    </row>
    <row r="15" spans="2:6" x14ac:dyDescent="0.25">
      <c r="B15" s="24" t="s">
        <v>30</v>
      </c>
      <c r="C15" s="27">
        <v>0</v>
      </c>
      <c r="D15" s="27">
        <v>15933919</v>
      </c>
      <c r="E15" s="27">
        <v>8905333.0099999979</v>
      </c>
      <c r="F15" s="32">
        <f t="shared" si="1"/>
        <v>0.55889157024081759</v>
      </c>
    </row>
    <row r="16" spans="2:6" x14ac:dyDescent="0.25">
      <c r="B16" s="24" t="s">
        <v>31</v>
      </c>
      <c r="C16" s="27">
        <v>0</v>
      </c>
      <c r="D16" s="27">
        <v>21780402</v>
      </c>
      <c r="E16" s="27">
        <v>11984263.830000008</v>
      </c>
      <c r="F16" s="32">
        <f t="shared" si="1"/>
        <v>0.55023152602968517</v>
      </c>
    </row>
    <row r="17" spans="2:6" x14ac:dyDescent="0.25">
      <c r="B17" s="24" t="s">
        <v>32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33</v>
      </c>
      <c r="C18" s="27">
        <v>0</v>
      </c>
      <c r="D18" s="27">
        <v>17695940</v>
      </c>
      <c r="E18" s="27">
        <v>11817176.539999997</v>
      </c>
      <c r="F18" s="32">
        <f t="shared" si="1"/>
        <v>0.66779026940642872</v>
      </c>
    </row>
    <row r="19" spans="2:6" x14ac:dyDescent="0.25">
      <c r="B19" s="24" t="s">
        <v>34</v>
      </c>
      <c r="C19" s="27">
        <v>0</v>
      </c>
      <c r="D19" s="27">
        <v>2375885</v>
      </c>
      <c r="E19" s="27">
        <v>1447400.53</v>
      </c>
      <c r="F19" s="32">
        <f t="shared" si="1"/>
        <v>0.60920479316128517</v>
      </c>
    </row>
    <row r="20" spans="2:6" x14ac:dyDescent="0.25">
      <c r="B20" s="24" t="s">
        <v>35</v>
      </c>
      <c r="C20" s="27">
        <v>0</v>
      </c>
      <c r="D20" s="27">
        <v>3902402</v>
      </c>
      <c r="E20" s="27">
        <v>1683347.67</v>
      </c>
      <c r="F20" s="32">
        <f t="shared" si="1"/>
        <v>0.43136193298383918</v>
      </c>
    </row>
    <row r="21" spans="2:6" x14ac:dyDescent="0.25">
      <c r="B21" s="24" t="s">
        <v>38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40</v>
      </c>
      <c r="C22" s="27">
        <v>0</v>
      </c>
      <c r="D22" s="27">
        <v>26206594</v>
      </c>
      <c r="E22" s="27">
        <v>13247159.590000002</v>
      </c>
      <c r="F22" s="32">
        <f t="shared" si="1"/>
        <v>0.50548955694127984</v>
      </c>
    </row>
    <row r="23" spans="2:6" x14ac:dyDescent="0.25">
      <c r="B23" s="24" t="s">
        <v>36</v>
      </c>
      <c r="C23" s="27">
        <v>0</v>
      </c>
      <c r="D23" s="27">
        <v>210</v>
      </c>
      <c r="E23" s="27">
        <v>180</v>
      </c>
      <c r="F23" s="32">
        <f t="shared" si="1"/>
        <v>0.8571428571428571</v>
      </c>
    </row>
    <row r="24" spans="2:6" x14ac:dyDescent="0.25">
      <c r="B24" s="24" t="s">
        <v>37</v>
      </c>
      <c r="C24" s="27">
        <v>0</v>
      </c>
      <c r="D24" s="27">
        <v>609062895</v>
      </c>
      <c r="E24" s="27">
        <v>329340327.03000045</v>
      </c>
      <c r="F24" s="32">
        <f t="shared" si="1"/>
        <v>0.54073286968171075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0</v>
      </c>
      <c r="E25" s="41">
        <f t="shared" si="3"/>
        <v>0</v>
      </c>
      <c r="F25" s="42" t="str">
        <f t="shared" ref="F25:F26" si="4">IF(E25=0,"%",E25/D25)</f>
        <v>%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25</v>
      </c>
      <c r="C27" s="62">
        <v>0</v>
      </c>
      <c r="D27" s="62">
        <v>0</v>
      </c>
      <c r="E27" s="62">
        <v>0</v>
      </c>
      <c r="F27" s="32" t="str">
        <f t="shared" si="1"/>
        <v>%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10000</v>
      </c>
      <c r="E28" s="41">
        <f t="shared" si="5"/>
        <v>4500</v>
      </c>
      <c r="F28" s="42">
        <f t="shared" si="1"/>
        <v>0.45</v>
      </c>
    </row>
    <row r="29" spans="2:6" x14ac:dyDescent="0.25">
      <c r="B29" s="24" t="s">
        <v>37</v>
      </c>
      <c r="C29" s="27">
        <v>0</v>
      </c>
      <c r="D29" s="27">
        <v>10000</v>
      </c>
      <c r="E29" s="27">
        <v>4500</v>
      </c>
      <c r="F29" s="32">
        <f t="shared" si="1"/>
        <v>0.45</v>
      </c>
    </row>
    <row r="30" spans="2:6" x14ac:dyDescent="0.25">
      <c r="B30" s="40" t="s">
        <v>15</v>
      </c>
      <c r="C30" s="41">
        <f>+SUM(C31:C42)</f>
        <v>0</v>
      </c>
      <c r="D30" s="41">
        <f>+SUM(D31:D42)</f>
        <v>29582787</v>
      </c>
      <c r="E30" s="41">
        <f>+SUM(E31:E42)</f>
        <v>11235958.970000001</v>
      </c>
      <c r="F30" s="42">
        <f t="shared" si="1"/>
        <v>0.37981407803125516</v>
      </c>
    </row>
    <row r="31" spans="2:6" x14ac:dyDescent="0.25">
      <c r="B31" s="25" t="s">
        <v>27</v>
      </c>
      <c r="C31" s="26">
        <v>0</v>
      </c>
      <c r="D31" s="26">
        <v>3162362</v>
      </c>
      <c r="E31" s="26">
        <v>911217.32</v>
      </c>
      <c r="F31" s="23">
        <f t="shared" si="1"/>
        <v>0.28814453247287941</v>
      </c>
    </row>
    <row r="32" spans="2:6" x14ac:dyDescent="0.25">
      <c r="B32" s="24" t="s">
        <v>28</v>
      </c>
      <c r="C32" s="27">
        <v>0</v>
      </c>
      <c r="D32" s="27">
        <v>127497</v>
      </c>
      <c r="E32" s="27">
        <v>86216</v>
      </c>
      <c r="F32" s="32">
        <f>IF(E32=0,"%",E32/D32)</f>
        <v>0.67621983262351271</v>
      </c>
    </row>
    <row r="33" spans="2:6" x14ac:dyDescent="0.25">
      <c r="B33" s="24" t="s">
        <v>29</v>
      </c>
      <c r="C33" s="27">
        <v>0</v>
      </c>
      <c r="D33" s="27">
        <v>3327</v>
      </c>
      <c r="E33" s="27">
        <v>0</v>
      </c>
      <c r="F33" s="32" t="str">
        <f t="shared" ref="F33:F35" si="6">IF(E33=0,"%",E33/D33)</f>
        <v>%</v>
      </c>
    </row>
    <row r="34" spans="2:6" x14ac:dyDescent="0.25">
      <c r="B34" s="24" t="s">
        <v>30</v>
      </c>
      <c r="C34" s="27">
        <v>0</v>
      </c>
      <c r="D34" s="27">
        <v>171317</v>
      </c>
      <c r="E34" s="27">
        <v>0</v>
      </c>
      <c r="F34" s="32" t="str">
        <f t="shared" si="6"/>
        <v>%</v>
      </c>
    </row>
    <row r="35" spans="2:6" x14ac:dyDescent="0.25">
      <c r="B35" s="24" t="s">
        <v>31</v>
      </c>
      <c r="C35" s="27">
        <v>0</v>
      </c>
      <c r="D35" s="27">
        <v>0</v>
      </c>
      <c r="E35" s="27">
        <v>0</v>
      </c>
      <c r="F35" s="32" t="str">
        <f t="shared" si="6"/>
        <v>%</v>
      </c>
    </row>
    <row r="36" spans="2:6" x14ac:dyDescent="0.25">
      <c r="B36" s="24" t="s">
        <v>32</v>
      </c>
      <c r="C36" s="27">
        <v>0</v>
      </c>
      <c r="D36" s="27">
        <v>0</v>
      </c>
      <c r="E36" s="27">
        <v>0</v>
      </c>
      <c r="F36" s="32"/>
    </row>
    <row r="37" spans="2:6" x14ac:dyDescent="0.25">
      <c r="B37" s="24" t="s">
        <v>33</v>
      </c>
      <c r="C37" s="27">
        <v>0</v>
      </c>
      <c r="D37" s="27">
        <v>63318</v>
      </c>
      <c r="E37" s="27">
        <v>60957.95</v>
      </c>
      <c r="F37" s="32">
        <f t="shared" si="1"/>
        <v>0.96272702864904125</v>
      </c>
    </row>
    <row r="38" spans="2:6" x14ac:dyDescent="0.25">
      <c r="B38" s="24" t="s">
        <v>34</v>
      </c>
      <c r="C38" s="27">
        <v>0</v>
      </c>
      <c r="D38" s="27">
        <v>0</v>
      </c>
      <c r="E38" s="27">
        <v>0</v>
      </c>
      <c r="F38" s="32" t="str">
        <f t="shared" si="1"/>
        <v>%</v>
      </c>
    </row>
    <row r="39" spans="2:6" x14ac:dyDescent="0.25">
      <c r="B39" s="24" t="s">
        <v>35</v>
      </c>
      <c r="C39" s="27">
        <v>0</v>
      </c>
      <c r="D39" s="27">
        <v>32265</v>
      </c>
      <c r="E39" s="27">
        <v>2115</v>
      </c>
      <c r="F39" s="32">
        <f t="shared" si="1"/>
        <v>6.555090655509066E-2</v>
      </c>
    </row>
    <row r="40" spans="2:6" x14ac:dyDescent="0.25">
      <c r="B40" s="24" t="s">
        <v>40</v>
      </c>
      <c r="C40" s="27">
        <v>0</v>
      </c>
      <c r="D40" s="27">
        <v>164545</v>
      </c>
      <c r="E40" s="27">
        <v>51570</v>
      </c>
      <c r="F40" s="32">
        <f t="shared" si="1"/>
        <v>0.3134097055516728</v>
      </c>
    </row>
    <row r="41" spans="2:6" x14ac:dyDescent="0.25">
      <c r="B41" s="24" t="s">
        <v>36</v>
      </c>
      <c r="C41" s="27">
        <v>0</v>
      </c>
      <c r="D41" s="27">
        <v>542</v>
      </c>
      <c r="E41" s="27">
        <v>475</v>
      </c>
      <c r="F41" s="32">
        <f t="shared" si="1"/>
        <v>0.87638376383763839</v>
      </c>
    </row>
    <row r="42" spans="2:6" x14ac:dyDescent="0.25">
      <c r="B42" s="24" t="s">
        <v>37</v>
      </c>
      <c r="C42" s="27">
        <v>0</v>
      </c>
      <c r="D42" s="27">
        <v>25857614</v>
      </c>
      <c r="E42" s="27">
        <v>10123407.700000001</v>
      </c>
      <c r="F42" s="32">
        <f t="shared" si="1"/>
        <v>0.39150587134605697</v>
      </c>
    </row>
    <row r="43" spans="2:6" x14ac:dyDescent="0.25">
      <c r="B43" s="43" t="s">
        <v>3</v>
      </c>
      <c r="C43" s="44">
        <f>+C30+C28+C25+C11</f>
        <v>0</v>
      </c>
      <c r="D43" s="44">
        <f>+D30+D28+D25+D11</f>
        <v>776625896</v>
      </c>
      <c r="E43" s="44">
        <f>+E30+E28+E25+E11</f>
        <v>416518674.87000048</v>
      </c>
      <c r="F43" s="45">
        <f t="shared" si="1"/>
        <v>0.53631829303564771</v>
      </c>
    </row>
    <row r="44" spans="2:6" x14ac:dyDescent="0.25">
      <c r="B44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21" sqref="E21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48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224503</v>
      </c>
      <c r="F9" s="42">
        <f t="shared" ref="F9:F15" si="0">IF(E9=0,"%",E9/D9)</f>
        <v>0.31626867122444352</v>
      </c>
    </row>
    <row r="10" spans="2:6" x14ac:dyDescent="0.25">
      <c r="B10" s="24" t="s">
        <v>27</v>
      </c>
      <c r="C10" s="27">
        <v>0</v>
      </c>
      <c r="D10" s="27">
        <v>187632</v>
      </c>
      <c r="E10" s="27">
        <v>59600</v>
      </c>
      <c r="F10" s="32">
        <f t="shared" si="0"/>
        <v>0.31764304596230919</v>
      </c>
    </row>
    <row r="11" spans="2:6" x14ac:dyDescent="0.25">
      <c r="B11" s="66" t="s">
        <v>40</v>
      </c>
      <c r="C11" s="67">
        <v>0</v>
      </c>
      <c r="D11" s="67">
        <v>522217</v>
      </c>
      <c r="E11" s="67">
        <v>164903</v>
      </c>
      <c r="F11" s="68">
        <f t="shared" si="0"/>
        <v>0.31577485987625836</v>
      </c>
    </row>
    <row r="12" spans="2:6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x14ac:dyDescent="0.25">
      <c r="B13" s="24" t="s">
        <v>26</v>
      </c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50" t="s">
        <v>27</v>
      </c>
      <c r="C14" s="28">
        <v>0</v>
      </c>
      <c r="D14" s="28">
        <v>0</v>
      </c>
      <c r="E14" s="28">
        <v>0</v>
      </c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224503</v>
      </c>
      <c r="F15" s="45">
        <f t="shared" si="0"/>
        <v>0.31626867122444352</v>
      </c>
    </row>
    <row r="16" spans="2:6" x14ac:dyDescent="0.25">
      <c r="B16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2023-09-06T13:40:53Z</dcterms:modified>
</cp:coreProperties>
</file>