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RO!$B$5:$F$83</definedName>
    <definedName name="_xlnm.Print_Area" localSheetId="4">ROCC!$B$5:$F$37</definedName>
    <definedName name="_xlnm.Print_Area" localSheetId="3">ROOC!$B$2:$F$10</definedName>
    <definedName name="_xlnm.Print_Area" localSheetId="0">'TODA FUENTE'!$B$5:$F$81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5" l="1"/>
  <c r="F16" i="5"/>
  <c r="C25" i="5"/>
  <c r="D25" i="5"/>
  <c r="E25" i="5"/>
  <c r="F64" i="2"/>
  <c r="F63" i="2"/>
  <c r="F62" i="2"/>
  <c r="F61" i="2"/>
  <c r="C66" i="2"/>
  <c r="D66" i="2"/>
  <c r="E66" i="2"/>
  <c r="F60" i="1"/>
  <c r="F59" i="1"/>
  <c r="F58" i="1"/>
  <c r="F57" i="1"/>
  <c r="C64" i="1"/>
  <c r="D64" i="1"/>
  <c r="E64" i="1"/>
  <c r="F35" i="5" l="1"/>
  <c r="F34" i="5"/>
  <c r="F33" i="5"/>
  <c r="F33" i="3"/>
  <c r="F34" i="3"/>
  <c r="F63" i="1"/>
  <c r="F24" i="3" l="1"/>
  <c r="C30" i="3"/>
  <c r="D30" i="3"/>
  <c r="E30" i="3"/>
  <c r="E9" i="8" l="1"/>
  <c r="D9" i="8"/>
  <c r="C9" i="8"/>
  <c r="F81" i="2" l="1"/>
  <c r="F80" i="2"/>
  <c r="F79" i="2"/>
  <c r="F78" i="2"/>
  <c r="F77" i="2"/>
  <c r="F76" i="2"/>
  <c r="F75" i="2"/>
  <c r="F74" i="2"/>
  <c r="F73" i="2"/>
  <c r="F72" i="2"/>
  <c r="F71" i="2"/>
  <c r="F70" i="2"/>
  <c r="F69" i="2"/>
  <c r="F67" i="2"/>
  <c r="F65" i="2"/>
  <c r="F60" i="2"/>
  <c r="F59" i="2"/>
  <c r="F58" i="2"/>
  <c r="F57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2" i="1"/>
  <c r="F61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46" i="1"/>
  <c r="D46" i="1"/>
  <c r="E46" i="1"/>
  <c r="F46" i="1" l="1"/>
  <c r="E13" i="8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8" i="2"/>
  <c r="D48" i="2"/>
  <c r="E48" i="2"/>
  <c r="C22" i="1"/>
  <c r="D22" i="1"/>
  <c r="E22" i="1"/>
  <c r="F22" i="1" l="1"/>
  <c r="F48" i="2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7" i="5" l="1"/>
  <c r="E30" i="8"/>
  <c r="D30" i="8"/>
  <c r="D36" i="8" s="1"/>
  <c r="C30" i="8"/>
  <c r="C36" i="8" s="1"/>
  <c r="F13" i="8" l="1"/>
  <c r="E36" i="8"/>
  <c r="F30" i="8"/>
  <c r="F36" i="5"/>
  <c r="F27" i="5"/>
  <c r="F36" i="3"/>
  <c r="F26" i="5" l="1"/>
  <c r="C31" i="1"/>
  <c r="D31" i="1"/>
  <c r="E31" i="1"/>
  <c r="F31" i="1" l="1"/>
  <c r="F25" i="5"/>
  <c r="F33" i="8"/>
  <c r="F16" i="8"/>
  <c r="F32" i="8" l="1"/>
  <c r="F15" i="8"/>
  <c r="C68" i="2"/>
  <c r="F36" i="8" l="1"/>
  <c r="F18" i="5" l="1"/>
  <c r="F11" i="3" l="1"/>
  <c r="F15" i="7" l="1"/>
  <c r="F14" i="7"/>
  <c r="E13" i="7"/>
  <c r="D13" i="7"/>
  <c r="C13" i="7"/>
  <c r="E28" i="5"/>
  <c r="D28" i="5"/>
  <c r="C28" i="5"/>
  <c r="C35" i="3"/>
  <c r="D35" i="3"/>
  <c r="E35" i="3"/>
  <c r="F66" i="2"/>
  <c r="F13" i="7" l="1"/>
  <c r="F37" i="5" l="1"/>
  <c r="F32" i="5"/>
  <c r="F29" i="5"/>
  <c r="F28" i="5"/>
  <c r="C34" i="2"/>
  <c r="D34" i="2"/>
  <c r="E34" i="2"/>
  <c r="F34" i="2" l="1"/>
  <c r="E11" i="5"/>
  <c r="D11" i="5"/>
  <c r="C11" i="5"/>
  <c r="E9" i="5"/>
  <c r="D9" i="5"/>
  <c r="C9" i="5"/>
  <c r="E56" i="2"/>
  <c r="D56" i="2"/>
  <c r="C56" i="2"/>
  <c r="E54" i="1"/>
  <c r="D54" i="1"/>
  <c r="C54" i="1"/>
  <c r="C66" i="1"/>
  <c r="D66" i="1"/>
  <c r="E66" i="1"/>
  <c r="F66" i="1" l="1"/>
  <c r="F54" i="1"/>
  <c r="F56" i="2"/>
  <c r="F15" i="5"/>
  <c r="F14" i="5"/>
  <c r="F13" i="5"/>
  <c r="F12" i="5"/>
  <c r="F11" i="5"/>
  <c r="E9" i="7" l="1"/>
  <c r="E16" i="7" s="1"/>
  <c r="D9" i="7"/>
  <c r="D16" i="7" s="1"/>
  <c r="C9" i="7"/>
  <c r="C16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0" i="3" l="1"/>
  <c r="F35" i="3"/>
  <c r="D68" i="2"/>
  <c r="E68" i="2"/>
  <c r="F68" i="2" s="1"/>
  <c r="F12" i="7"/>
  <c r="F10" i="7"/>
  <c r="F42" i="5" l="1"/>
  <c r="C30" i="5" l="1"/>
  <c r="C43" i="5" s="1"/>
  <c r="D30" i="5"/>
  <c r="D43" i="5" s="1"/>
  <c r="E30" i="5"/>
  <c r="E43" i="5" s="1"/>
  <c r="F41" i="5" l="1"/>
  <c r="F10" i="8" l="1"/>
  <c r="F40" i="5" l="1"/>
  <c r="F38" i="5"/>
  <c r="F31" i="5"/>
  <c r="F24" i="5"/>
  <c r="F23" i="5"/>
  <c r="F22" i="5"/>
  <c r="F21" i="5"/>
  <c r="F19" i="5"/>
  <c r="F10" i="5"/>
  <c r="E9" i="3" l="1"/>
  <c r="D9" i="3"/>
  <c r="C9" i="3"/>
  <c r="F9" i="3" l="1"/>
  <c r="F9" i="5"/>
  <c r="F9" i="8"/>
  <c r="F30" i="5"/>
  <c r="F43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2" i="2"/>
  <c r="D22" i="2"/>
  <c r="C22" i="2"/>
  <c r="E9" i="2"/>
  <c r="D9" i="2"/>
  <c r="C9" i="2"/>
  <c r="E9" i="1"/>
  <c r="D9" i="1"/>
  <c r="D80" i="1" s="1"/>
  <c r="C9" i="1"/>
  <c r="C80" i="1" s="1"/>
  <c r="F9" i="2" l="1"/>
  <c r="F22" i="2"/>
  <c r="E80" i="1"/>
  <c r="F80" i="1" s="1"/>
  <c r="F9" i="1"/>
  <c r="E49" i="3"/>
  <c r="D49" i="3"/>
  <c r="D82" i="2"/>
  <c r="E82" i="2"/>
  <c r="C82" i="2"/>
  <c r="C49" i="3"/>
  <c r="F16" i="3"/>
  <c r="F9" i="4"/>
  <c r="F8" i="4"/>
  <c r="F7" i="4"/>
  <c r="F6" i="4"/>
  <c r="F82" i="2" l="1"/>
  <c r="F49" i="3"/>
</calcChain>
</file>

<file path=xl/sharedStrings.xml><?xml version="1.0" encoding="utf-8"?>
<sst xmlns="http://schemas.openxmlformats.org/spreadsheetml/2006/main" count="276" uniqueCount="49">
  <si>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</si>
  <si>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</si>
  <si>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</si>
  <si>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</si>
  <si>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</si>
  <si>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</si>
  <si>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</si>
  <si>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</si>
  <si>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</si>
  <si>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</si>
  <si>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</si>
  <si>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</si>
  <si>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</si>
  <si>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</si>
  <si>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</si>
  <si>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</si>
  <si>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</si>
  <si>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</si>
  <si>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</si>
  <si>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</si>
  <si>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</si>
  <si>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</si>
  <si>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</si>
  <si>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</si>
  <si>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</si>
  <si>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</si>
  <si>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</si>
  <si>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</si>
  <si>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</si>
  <si>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</si>
  <si>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</si>
  <si>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</si>
  <si>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</si>
  <si>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</si>
  <si>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</si>
  <si>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</si>
  <si>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</si>
  <si>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</si>
  <si>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</si>
  <si>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</si>
  <si>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DEVENGADO
AL 30.09.23</t>
  </si>
  <si>
    <t>EJECUCION DE LOS PROGRAMAS PRESUPUESTALES AL MES DE SETIEMBRE
DEL AÑO FISCAL 2023 DEL PLIEGO 011 MINSA - TODA FUENTE</t>
  </si>
  <si>
    <t>Fuente: Reporte SIAF Operaciones en Linea al 30 de Setiembre del 2023</t>
  </si>
  <si>
    <t>EJECUCION DE LOS PROGRAMAS PRESUPUESTALES AL MES DE SETIEMBRE
DEL AÑO FISCAL 2023 DEL PLIEGO 011 MINSA - RECURSOS ORDINARIOS</t>
  </si>
  <si>
    <t>EJECUCION DE LOS PROGRAMAS PRESUPUESTALES AL MES DE SETIEMBRE
DEL AÑO FISCAL 2023 DEL PLIEGO 011 MINSA - RECURSOS DIRECTAMENTE RECAUDADOS</t>
  </si>
  <si>
    <t>EJECUCION DE LOS PROGRAMAS PRESUPUESTALES AL MES DE SETIEMBRE
DEL AÑO FISCAL 2023 DEL PLIEGO 011 MINSA - ROOC</t>
  </si>
  <si>
    <t>EJECUCION DE LOS PROGRAMAS PRESUPUESTALES AL MES DE SETIEMBRE
DEL AÑO FISCAL 2023 DEL PLIEGO 011 MINSA - DONACIONES Y TRANSFERENCIAS</t>
  </si>
  <si>
    <t>EJECUCION DE LOS PROGRAMAS PRESUPUESTALES AL MES DE SETIEMBRE
DEL AÑO FISCAL 2023 DEL PLIEGO 011 MINSA - RECURSOS DETERMINADOS</t>
  </si>
  <si>
    <t xml:space="preserve">GENERICAS DE GASTOS / PROGRAMAS PRESUPUESTALES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</si>
</sst>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4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9" t="s">
        <v>41</v>
      </c>
      <c r="C5" s="69"/>
      <c r="D5" s="69"/>
      <c r="E5" s="69"/>
      <c r="F5" s="69"/>
    </row>
    <row r="7" spans="2:6" x14ac:dyDescent="0.25">
      <c r="F7" s="60" t="s">
        <v>22</v>
      </c>
    </row>
    <row r="8" spans="2:6" ht="38.25" x14ac:dyDescent="0.25">
      <c r="B8" s="46" t="s">
        <v>48</v>
      </c>
      <c r="C8" s="47" t="s">
        <v>1</v>
      </c>
      <c r="D8" s="47" t="s">
        <v>2</v>
      </c>
      <c r="E8" s="48" t="s">
        <v>40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3210803716</v>
      </c>
      <c r="E9" s="41">
        <f>SUM(E10:E21)</f>
        <v>2228588351.8100004</v>
      </c>
      <c r="F9" s="53">
        <f>IF(E9=0,"0.0%",E9/D9)</f>
        <v>0.69409049849561111</v>
      </c>
    </row>
    <row r="10" spans="2:6" x14ac:dyDescent="0.25">
      <c r="B10" s="16" t="s">
        <v>26</v>
      </c>
      <c r="C10" s="29">
        <v>275192233</v>
      </c>
      <c r="D10" s="29">
        <v>301882924</v>
      </c>
      <c r="E10" s="29">
        <v>228295153.95999998</v>
      </c>
      <c r="F10" s="54">
        <f t="shared" ref="F10:F68" si="0">IF(E10=0,"0.0%",E10/D10)</f>
        <v>0.75623738810745045</v>
      </c>
    </row>
    <row r="11" spans="2:6" x14ac:dyDescent="0.25">
      <c r="B11" s="17" t="s">
        <v>27</v>
      </c>
      <c r="C11" s="30">
        <v>61128019</v>
      </c>
      <c r="D11" s="30">
        <v>66414756</v>
      </c>
      <c r="E11" s="30">
        <v>48390707.010000013</v>
      </c>
      <c r="F11" s="55">
        <f t="shared" si="0"/>
        <v>0.72861378892967721</v>
      </c>
    </row>
    <row r="12" spans="2:6" x14ac:dyDescent="0.25">
      <c r="B12" s="17" t="s">
        <v>28</v>
      </c>
      <c r="C12" s="30">
        <v>34247147</v>
      </c>
      <c r="D12" s="30">
        <v>37165364</v>
      </c>
      <c r="E12" s="30">
        <v>25633130.239999987</v>
      </c>
      <c r="F12" s="55">
        <f t="shared" si="0"/>
        <v>0.68970480794968103</v>
      </c>
    </row>
    <row r="13" spans="2:6" x14ac:dyDescent="0.25">
      <c r="B13" s="17" t="s">
        <v>29</v>
      </c>
      <c r="C13" s="30">
        <v>113499551</v>
      </c>
      <c r="D13" s="30">
        <v>123935910</v>
      </c>
      <c r="E13" s="30">
        <v>89157415.800000012</v>
      </c>
      <c r="F13" s="55">
        <f t="shared" si="0"/>
        <v>0.71938323444754637</v>
      </c>
    </row>
    <row r="14" spans="2:6" x14ac:dyDescent="0.25">
      <c r="B14" s="17" t="s">
        <v>30</v>
      </c>
      <c r="C14" s="30">
        <v>55422734</v>
      </c>
      <c r="D14" s="30">
        <v>61420626</v>
      </c>
      <c r="E14" s="30">
        <v>45626430.009999968</v>
      </c>
      <c r="F14" s="55">
        <f t="shared" si="0"/>
        <v>0.74285192094916075</v>
      </c>
    </row>
    <row r="15" spans="2:6" x14ac:dyDescent="0.25">
      <c r="B15" s="17" t="s">
        <v>31</v>
      </c>
      <c r="C15" s="30">
        <v>6943067</v>
      </c>
      <c r="D15" s="30">
        <v>8311750</v>
      </c>
      <c r="E15" s="30">
        <v>5544434.5599999987</v>
      </c>
      <c r="F15" s="55">
        <f t="shared" si="0"/>
        <v>0.66705983216530795</v>
      </c>
    </row>
    <row r="16" spans="2:6" x14ac:dyDescent="0.25">
      <c r="B16" s="17" t="s">
        <v>32</v>
      </c>
      <c r="C16" s="30">
        <v>257903093</v>
      </c>
      <c r="D16" s="30">
        <v>285542058</v>
      </c>
      <c r="E16" s="30">
        <v>213369499.09999996</v>
      </c>
      <c r="F16" s="55">
        <f t="shared" si="0"/>
        <v>0.74724368310044176</v>
      </c>
    </row>
    <row r="17" spans="2:6" x14ac:dyDescent="0.25">
      <c r="B17" s="17" t="s">
        <v>33</v>
      </c>
      <c r="C17" s="30">
        <v>35761385</v>
      </c>
      <c r="D17" s="30">
        <v>40480230</v>
      </c>
      <c r="E17" s="30">
        <v>29823382.230000008</v>
      </c>
      <c r="F17" s="55">
        <f t="shared" si="0"/>
        <v>0.73673944614445142</v>
      </c>
    </row>
    <row r="18" spans="2:6" x14ac:dyDescent="0.25">
      <c r="B18" s="17" t="s">
        <v>34</v>
      </c>
      <c r="C18" s="30">
        <v>47373772</v>
      </c>
      <c r="D18" s="30">
        <v>53105117</v>
      </c>
      <c r="E18" s="30">
        <v>37652662.669999987</v>
      </c>
      <c r="F18" s="55">
        <f t="shared" si="0"/>
        <v>0.70902136737595334</v>
      </c>
    </row>
    <row r="19" spans="2:6" x14ac:dyDescent="0.25">
      <c r="B19" s="17" t="s">
        <v>39</v>
      </c>
      <c r="C19" s="30">
        <v>156694519</v>
      </c>
      <c r="D19" s="30">
        <v>168926699</v>
      </c>
      <c r="E19" s="30">
        <v>124731328.76000005</v>
      </c>
      <c r="F19" s="55">
        <f t="shared" si="0"/>
        <v>0.73837545810328098</v>
      </c>
    </row>
    <row r="20" spans="2:6" x14ac:dyDescent="0.25">
      <c r="B20" s="17" t="s">
        <v>35</v>
      </c>
      <c r="C20" s="30">
        <v>1114797427</v>
      </c>
      <c r="D20" s="30">
        <v>1208836535</v>
      </c>
      <c r="E20" s="30">
        <v>760720945.11000061</v>
      </c>
      <c r="F20" s="55">
        <f t="shared" si="0"/>
        <v>0.62930009400319842</v>
      </c>
    </row>
    <row r="21" spans="2:6" x14ac:dyDescent="0.25">
      <c r="B21" s="17" t="s">
        <v>36</v>
      </c>
      <c r="C21" s="30">
        <v>820710086</v>
      </c>
      <c r="D21" s="30">
        <v>854781747</v>
      </c>
      <c r="E21" s="30">
        <v>619643262.36000013</v>
      </c>
      <c r="F21" s="55">
        <f t="shared" si="0"/>
        <v>0.72491400820705654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156449141</v>
      </c>
      <c r="E22" s="41">
        <f>SUM(E23:E30)</f>
        <v>113428540.25999999</v>
      </c>
      <c r="F22" s="53">
        <f t="shared" si="0"/>
        <v>0.72501861969315629</v>
      </c>
    </row>
    <row r="23" spans="2:6" x14ac:dyDescent="0.25">
      <c r="B23" s="17" t="s">
        <v>35</v>
      </c>
      <c r="C23" s="30">
        <v>3542637</v>
      </c>
      <c r="D23" s="30">
        <v>3544156</v>
      </c>
      <c r="E23" s="30">
        <v>214328.55</v>
      </c>
      <c r="F23" s="55">
        <f t="shared" si="0"/>
        <v>6.0473791221379643E-2</v>
      </c>
    </row>
    <row r="24" spans="2:6" x14ac:dyDescent="0.25">
      <c r="B24" s="17" t="s">
        <v>36</v>
      </c>
      <c r="C24" s="30">
        <v>149606504</v>
      </c>
      <c r="D24" s="30">
        <v>152904985</v>
      </c>
      <c r="E24" s="30">
        <v>113214211.70999999</v>
      </c>
      <c r="F24" s="55">
        <f t="shared" si="0"/>
        <v>0.7404219797673699</v>
      </c>
    </row>
    <row r="25" spans="2:6" hidden="1" x14ac:dyDescent="0.25">
      <c r="B25" s="17"/>
      <c r="C25" s="30"/>
      <c r="D25" s="30"/>
      <c r="E25" s="30"/>
      <c r="F25" s="55" t="str">
        <f t="shared" si="0"/>
        <v>0.0%</v>
      </c>
    </row>
    <row r="26" spans="2:6" hidden="1" x14ac:dyDescent="0.25">
      <c r="B26" s="17"/>
      <c r="C26" s="30"/>
      <c r="D26" s="30"/>
      <c r="E26" s="30"/>
      <c r="F26" s="55" t="str">
        <f t="shared" si="0"/>
        <v>0.0%</v>
      </c>
    </row>
    <row r="27" spans="2:6" hidden="1" x14ac:dyDescent="0.25">
      <c r="B27" s="17"/>
      <c r="C27" s="30"/>
      <c r="D27" s="30"/>
      <c r="E27" s="30"/>
      <c r="F27" s="55" t="str">
        <f t="shared" si="0"/>
        <v>0.0%</v>
      </c>
    </row>
    <row r="28" spans="2:6" hidden="1" x14ac:dyDescent="0.25">
      <c r="B28" s="17"/>
      <c r="C28" s="30"/>
      <c r="D28" s="30"/>
      <c r="E28" s="30"/>
      <c r="F28" s="55" t="str">
        <f t="shared" si="0"/>
        <v>0.0%</v>
      </c>
    </row>
    <row r="29" spans="2:6" hidden="1" x14ac:dyDescent="0.25">
      <c r="B29" s="17"/>
      <c r="C29" s="30"/>
      <c r="D29" s="30"/>
      <c r="E29" s="30"/>
      <c r="F29" s="55" t="str">
        <f t="shared" si="0"/>
        <v>0.0%</v>
      </c>
    </row>
    <row r="30" spans="2:6" hidden="1" x14ac:dyDescent="0.25">
      <c r="B30" s="17"/>
      <c r="C30" s="30"/>
      <c r="D30" s="30"/>
      <c r="E30" s="30"/>
      <c r="F30" s="55" t="str">
        <f t="shared" si="0"/>
        <v>0.0%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4243628107</v>
      </c>
      <c r="E31" s="41">
        <f>SUM(E32:E45)</f>
        <v>2438129629.4500012</v>
      </c>
      <c r="F31" s="53">
        <f t="shared" si="0"/>
        <v>0.57453894827122776</v>
      </c>
    </row>
    <row r="32" spans="2:6" x14ac:dyDescent="0.25">
      <c r="B32" s="16" t="s">
        <v>26</v>
      </c>
      <c r="C32" s="29">
        <v>88310509</v>
      </c>
      <c r="D32" s="29">
        <v>135869068</v>
      </c>
      <c r="E32" s="29">
        <v>81647267.770000011</v>
      </c>
      <c r="F32" s="54">
        <f t="shared" si="0"/>
        <v>0.60092608988824459</v>
      </c>
    </row>
    <row r="33" spans="2:6" x14ac:dyDescent="0.25">
      <c r="B33" s="17" t="s">
        <v>27</v>
      </c>
      <c r="C33" s="30">
        <v>138438154</v>
      </c>
      <c r="D33" s="30">
        <v>139097961</v>
      </c>
      <c r="E33" s="30">
        <v>86189240.269999921</v>
      </c>
      <c r="F33" s="55">
        <f t="shared" si="0"/>
        <v>0.61962978932523616</v>
      </c>
    </row>
    <row r="34" spans="2:6" x14ac:dyDescent="0.25">
      <c r="B34" s="17" t="s">
        <v>28</v>
      </c>
      <c r="C34" s="30">
        <v>30911780</v>
      </c>
      <c r="D34" s="30">
        <v>52964362</v>
      </c>
      <c r="E34" s="30">
        <v>28568991.829999972</v>
      </c>
      <c r="F34" s="55">
        <f t="shared" si="0"/>
        <v>0.53940028259001727</v>
      </c>
    </row>
    <row r="35" spans="2:6" x14ac:dyDescent="0.25">
      <c r="B35" s="17" t="s">
        <v>29</v>
      </c>
      <c r="C35" s="30">
        <v>33846778</v>
      </c>
      <c r="D35" s="30">
        <v>51890175</v>
      </c>
      <c r="E35" s="30">
        <v>34177500.75</v>
      </c>
      <c r="F35" s="55">
        <f t="shared" si="0"/>
        <v>0.65865071277944232</v>
      </c>
    </row>
    <row r="36" spans="2:6" x14ac:dyDescent="0.25">
      <c r="B36" s="17" t="s">
        <v>30</v>
      </c>
      <c r="C36" s="30">
        <v>480760630</v>
      </c>
      <c r="D36" s="30">
        <v>344888394</v>
      </c>
      <c r="E36" s="30">
        <v>106245138.44999997</v>
      </c>
      <c r="F36" s="55">
        <f t="shared" si="0"/>
        <v>0.30805657800708702</v>
      </c>
    </row>
    <row r="37" spans="2:6" x14ac:dyDescent="0.25">
      <c r="B37" s="17" t="s">
        <v>31</v>
      </c>
      <c r="C37" s="30">
        <v>23328647</v>
      </c>
      <c r="D37" s="30">
        <v>44961767</v>
      </c>
      <c r="E37" s="30">
        <v>16702429.699999994</v>
      </c>
      <c r="F37" s="55">
        <f t="shared" si="0"/>
        <v>0.37148072272159577</v>
      </c>
    </row>
    <row r="38" spans="2:6" x14ac:dyDescent="0.25">
      <c r="B38" s="17" t="s">
        <v>32</v>
      </c>
      <c r="C38" s="30">
        <v>51065479</v>
      </c>
      <c r="D38" s="30">
        <v>79587440</v>
      </c>
      <c r="E38" s="30">
        <v>54972966.240000017</v>
      </c>
      <c r="F38" s="55">
        <f t="shared" si="0"/>
        <v>0.69072414240236923</v>
      </c>
    </row>
    <row r="39" spans="2:6" x14ac:dyDescent="0.25">
      <c r="B39" s="17" t="s">
        <v>33</v>
      </c>
      <c r="C39" s="30">
        <v>14653843</v>
      </c>
      <c r="D39" s="30">
        <v>22054359</v>
      </c>
      <c r="E39" s="30">
        <v>15134278.120000012</v>
      </c>
      <c r="F39" s="55">
        <f t="shared" si="0"/>
        <v>0.68622616145860382</v>
      </c>
    </row>
    <row r="40" spans="2:6" x14ac:dyDescent="0.25">
      <c r="B40" s="17" t="s">
        <v>34</v>
      </c>
      <c r="C40" s="30">
        <v>50233929</v>
      </c>
      <c r="D40" s="30">
        <v>86097955</v>
      </c>
      <c r="E40" s="30">
        <v>40326234.149999984</v>
      </c>
      <c r="F40" s="55">
        <f t="shared" si="0"/>
        <v>0.4683762134652325</v>
      </c>
    </row>
    <row r="41" spans="2:6" x14ac:dyDescent="0.25">
      <c r="B41" s="17" t="s">
        <v>37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39</v>
      </c>
      <c r="C42" s="30">
        <v>70037114</v>
      </c>
      <c r="D42" s="30">
        <v>119416778</v>
      </c>
      <c r="E42" s="30">
        <v>78121506.709999964</v>
      </c>
      <c r="F42" s="55">
        <f t="shared" si="0"/>
        <v>0.65419204921104102</v>
      </c>
    </row>
    <row r="43" spans="2:6" x14ac:dyDescent="0.25">
      <c r="B43" s="17" t="s">
        <v>38</v>
      </c>
      <c r="C43" s="30">
        <v>23915230</v>
      </c>
      <c r="D43" s="30">
        <v>23768365</v>
      </c>
      <c r="E43" s="30">
        <v>5602889.9100000011</v>
      </c>
      <c r="F43" s="55">
        <f t="shared" si="0"/>
        <v>0.23572887365201609</v>
      </c>
    </row>
    <row r="44" spans="2:6" x14ac:dyDescent="0.25">
      <c r="B44" s="17" t="s">
        <v>35</v>
      </c>
      <c r="C44" s="30">
        <v>507488235</v>
      </c>
      <c r="D44" s="30">
        <v>607602044</v>
      </c>
      <c r="E44" s="30">
        <v>420236222.01000106</v>
      </c>
      <c r="F44" s="55">
        <f t="shared" si="0"/>
        <v>0.69163069176574576</v>
      </c>
    </row>
    <row r="45" spans="2:6" x14ac:dyDescent="0.25">
      <c r="B45" s="17" t="s">
        <v>36</v>
      </c>
      <c r="C45" s="30">
        <v>1753322231</v>
      </c>
      <c r="D45" s="30">
        <v>2535429270</v>
      </c>
      <c r="E45" s="30">
        <v>1470204963.5400004</v>
      </c>
      <c r="F45" s="55">
        <f t="shared" si="0"/>
        <v>0.57986431762697144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506786927</v>
      </c>
      <c r="E46" s="41">
        <f>SUM(E47:E53)</f>
        <v>440287325.87</v>
      </c>
      <c r="F46" s="53">
        <f t="shared" si="0"/>
        <v>0.86878193262866077</v>
      </c>
    </row>
    <row r="47" spans="2:6" x14ac:dyDescent="0.25">
      <c r="B47" s="17" t="s">
        <v>26</v>
      </c>
      <c r="C47" s="30">
        <v>7200122</v>
      </c>
      <c r="D47" s="30">
        <v>4398372</v>
      </c>
      <c r="E47" s="30">
        <v>0</v>
      </c>
      <c r="F47" s="55" t="str">
        <f t="shared" si="0"/>
        <v>0.0%</v>
      </c>
    </row>
    <row r="48" spans="2:6" x14ac:dyDescent="0.25">
      <c r="B48" s="17" t="s">
        <v>27</v>
      </c>
      <c r="C48" s="30">
        <v>0</v>
      </c>
      <c r="D48" s="30">
        <v>1726573</v>
      </c>
      <c r="E48" s="30">
        <v>835701.1100000001</v>
      </c>
      <c r="F48" s="55">
        <f t="shared" si="0"/>
        <v>0.48402303870152036</v>
      </c>
    </row>
    <row r="49" spans="2:6" x14ac:dyDescent="0.25">
      <c r="B49" s="17" t="s">
        <v>28</v>
      </c>
      <c r="C49" s="30">
        <v>12000000</v>
      </c>
      <c r="D49" s="30">
        <v>21632855</v>
      </c>
      <c r="E49" s="30">
        <v>21592881.030000001</v>
      </c>
      <c r="F49" s="55">
        <f t="shared" si="0"/>
        <v>0.99815216391918682</v>
      </c>
    </row>
    <row r="50" spans="2:6" x14ac:dyDescent="0.25">
      <c r="B50" s="17" t="s">
        <v>30</v>
      </c>
      <c r="C50" s="30">
        <v>21990134</v>
      </c>
      <c r="D50" s="30">
        <v>37784060</v>
      </c>
      <c r="E50" s="30">
        <v>35851916.57</v>
      </c>
      <c r="F50" s="55">
        <f t="shared" si="0"/>
        <v>0.94886353054700845</v>
      </c>
    </row>
    <row r="51" spans="2:6" x14ac:dyDescent="0.25">
      <c r="B51" s="17" t="s">
        <v>39</v>
      </c>
      <c r="C51" s="30">
        <v>282129845</v>
      </c>
      <c r="D51" s="30">
        <v>286134030</v>
      </c>
      <c r="E51" s="30">
        <v>280557123.5</v>
      </c>
      <c r="F51" s="55">
        <f t="shared" si="0"/>
        <v>0.98050946089844682</v>
      </c>
    </row>
    <row r="52" spans="2:6" x14ac:dyDescent="0.25">
      <c r="B52" s="17" t="s">
        <v>35</v>
      </c>
      <c r="C52" s="30">
        <v>843018347</v>
      </c>
      <c r="D52" s="30">
        <v>19166441</v>
      </c>
      <c r="E52" s="30">
        <v>879053</v>
      </c>
      <c r="F52" s="55">
        <f t="shared" si="0"/>
        <v>4.5864174783414403E-2</v>
      </c>
    </row>
    <row r="53" spans="2:6" x14ac:dyDescent="0.25">
      <c r="B53" s="17" t="s">
        <v>36</v>
      </c>
      <c r="C53" s="30">
        <v>170057861</v>
      </c>
      <c r="D53" s="30">
        <v>135944596</v>
      </c>
      <c r="E53" s="30">
        <v>100570650.66</v>
      </c>
      <c r="F53" s="55">
        <f t="shared" si="0"/>
        <v>0.73979145636653332</v>
      </c>
    </row>
    <row r="54" spans="2:6" x14ac:dyDescent="0.25">
      <c r="B54" s="40" t="s">
        <v>10</v>
      </c>
      <c r="C54" s="41">
        <f>+SUM(C55:C63)</f>
        <v>283082289</v>
      </c>
      <c r="D54" s="41">
        <f>+SUM(D55:D63)</f>
        <v>321876752</v>
      </c>
      <c r="E54" s="41">
        <f>+SUM(E55:E63)</f>
        <v>122384301.63999999</v>
      </c>
      <c r="F54" s="53">
        <f t="shared" si="0"/>
        <v>0.38022100347278259</v>
      </c>
    </row>
    <row r="55" spans="2:6" x14ac:dyDescent="0.25">
      <c r="B55" s="16" t="s">
        <v>26</v>
      </c>
      <c r="C55" s="29">
        <v>124732</v>
      </c>
      <c r="D55" s="29">
        <v>11398089</v>
      </c>
      <c r="E55" s="29">
        <v>9475012</v>
      </c>
      <c r="F55" s="54">
        <f t="shared" si="0"/>
        <v>0.83128075241384758</v>
      </c>
    </row>
    <row r="56" spans="2:6" x14ac:dyDescent="0.25">
      <c r="B56" s="17" t="s">
        <v>27</v>
      </c>
      <c r="C56" s="30">
        <v>0</v>
      </c>
      <c r="D56" s="30">
        <v>3339982</v>
      </c>
      <c r="E56" s="30">
        <v>1437522</v>
      </c>
      <c r="F56" s="55">
        <f t="shared" si="0"/>
        <v>0.43039812789410242</v>
      </c>
    </row>
    <row r="57" spans="2:6" x14ac:dyDescent="0.25">
      <c r="B57" s="17" t="s">
        <v>28</v>
      </c>
      <c r="C57" s="30">
        <v>128000</v>
      </c>
      <c r="D57" s="30">
        <v>3103359</v>
      </c>
      <c r="E57" s="30">
        <v>2987431</v>
      </c>
      <c r="F57" s="55">
        <f t="shared" si="0"/>
        <v>0.96264434762462225</v>
      </c>
    </row>
    <row r="58" spans="2:6" x14ac:dyDescent="0.25">
      <c r="B58" s="17" t="s">
        <v>30</v>
      </c>
      <c r="C58" s="30">
        <v>0</v>
      </c>
      <c r="D58" s="30">
        <v>10177611</v>
      </c>
      <c r="E58" s="30">
        <v>9661567</v>
      </c>
      <c r="F58" s="55">
        <f t="shared" si="0"/>
        <v>0.94929615604290629</v>
      </c>
    </row>
    <row r="59" spans="2:6" x14ac:dyDescent="0.25">
      <c r="B59" s="17" t="s">
        <v>31</v>
      </c>
      <c r="C59" s="30">
        <v>0</v>
      </c>
      <c r="D59" s="30">
        <v>0</v>
      </c>
      <c r="E59" s="30">
        <v>0</v>
      </c>
      <c r="F59" s="55" t="str">
        <f t="shared" si="0"/>
        <v>0.0%</v>
      </c>
    </row>
    <row r="60" spans="2:6" x14ac:dyDescent="0.25">
      <c r="B60" s="17" t="s">
        <v>34</v>
      </c>
      <c r="C60" s="30">
        <v>0</v>
      </c>
      <c r="D60" s="30">
        <v>62344</v>
      </c>
      <c r="E60" s="30">
        <v>62343.79</v>
      </c>
      <c r="F60" s="55">
        <f t="shared" si="0"/>
        <v>0.99999663159245478</v>
      </c>
    </row>
    <row r="61" spans="2:6" x14ac:dyDescent="0.25">
      <c r="B61" s="17" t="s">
        <v>39</v>
      </c>
      <c r="C61" s="30">
        <v>43956363</v>
      </c>
      <c r="D61" s="30">
        <v>41493301</v>
      </c>
      <c r="E61" s="30">
        <v>35346392</v>
      </c>
      <c r="F61" s="55">
        <f t="shared" si="0"/>
        <v>0.85185779747916412</v>
      </c>
    </row>
    <row r="62" spans="2:6" x14ac:dyDescent="0.25">
      <c r="B62" s="17" t="s">
        <v>35</v>
      </c>
      <c r="C62" s="30">
        <v>184275701</v>
      </c>
      <c r="D62" s="30">
        <v>187283057</v>
      </c>
      <c r="E62" s="30">
        <v>4564828.2600000016</v>
      </c>
      <c r="F62" s="55">
        <f t="shared" si="0"/>
        <v>2.4373952097546132E-2</v>
      </c>
    </row>
    <row r="63" spans="2:6" x14ac:dyDescent="0.25">
      <c r="B63" s="17" t="s">
        <v>36</v>
      </c>
      <c r="C63" s="30">
        <v>54597493</v>
      </c>
      <c r="D63" s="30">
        <v>65019009</v>
      </c>
      <c r="E63" s="30">
        <v>58849205.589999996</v>
      </c>
      <c r="F63" s="55">
        <f t="shared" si="0"/>
        <v>0.90510769842708605</v>
      </c>
    </row>
    <row r="64" spans="2:6" hidden="1" x14ac:dyDescent="0.25">
      <c r="B64" s="40" t="s">
        <v>11</v>
      </c>
      <c r="C64" s="41">
        <f>+C65</f>
        <v>0</v>
      </c>
      <c r="D64" s="41">
        <f t="shared" ref="D64:E64" si="1">+D65</f>
        <v>0</v>
      </c>
      <c r="E64" s="41">
        <f t="shared" si="1"/>
        <v>0</v>
      </c>
      <c r="F64" s="53" t="str">
        <f t="shared" si="0"/>
        <v>0.0%</v>
      </c>
    </row>
    <row r="65" spans="2:6" hidden="1" x14ac:dyDescent="0.25">
      <c r="B65" s="17"/>
      <c r="C65" s="29"/>
      <c r="D65" s="29"/>
      <c r="E65" s="29"/>
      <c r="F65" s="54" t="str">
        <f t="shared" si="0"/>
        <v>0.0%</v>
      </c>
    </row>
    <row r="66" spans="2:6" x14ac:dyDescent="0.25">
      <c r="B66" s="40" t="s">
        <v>9</v>
      </c>
      <c r="C66" s="41">
        <f>SUM(C67:C79)</f>
        <v>1688965760</v>
      </c>
      <c r="D66" s="41">
        <f>SUM(D67:D79)</f>
        <v>1618413555</v>
      </c>
      <c r="E66" s="41">
        <f>SUM(E67:E79)</f>
        <v>405098202.92000026</v>
      </c>
      <c r="F66" s="53">
        <f t="shared" si="0"/>
        <v>0.25030574025314578</v>
      </c>
    </row>
    <row r="67" spans="2:6" x14ac:dyDescent="0.25">
      <c r="B67" s="16" t="s">
        <v>26</v>
      </c>
      <c r="C67" s="29">
        <v>164465288</v>
      </c>
      <c r="D67" s="29">
        <v>61936194</v>
      </c>
      <c r="E67" s="29">
        <v>17992161.249999996</v>
      </c>
      <c r="F67" s="54">
        <f t="shared" si="0"/>
        <v>0.29049510614100693</v>
      </c>
    </row>
    <row r="68" spans="2:6" x14ac:dyDescent="0.25">
      <c r="B68" s="17" t="s">
        <v>27</v>
      </c>
      <c r="C68" s="30">
        <v>0</v>
      </c>
      <c r="D68" s="30">
        <v>1625129</v>
      </c>
      <c r="E68" s="30">
        <v>502128.45</v>
      </c>
      <c r="F68" s="55">
        <f t="shared" si="0"/>
        <v>0.30897759500938082</v>
      </c>
    </row>
    <row r="69" spans="2:6" x14ac:dyDescent="0.25">
      <c r="B69" s="17" t="s">
        <v>28</v>
      </c>
      <c r="C69" s="30">
        <v>0</v>
      </c>
      <c r="D69" s="30">
        <v>340607</v>
      </c>
      <c r="E69" s="30">
        <v>120647.72</v>
      </c>
      <c r="F69" s="55">
        <f t="shared" ref="F69:F80" si="2">IF(E69=0,"0.0%",E69/D69)</f>
        <v>0.35421385937458716</v>
      </c>
    </row>
    <row r="70" spans="2:6" x14ac:dyDescent="0.25">
      <c r="B70" s="17" t="s">
        <v>29</v>
      </c>
      <c r="C70" s="30">
        <v>0</v>
      </c>
      <c r="D70" s="30">
        <v>725073</v>
      </c>
      <c r="E70" s="30">
        <v>280082.37</v>
      </c>
      <c r="F70" s="55">
        <f t="shared" si="2"/>
        <v>0.38628161578213505</v>
      </c>
    </row>
    <row r="71" spans="2:6" x14ac:dyDescent="0.25">
      <c r="B71" s="17" t="s">
        <v>30</v>
      </c>
      <c r="C71" s="30">
        <v>100000000</v>
      </c>
      <c r="D71" s="30">
        <v>93238679</v>
      </c>
      <c r="E71" s="30">
        <v>528277.53</v>
      </c>
      <c r="F71" s="55">
        <f t="shared" si="2"/>
        <v>5.6658624474934917E-3</v>
      </c>
    </row>
    <row r="72" spans="2:6" x14ac:dyDescent="0.25">
      <c r="B72" s="17" t="s">
        <v>31</v>
      </c>
      <c r="C72" s="30">
        <v>0</v>
      </c>
      <c r="D72" s="30">
        <v>26257746</v>
      </c>
      <c r="E72" s="30">
        <v>784470.23</v>
      </c>
      <c r="F72" s="55">
        <f t="shared" si="2"/>
        <v>2.987576427923402E-2</v>
      </c>
    </row>
    <row r="73" spans="2:6" x14ac:dyDescent="0.25">
      <c r="B73" s="17" t="s">
        <v>32</v>
      </c>
      <c r="C73" s="30">
        <v>0</v>
      </c>
      <c r="D73" s="30">
        <v>964289</v>
      </c>
      <c r="E73" s="30">
        <v>369641.55</v>
      </c>
      <c r="F73" s="55">
        <f t="shared" si="2"/>
        <v>0.3833306716140078</v>
      </c>
    </row>
    <row r="74" spans="2:6" x14ac:dyDescent="0.25">
      <c r="B74" s="17" t="s">
        <v>33</v>
      </c>
      <c r="C74" s="30">
        <v>0</v>
      </c>
      <c r="D74" s="30">
        <v>448664</v>
      </c>
      <c r="E74" s="30">
        <v>296501.76000000001</v>
      </c>
      <c r="F74" s="55">
        <f t="shared" si="2"/>
        <v>0.66085480448620793</v>
      </c>
    </row>
    <row r="75" spans="2:6" x14ac:dyDescent="0.25">
      <c r="B75" s="17" t="s">
        <v>34</v>
      </c>
      <c r="C75" s="30">
        <v>0</v>
      </c>
      <c r="D75" s="30">
        <v>5791664</v>
      </c>
      <c r="E75" s="30">
        <v>1023291.0999999999</v>
      </c>
      <c r="F75" s="55">
        <f t="shared" si="2"/>
        <v>0.17668343674633055</v>
      </c>
    </row>
    <row r="76" spans="2:6" x14ac:dyDescent="0.25">
      <c r="B76" s="17" t="s">
        <v>39</v>
      </c>
      <c r="C76" s="30">
        <v>0</v>
      </c>
      <c r="D76" s="30">
        <v>822705</v>
      </c>
      <c r="E76" s="30">
        <v>278127.83</v>
      </c>
      <c r="F76" s="55">
        <f t="shared" si="2"/>
        <v>0.33806507800487418</v>
      </c>
    </row>
    <row r="77" spans="2:6" x14ac:dyDescent="0.25">
      <c r="B77" s="17" t="s">
        <v>38</v>
      </c>
      <c r="C77" s="30">
        <v>1838520</v>
      </c>
      <c r="D77" s="30">
        <v>2026216</v>
      </c>
      <c r="E77" s="30">
        <v>219091.15</v>
      </c>
      <c r="F77" s="55">
        <f t="shared" si="2"/>
        <v>0.10812823015907484</v>
      </c>
    </row>
    <row r="78" spans="2:6" x14ac:dyDescent="0.25">
      <c r="B78" s="17" t="s">
        <v>35</v>
      </c>
      <c r="C78" s="30">
        <v>0</v>
      </c>
      <c r="D78" s="30">
        <v>6132774</v>
      </c>
      <c r="E78" s="30">
        <v>3244998.8999999994</v>
      </c>
      <c r="F78" s="55">
        <f t="shared" si="2"/>
        <v>0.52912416143167829</v>
      </c>
    </row>
    <row r="79" spans="2:6" x14ac:dyDescent="0.25">
      <c r="B79" s="17" t="s">
        <v>36</v>
      </c>
      <c r="C79" s="30">
        <v>1422661952</v>
      </c>
      <c r="D79" s="30">
        <v>1418103815</v>
      </c>
      <c r="E79" s="30">
        <v>379458783.08000028</v>
      </c>
      <c r="F79" s="55">
        <f t="shared" si="2"/>
        <v>0.26758180823313016</v>
      </c>
    </row>
    <row r="80" spans="2:6" x14ac:dyDescent="0.25">
      <c r="B80" s="43" t="s">
        <v>3</v>
      </c>
      <c r="C80" s="44">
        <f>+C66+C64+C54+C46+C31+C22+C9</f>
        <v>9707579091</v>
      </c>
      <c r="D80" s="44">
        <f>+D66+D64+D54+D46+D31+D22+D9</f>
        <v>10057958198</v>
      </c>
      <c r="E80" s="44">
        <f>+E66+E64+E54+E46+E31+E22+E9</f>
        <v>5747916351.9500017</v>
      </c>
      <c r="F80" s="56">
        <f t="shared" si="2"/>
        <v>0.57147944332210099</v>
      </c>
    </row>
    <row r="81" spans="2:6" x14ac:dyDescent="0.2">
      <c r="B81" s="34" t="s">
        <v>42</v>
      </c>
      <c r="C81" s="20"/>
      <c r="D81" s="20"/>
      <c r="E81" s="20"/>
    </row>
    <row r="82" spans="2:6" x14ac:dyDescent="0.25">
      <c r="C82" s="20"/>
      <c r="D82" s="20"/>
      <c r="E82" s="20"/>
      <c r="F82" s="57"/>
    </row>
    <row r="83" spans="2:6" x14ac:dyDescent="0.25">
      <c r="C83" s="20"/>
      <c r="D83" s="20"/>
      <c r="E83" s="20"/>
    </row>
    <row r="84" spans="2:6" x14ac:dyDescent="0.25">
      <c r="D84" s="20"/>
      <c r="E84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3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43</v>
      </c>
      <c r="C5" s="69"/>
      <c r="D5" s="69"/>
      <c r="E5" s="69"/>
      <c r="F5" s="69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3210803716</v>
      </c>
      <c r="E9" s="41">
        <f>SUM(E10:E21)</f>
        <v>2228588351.8100009</v>
      </c>
      <c r="F9" s="42">
        <f>IF(E9=0,"0.0%",E9/D9)</f>
        <v>0.69409049849561122</v>
      </c>
    </row>
    <row r="10" spans="2:6" x14ac:dyDescent="0.25">
      <c r="B10" s="11" t="s">
        <v>26</v>
      </c>
      <c r="C10" s="26">
        <v>275192233</v>
      </c>
      <c r="D10" s="26">
        <v>301882924</v>
      </c>
      <c r="E10" s="26">
        <v>228295153.96000004</v>
      </c>
      <c r="F10" s="31">
        <f t="shared" ref="F10:F67" si="0">IF(E10=0,"0.0%",E10/D10)</f>
        <v>0.75623738810745067</v>
      </c>
    </row>
    <row r="11" spans="2:6" x14ac:dyDescent="0.25">
      <c r="B11" s="13" t="s">
        <v>27</v>
      </c>
      <c r="C11" s="27">
        <v>61128019</v>
      </c>
      <c r="D11" s="27">
        <v>66414756</v>
      </c>
      <c r="E11" s="27">
        <v>48390707.00999999</v>
      </c>
      <c r="F11" s="22">
        <f t="shared" si="0"/>
        <v>0.72861378892967688</v>
      </c>
    </row>
    <row r="12" spans="2:6" x14ac:dyDescent="0.25">
      <c r="B12" s="13" t="s">
        <v>28</v>
      </c>
      <c r="C12" s="27">
        <v>34247147</v>
      </c>
      <c r="D12" s="27">
        <v>37165364</v>
      </c>
      <c r="E12" s="27">
        <v>25633130.239999995</v>
      </c>
      <c r="F12" s="22">
        <f t="shared" si="0"/>
        <v>0.68970480794968114</v>
      </c>
    </row>
    <row r="13" spans="2:6" x14ac:dyDescent="0.25">
      <c r="B13" s="13" t="s">
        <v>29</v>
      </c>
      <c r="C13" s="27">
        <v>113499551</v>
      </c>
      <c r="D13" s="27">
        <v>123935910</v>
      </c>
      <c r="E13" s="27">
        <v>89157415.800000072</v>
      </c>
      <c r="F13" s="22">
        <f t="shared" si="0"/>
        <v>0.71938323444754693</v>
      </c>
    </row>
    <row r="14" spans="2:6" x14ac:dyDescent="0.25">
      <c r="B14" s="13" t="s">
        <v>30</v>
      </c>
      <c r="C14" s="27">
        <v>55422734</v>
      </c>
      <c r="D14" s="27">
        <v>61420626</v>
      </c>
      <c r="E14" s="27">
        <v>45626430.009999983</v>
      </c>
      <c r="F14" s="22">
        <f t="shared" si="0"/>
        <v>0.74285192094916097</v>
      </c>
    </row>
    <row r="15" spans="2:6" x14ac:dyDescent="0.25">
      <c r="B15" s="13" t="s">
        <v>31</v>
      </c>
      <c r="C15" s="27">
        <v>6943067</v>
      </c>
      <c r="D15" s="27">
        <v>8311750</v>
      </c>
      <c r="E15" s="27">
        <v>5544434.5599999977</v>
      </c>
      <c r="F15" s="22">
        <f t="shared" si="0"/>
        <v>0.66705983216530784</v>
      </c>
    </row>
    <row r="16" spans="2:6" x14ac:dyDescent="0.25">
      <c r="B16" s="13" t="s">
        <v>32</v>
      </c>
      <c r="C16" s="27">
        <v>257903093</v>
      </c>
      <c r="D16" s="27">
        <v>285542058</v>
      </c>
      <c r="E16" s="27">
        <v>213369499.0999999</v>
      </c>
      <c r="F16" s="22">
        <f t="shared" si="0"/>
        <v>0.74724368310044154</v>
      </c>
    </row>
    <row r="17" spans="2:6" x14ac:dyDescent="0.25">
      <c r="B17" s="13" t="s">
        <v>33</v>
      </c>
      <c r="C17" s="27">
        <v>35761385</v>
      </c>
      <c r="D17" s="27">
        <v>40480230</v>
      </c>
      <c r="E17" s="27">
        <v>29823382.230000012</v>
      </c>
      <c r="F17" s="22">
        <f t="shared" si="0"/>
        <v>0.73673944614445153</v>
      </c>
    </row>
    <row r="18" spans="2:6" x14ac:dyDescent="0.25">
      <c r="B18" s="13" t="s">
        <v>34</v>
      </c>
      <c r="C18" s="27">
        <v>47373772</v>
      </c>
      <c r="D18" s="27">
        <v>53105117</v>
      </c>
      <c r="E18" s="27">
        <v>37652662.670000009</v>
      </c>
      <c r="F18" s="22">
        <f t="shared" si="0"/>
        <v>0.70902136737595378</v>
      </c>
    </row>
    <row r="19" spans="2:6" x14ac:dyDescent="0.25">
      <c r="B19" s="13" t="s">
        <v>39</v>
      </c>
      <c r="C19" s="27">
        <v>156694519</v>
      </c>
      <c r="D19" s="27">
        <v>168926699</v>
      </c>
      <c r="E19" s="27">
        <v>124731328.76000006</v>
      </c>
      <c r="F19" s="22">
        <f t="shared" si="0"/>
        <v>0.73837545810328098</v>
      </c>
    </row>
    <row r="20" spans="2:6" x14ac:dyDescent="0.25">
      <c r="B20" s="13" t="s">
        <v>35</v>
      </c>
      <c r="C20" s="27">
        <v>1114797427</v>
      </c>
      <c r="D20" s="27">
        <v>1208836535</v>
      </c>
      <c r="E20" s="27">
        <v>760720945.11000061</v>
      </c>
      <c r="F20" s="22">
        <f t="shared" si="0"/>
        <v>0.62930009400319842</v>
      </c>
    </row>
    <row r="21" spans="2:6" x14ac:dyDescent="0.25">
      <c r="B21" s="13" t="s">
        <v>36</v>
      </c>
      <c r="C21" s="27">
        <v>820710086</v>
      </c>
      <c r="D21" s="27">
        <v>854781747</v>
      </c>
      <c r="E21" s="27">
        <v>619643262.36000001</v>
      </c>
      <c r="F21" s="22">
        <f t="shared" si="0"/>
        <v>0.72491400820705643</v>
      </c>
    </row>
    <row r="22" spans="2:6" x14ac:dyDescent="0.25">
      <c r="B22" s="40" t="s">
        <v>19</v>
      </c>
      <c r="C22" s="41">
        <f>SUM(C23:C33)</f>
        <v>153149141</v>
      </c>
      <c r="D22" s="41">
        <f>SUM(D23:D33)</f>
        <v>156449141</v>
      </c>
      <c r="E22" s="41">
        <f>SUM(E23:E33)</f>
        <v>113428540.26000001</v>
      </c>
      <c r="F22" s="42">
        <f t="shared" si="0"/>
        <v>0.7250186196931564</v>
      </c>
    </row>
    <row r="23" spans="2:6" x14ac:dyDescent="0.25">
      <c r="B23" s="13" t="s">
        <v>35</v>
      </c>
      <c r="C23" s="27">
        <v>3542637</v>
      </c>
      <c r="D23" s="27">
        <v>3544156</v>
      </c>
      <c r="E23" s="27">
        <v>214328.55</v>
      </c>
      <c r="F23" s="22">
        <f t="shared" si="0"/>
        <v>6.0473791221379643E-2</v>
      </c>
    </row>
    <row r="24" spans="2:6" x14ac:dyDescent="0.25">
      <c r="B24" s="13" t="s">
        <v>36</v>
      </c>
      <c r="C24" s="27">
        <v>149606504</v>
      </c>
      <c r="D24" s="27">
        <v>152904985</v>
      </c>
      <c r="E24" s="27">
        <v>113214211.71000001</v>
      </c>
      <c r="F24" s="22">
        <f t="shared" si="0"/>
        <v>0.74042197976737001</v>
      </c>
    </row>
    <row r="25" spans="2:6" hidden="1" x14ac:dyDescent="0.25">
      <c r="B25" s="13"/>
      <c r="C25" s="27"/>
      <c r="D25" s="27"/>
      <c r="E25" s="27"/>
      <c r="F25" s="22" t="str">
        <f t="shared" si="0"/>
        <v>0.0%</v>
      </c>
    </row>
    <row r="26" spans="2:6" hidden="1" x14ac:dyDescent="0.25">
      <c r="B26" s="13"/>
      <c r="C26" s="27"/>
      <c r="D26" s="27"/>
      <c r="E26" s="27"/>
      <c r="F26" s="22" t="str">
        <f t="shared" si="0"/>
        <v>0.0%</v>
      </c>
    </row>
    <row r="27" spans="2:6" hidden="1" x14ac:dyDescent="0.25">
      <c r="B27" s="13"/>
      <c r="C27" s="27"/>
      <c r="D27" s="27"/>
      <c r="E27" s="27"/>
      <c r="F27" s="22" t="str">
        <f t="shared" si="0"/>
        <v>0.0%</v>
      </c>
    </row>
    <row r="28" spans="2:6" hidden="1" x14ac:dyDescent="0.25">
      <c r="B28" s="13"/>
      <c r="C28" s="27"/>
      <c r="D28" s="27"/>
      <c r="E28" s="27"/>
      <c r="F28" s="22" t="str">
        <f t="shared" si="0"/>
        <v>0.0%</v>
      </c>
    </row>
    <row r="29" spans="2:6" hidden="1" x14ac:dyDescent="0.25">
      <c r="B29" s="13"/>
      <c r="C29" s="27"/>
      <c r="D29" s="27"/>
      <c r="E29" s="27"/>
      <c r="F29" s="22" t="str">
        <f t="shared" si="0"/>
        <v>0.0%</v>
      </c>
    </row>
    <row r="30" spans="2:6" hidden="1" x14ac:dyDescent="0.25">
      <c r="B30" s="13"/>
      <c r="C30" s="27"/>
      <c r="D30" s="27"/>
      <c r="E30" s="27"/>
      <c r="F30" s="22" t="str">
        <f t="shared" si="0"/>
        <v>0.0%</v>
      </c>
    </row>
    <row r="31" spans="2:6" hidden="1" x14ac:dyDescent="0.25">
      <c r="B31" s="13"/>
      <c r="C31" s="27"/>
      <c r="D31" s="27"/>
      <c r="E31" s="27"/>
      <c r="F31" s="22" t="str">
        <f t="shared" si="0"/>
        <v>0.0%</v>
      </c>
    </row>
    <row r="32" spans="2:6" hidden="1" x14ac:dyDescent="0.25">
      <c r="B32" s="13"/>
      <c r="C32" s="27"/>
      <c r="D32" s="27"/>
      <c r="E32" s="27"/>
      <c r="F32" s="22" t="str">
        <f t="shared" si="0"/>
        <v>0.0%</v>
      </c>
    </row>
    <row r="33" spans="2:6" hidden="1" x14ac:dyDescent="0.25">
      <c r="B33" s="13"/>
      <c r="C33" s="27"/>
      <c r="D33" s="27"/>
      <c r="E33" s="27"/>
      <c r="F33" s="22" t="str">
        <f t="shared" si="0"/>
        <v>0.0%</v>
      </c>
    </row>
    <row r="34" spans="2:6" x14ac:dyDescent="0.25">
      <c r="B34" s="40" t="s">
        <v>18</v>
      </c>
      <c r="C34" s="41">
        <f>SUM(C35:C47)</f>
        <v>3266211439</v>
      </c>
      <c r="D34" s="41">
        <f>SUM(D35:D47)</f>
        <v>3496577452</v>
      </c>
      <c r="E34" s="41">
        <f>SUM(E35:E47)</f>
        <v>1967531827.6100008</v>
      </c>
      <c r="F34" s="42">
        <f t="shared" si="0"/>
        <v>0.56270220082915545</v>
      </c>
    </row>
    <row r="35" spans="2:6" x14ac:dyDescent="0.25">
      <c r="B35" s="35" t="s">
        <v>26</v>
      </c>
      <c r="C35" s="12">
        <v>88310509</v>
      </c>
      <c r="D35" s="12">
        <v>89150547</v>
      </c>
      <c r="E35" s="12">
        <v>52536051.459999993</v>
      </c>
      <c r="F35" s="31">
        <f t="shared" si="0"/>
        <v>0.58929589585131759</v>
      </c>
    </row>
    <row r="36" spans="2:6" x14ac:dyDescent="0.25">
      <c r="B36" s="36" t="s">
        <v>27</v>
      </c>
      <c r="C36" s="37">
        <v>138438154</v>
      </c>
      <c r="D36" s="37">
        <v>135647779</v>
      </c>
      <c r="E36" s="37">
        <v>84073196.309999943</v>
      </c>
      <c r="F36" s="22">
        <f t="shared" si="0"/>
        <v>0.61979043763038644</v>
      </c>
    </row>
    <row r="37" spans="2:6" x14ac:dyDescent="0.25">
      <c r="B37" s="36" t="s">
        <v>28</v>
      </c>
      <c r="C37" s="37">
        <v>30911780</v>
      </c>
      <c r="D37" s="37">
        <v>52590874</v>
      </c>
      <c r="E37" s="37">
        <v>28441737.839999966</v>
      </c>
      <c r="F37" s="22">
        <f t="shared" si="0"/>
        <v>0.54081127915843286</v>
      </c>
    </row>
    <row r="38" spans="2:6" x14ac:dyDescent="0.25">
      <c r="B38" s="36" t="s">
        <v>29</v>
      </c>
      <c r="C38" s="37">
        <v>33846778</v>
      </c>
      <c r="D38" s="37">
        <v>35845343</v>
      </c>
      <c r="E38" s="37">
        <v>24650256.359999981</v>
      </c>
      <c r="F38" s="22">
        <f t="shared" si="0"/>
        <v>0.68768365140207977</v>
      </c>
    </row>
    <row r="39" spans="2:6" x14ac:dyDescent="0.25">
      <c r="B39" s="36" t="s">
        <v>30</v>
      </c>
      <c r="C39" s="37">
        <v>480760630</v>
      </c>
      <c r="D39" s="37">
        <v>323057142</v>
      </c>
      <c r="E39" s="37">
        <v>92460222.030000001</v>
      </c>
      <c r="F39" s="22">
        <f t="shared" si="0"/>
        <v>0.286203924970029</v>
      </c>
    </row>
    <row r="40" spans="2:6" x14ac:dyDescent="0.25">
      <c r="B40" s="36" t="s">
        <v>31</v>
      </c>
      <c r="C40" s="37">
        <v>23328647</v>
      </c>
      <c r="D40" s="37">
        <v>44961767</v>
      </c>
      <c r="E40" s="37">
        <v>16702429.699999996</v>
      </c>
      <c r="F40" s="22">
        <f t="shared" si="0"/>
        <v>0.37148072272159577</v>
      </c>
    </row>
    <row r="41" spans="2:6" x14ac:dyDescent="0.25">
      <c r="B41" s="36" t="s">
        <v>32</v>
      </c>
      <c r="C41" s="37">
        <v>51065479</v>
      </c>
      <c r="D41" s="37">
        <v>61691689</v>
      </c>
      <c r="E41" s="37">
        <v>41947337.630000003</v>
      </c>
      <c r="F41" s="22">
        <f t="shared" si="0"/>
        <v>0.6799511945604213</v>
      </c>
    </row>
    <row r="42" spans="2:6" x14ac:dyDescent="0.25">
      <c r="B42" s="36" t="s">
        <v>33</v>
      </c>
      <c r="C42" s="37">
        <v>14653843</v>
      </c>
      <c r="D42" s="37">
        <v>19678101</v>
      </c>
      <c r="E42" s="37">
        <v>13517118.390000012</v>
      </c>
      <c r="F42" s="22">
        <f t="shared" si="0"/>
        <v>0.68691172943974688</v>
      </c>
    </row>
    <row r="43" spans="2:6" x14ac:dyDescent="0.25">
      <c r="B43" s="36" t="s">
        <v>34</v>
      </c>
      <c r="C43" s="37">
        <v>50233929</v>
      </c>
      <c r="D43" s="37">
        <v>82195553</v>
      </c>
      <c r="E43" s="37">
        <v>38370221.500000007</v>
      </c>
      <c r="F43" s="22">
        <f t="shared" si="0"/>
        <v>0.46681627046173663</v>
      </c>
    </row>
    <row r="44" spans="2:6" x14ac:dyDescent="0.25">
      <c r="B44" s="36" t="s">
        <v>39</v>
      </c>
      <c r="C44" s="37">
        <v>70037114</v>
      </c>
      <c r="D44" s="37">
        <v>92864092</v>
      </c>
      <c r="E44" s="37">
        <v>62601101.840000011</v>
      </c>
      <c r="F44" s="22">
        <f t="shared" si="0"/>
        <v>0.67411526341096417</v>
      </c>
    </row>
    <row r="45" spans="2:6" x14ac:dyDescent="0.25">
      <c r="B45" s="36" t="s">
        <v>38</v>
      </c>
      <c r="C45" s="37">
        <v>23915230</v>
      </c>
      <c r="D45" s="37">
        <v>23768365</v>
      </c>
      <c r="E45" s="37">
        <v>5602889.9099999992</v>
      </c>
      <c r="F45" s="22">
        <f t="shared" si="0"/>
        <v>0.235728873652016</v>
      </c>
    </row>
    <row r="46" spans="2:6" x14ac:dyDescent="0.25">
      <c r="B46" s="36" t="s">
        <v>35</v>
      </c>
      <c r="C46" s="37">
        <v>507387115</v>
      </c>
      <c r="D46" s="37">
        <v>607490985</v>
      </c>
      <c r="E46" s="37">
        <v>420236042.01000112</v>
      </c>
      <c r="F46" s="22">
        <f t="shared" si="0"/>
        <v>0.69175683653972431</v>
      </c>
    </row>
    <row r="47" spans="2:6" x14ac:dyDescent="0.25">
      <c r="B47" s="36" t="s">
        <v>36</v>
      </c>
      <c r="C47" s="37">
        <v>1753322231</v>
      </c>
      <c r="D47" s="37">
        <v>1927635215</v>
      </c>
      <c r="E47" s="37">
        <v>1086393222.6299999</v>
      </c>
      <c r="F47" s="22">
        <f t="shared" si="0"/>
        <v>0.56358859507035919</v>
      </c>
    </row>
    <row r="48" spans="2:6" x14ac:dyDescent="0.25">
      <c r="B48" s="40" t="s">
        <v>17</v>
      </c>
      <c r="C48" s="41">
        <f>SUM(C49:C55)</f>
        <v>1336396309</v>
      </c>
      <c r="D48" s="41">
        <f>SUM(D49:D55)</f>
        <v>506762717</v>
      </c>
      <c r="E48" s="41">
        <f>SUM(E49:E55)</f>
        <v>440263115.87</v>
      </c>
      <c r="F48" s="42">
        <f t="shared" si="0"/>
        <v>0.86877566383795357</v>
      </c>
    </row>
    <row r="49" spans="2:6" x14ac:dyDescent="0.25">
      <c r="B49" s="13" t="s">
        <v>26</v>
      </c>
      <c r="C49" s="27">
        <v>7200122</v>
      </c>
      <c r="D49" s="27">
        <v>4398372</v>
      </c>
      <c r="E49" s="27">
        <v>0</v>
      </c>
      <c r="F49" s="22" t="str">
        <f t="shared" si="0"/>
        <v>0.0%</v>
      </c>
    </row>
    <row r="50" spans="2:6" x14ac:dyDescent="0.25">
      <c r="B50" s="13" t="s">
        <v>27</v>
      </c>
      <c r="C50" s="27">
        <v>0</v>
      </c>
      <c r="D50" s="27">
        <v>1726573</v>
      </c>
      <c r="E50" s="27">
        <v>835701.1100000001</v>
      </c>
      <c r="F50" s="22">
        <f t="shared" si="0"/>
        <v>0.48402303870152036</v>
      </c>
    </row>
    <row r="51" spans="2:6" x14ac:dyDescent="0.25">
      <c r="B51" s="13" t="s">
        <v>28</v>
      </c>
      <c r="C51" s="27">
        <v>12000000</v>
      </c>
      <c r="D51" s="27">
        <v>21632855</v>
      </c>
      <c r="E51" s="27">
        <v>21592881.030000001</v>
      </c>
      <c r="F51" s="22">
        <f t="shared" si="0"/>
        <v>0.99815216391918682</v>
      </c>
    </row>
    <row r="52" spans="2:6" x14ac:dyDescent="0.25">
      <c r="B52" s="13" t="s">
        <v>30</v>
      </c>
      <c r="C52" s="27">
        <v>21990134</v>
      </c>
      <c r="D52" s="27">
        <v>37784060</v>
      </c>
      <c r="E52" s="27">
        <v>35851916.57</v>
      </c>
      <c r="F52" s="22">
        <f t="shared" si="0"/>
        <v>0.94886353054700845</v>
      </c>
    </row>
    <row r="53" spans="2:6" x14ac:dyDescent="0.25">
      <c r="B53" s="13" t="s">
        <v>39</v>
      </c>
      <c r="C53" s="27">
        <v>282129845</v>
      </c>
      <c r="D53" s="27">
        <v>286134030</v>
      </c>
      <c r="E53" s="27">
        <v>280557123.5</v>
      </c>
      <c r="F53" s="22">
        <f t="shared" si="0"/>
        <v>0.98050946089844682</v>
      </c>
    </row>
    <row r="54" spans="2:6" x14ac:dyDescent="0.25">
      <c r="B54" s="13" t="s">
        <v>35</v>
      </c>
      <c r="C54" s="27">
        <v>843018347</v>
      </c>
      <c r="D54" s="27">
        <v>19166441</v>
      </c>
      <c r="E54" s="27">
        <v>879053</v>
      </c>
      <c r="F54" s="22">
        <f t="shared" si="0"/>
        <v>4.5864174783414403E-2</v>
      </c>
    </row>
    <row r="55" spans="2:6" x14ac:dyDescent="0.25">
      <c r="B55" s="13" t="s">
        <v>36</v>
      </c>
      <c r="C55" s="27">
        <v>170057861</v>
      </c>
      <c r="D55" s="27">
        <v>135920386</v>
      </c>
      <c r="E55" s="27">
        <v>100546440.66</v>
      </c>
      <c r="F55" s="22">
        <f t="shared" si="0"/>
        <v>0.73974510828714091</v>
      </c>
    </row>
    <row r="56" spans="2:6" x14ac:dyDescent="0.25">
      <c r="B56" s="40" t="s">
        <v>16</v>
      </c>
      <c r="C56" s="41">
        <f>+SUM(C57:C65)</f>
        <v>283082289</v>
      </c>
      <c r="D56" s="41">
        <f>+SUM(D57:D65)</f>
        <v>321865521</v>
      </c>
      <c r="E56" s="41">
        <f>+SUM(E57:E65)</f>
        <v>122378570.63999999</v>
      </c>
      <c r="F56" s="42">
        <f t="shared" si="0"/>
        <v>0.38021646512426532</v>
      </c>
    </row>
    <row r="57" spans="2:6" x14ac:dyDescent="0.25">
      <c r="B57" s="11" t="s">
        <v>26</v>
      </c>
      <c r="C57" s="26">
        <v>124732</v>
      </c>
      <c r="D57" s="26">
        <v>11398089</v>
      </c>
      <c r="E57" s="26">
        <v>9475012</v>
      </c>
      <c r="F57" s="31">
        <f t="shared" si="0"/>
        <v>0.83128075241384758</v>
      </c>
    </row>
    <row r="58" spans="2:6" x14ac:dyDescent="0.25">
      <c r="B58" s="13" t="s">
        <v>27</v>
      </c>
      <c r="C58" s="27">
        <v>0</v>
      </c>
      <c r="D58" s="27">
        <v>3339982</v>
      </c>
      <c r="E58" s="27">
        <v>1437522</v>
      </c>
      <c r="F58" s="22">
        <f t="shared" si="0"/>
        <v>0.43039812789410242</v>
      </c>
    </row>
    <row r="59" spans="2:6" x14ac:dyDescent="0.25">
      <c r="B59" s="13" t="s">
        <v>28</v>
      </c>
      <c r="C59" s="27">
        <v>128000</v>
      </c>
      <c r="D59" s="27">
        <v>3103359</v>
      </c>
      <c r="E59" s="27">
        <v>2987431</v>
      </c>
      <c r="F59" s="22">
        <f t="shared" si="0"/>
        <v>0.96264434762462225</v>
      </c>
    </row>
    <row r="60" spans="2:6" x14ac:dyDescent="0.25">
      <c r="B60" s="13" t="s">
        <v>30</v>
      </c>
      <c r="C60" s="27">
        <v>0</v>
      </c>
      <c r="D60" s="27">
        <v>10177611</v>
      </c>
      <c r="E60" s="27">
        <v>9661567</v>
      </c>
      <c r="F60" s="22">
        <f t="shared" si="0"/>
        <v>0.94929615604290629</v>
      </c>
    </row>
    <row r="61" spans="2:6" x14ac:dyDescent="0.25">
      <c r="B61" s="13" t="s">
        <v>31</v>
      </c>
      <c r="C61" s="27">
        <v>0</v>
      </c>
      <c r="D61" s="27">
        <v>0</v>
      </c>
      <c r="E61" s="27">
        <v>0</v>
      </c>
      <c r="F61" s="22" t="str">
        <f t="shared" si="0"/>
        <v>0.0%</v>
      </c>
    </row>
    <row r="62" spans="2:6" x14ac:dyDescent="0.25">
      <c r="B62" s="13" t="s">
        <v>34</v>
      </c>
      <c r="C62" s="27">
        <v>0</v>
      </c>
      <c r="D62" s="27">
        <v>62344</v>
      </c>
      <c r="E62" s="27">
        <v>62343.79</v>
      </c>
      <c r="F62" s="22">
        <f t="shared" si="0"/>
        <v>0.99999663159245478</v>
      </c>
    </row>
    <row r="63" spans="2:6" x14ac:dyDescent="0.25">
      <c r="B63" s="13" t="s">
        <v>39</v>
      </c>
      <c r="C63" s="27">
        <v>43956363</v>
      </c>
      <c r="D63" s="27">
        <v>41493301</v>
      </c>
      <c r="E63" s="27">
        <v>35346392</v>
      </c>
      <c r="F63" s="22">
        <f t="shared" si="0"/>
        <v>0.85185779747916412</v>
      </c>
    </row>
    <row r="64" spans="2:6" x14ac:dyDescent="0.25">
      <c r="B64" s="13" t="s">
        <v>35</v>
      </c>
      <c r="C64" s="27">
        <v>184275701</v>
      </c>
      <c r="D64" s="27">
        <v>187283057</v>
      </c>
      <c r="E64" s="27">
        <v>4564828.2600000016</v>
      </c>
      <c r="F64" s="22">
        <f t="shared" si="0"/>
        <v>2.4373952097546132E-2</v>
      </c>
    </row>
    <row r="65" spans="2:6" x14ac:dyDescent="0.25">
      <c r="B65" s="13" t="s">
        <v>36</v>
      </c>
      <c r="C65" s="27">
        <v>54597493</v>
      </c>
      <c r="D65" s="27">
        <v>65007778</v>
      </c>
      <c r="E65" s="27">
        <v>58843474.589999996</v>
      </c>
      <c r="F65" s="22">
        <f t="shared" si="0"/>
        <v>0.90517590971960304</v>
      </c>
    </row>
    <row r="66" spans="2:6" hidden="1" x14ac:dyDescent="0.25">
      <c r="B66" s="40" t="s">
        <v>23</v>
      </c>
      <c r="C66" s="41">
        <f>+C67</f>
        <v>0</v>
      </c>
      <c r="D66" s="41">
        <f t="shared" ref="D66:E66" si="1">+D67</f>
        <v>0</v>
      </c>
      <c r="E66" s="41">
        <f t="shared" si="1"/>
        <v>0</v>
      </c>
      <c r="F66" s="42" t="str">
        <f t="shared" si="0"/>
        <v>0.0%</v>
      </c>
    </row>
    <row r="67" spans="2:6" hidden="1" x14ac:dyDescent="0.25">
      <c r="B67" s="17"/>
      <c r="C67" s="29"/>
      <c r="D67" s="29"/>
      <c r="E67" s="29"/>
      <c r="F67" s="31" t="str">
        <f t="shared" si="0"/>
        <v>0.0%</v>
      </c>
    </row>
    <row r="68" spans="2:6" x14ac:dyDescent="0.25">
      <c r="B68" s="40" t="s">
        <v>15</v>
      </c>
      <c r="C68" s="41">
        <f>+SUM(C69:C81)</f>
        <v>944877541</v>
      </c>
      <c r="D68" s="41">
        <f>+SUM(D69:D81)</f>
        <v>843958187</v>
      </c>
      <c r="E68" s="41">
        <f>+SUM(E69:E81)</f>
        <v>348542712.57999998</v>
      </c>
      <c r="F68" s="42">
        <f t="shared" ref="F68:F82" si="2">IF(E68=0,"0.0%",E68/D68)</f>
        <v>0.41298575918666924</v>
      </c>
    </row>
    <row r="69" spans="2:6" x14ac:dyDescent="0.25">
      <c r="B69" s="11" t="s">
        <v>26</v>
      </c>
      <c r="C69" s="26">
        <v>164465288</v>
      </c>
      <c r="D69" s="26">
        <v>58709152</v>
      </c>
      <c r="E69" s="26">
        <v>17075463.870000001</v>
      </c>
      <c r="F69" s="31">
        <f t="shared" si="2"/>
        <v>0.29084841610384699</v>
      </c>
    </row>
    <row r="70" spans="2:6" x14ac:dyDescent="0.25">
      <c r="B70" s="13" t="s">
        <v>27</v>
      </c>
      <c r="C70" s="27">
        <v>0</v>
      </c>
      <c r="D70" s="27">
        <v>1458782</v>
      </c>
      <c r="E70" s="27">
        <v>377313.85000000003</v>
      </c>
      <c r="F70" s="22">
        <f t="shared" si="2"/>
        <v>0.25864992164696304</v>
      </c>
    </row>
    <row r="71" spans="2:6" x14ac:dyDescent="0.25">
      <c r="B71" s="13" t="s">
        <v>28</v>
      </c>
      <c r="C71" s="27">
        <v>0</v>
      </c>
      <c r="D71" s="27">
        <v>223205</v>
      </c>
      <c r="E71" s="27">
        <v>120647.72</v>
      </c>
      <c r="F71" s="22">
        <f t="shared" si="2"/>
        <v>0.54052427140969062</v>
      </c>
    </row>
    <row r="72" spans="2:6" x14ac:dyDescent="0.25">
      <c r="B72" s="13" t="s">
        <v>29</v>
      </c>
      <c r="C72" s="27">
        <v>0</v>
      </c>
      <c r="D72" s="27">
        <v>366613</v>
      </c>
      <c r="E72" s="27">
        <v>219079.49999999997</v>
      </c>
      <c r="F72" s="22">
        <f t="shared" si="2"/>
        <v>0.59757700899858968</v>
      </c>
    </row>
    <row r="73" spans="2:6" x14ac:dyDescent="0.25">
      <c r="B73" s="13" t="s">
        <v>30</v>
      </c>
      <c r="C73" s="27">
        <v>100000000</v>
      </c>
      <c r="D73" s="27">
        <v>93238679</v>
      </c>
      <c r="E73" s="27">
        <v>528277.53</v>
      </c>
      <c r="F73" s="22">
        <f t="shared" si="2"/>
        <v>5.6658624474934917E-3</v>
      </c>
    </row>
    <row r="74" spans="2:6" x14ac:dyDescent="0.25">
      <c r="B74" s="13" t="s">
        <v>31</v>
      </c>
      <c r="C74" s="27">
        <v>0</v>
      </c>
      <c r="D74" s="27">
        <v>26257746</v>
      </c>
      <c r="E74" s="27">
        <v>784470.23</v>
      </c>
      <c r="F74" s="22">
        <f t="shared" si="2"/>
        <v>2.987576427923402E-2</v>
      </c>
    </row>
    <row r="75" spans="2:6" x14ac:dyDescent="0.25">
      <c r="B75" s="13" t="s">
        <v>32</v>
      </c>
      <c r="C75" s="27">
        <v>0</v>
      </c>
      <c r="D75" s="27">
        <v>865281</v>
      </c>
      <c r="E75" s="27">
        <v>308683.59999999998</v>
      </c>
      <c r="F75" s="22">
        <f t="shared" si="2"/>
        <v>0.3567437630087798</v>
      </c>
    </row>
    <row r="76" spans="2:6" x14ac:dyDescent="0.25">
      <c r="B76" s="13" t="s">
        <v>33</v>
      </c>
      <c r="C76" s="27">
        <v>0</v>
      </c>
      <c r="D76" s="27">
        <v>448664</v>
      </c>
      <c r="E76" s="27">
        <v>296501.76000000001</v>
      </c>
      <c r="F76" s="22">
        <f t="shared" si="2"/>
        <v>0.66085480448620793</v>
      </c>
    </row>
    <row r="77" spans="2:6" x14ac:dyDescent="0.25">
      <c r="B77" s="13" t="s">
        <v>34</v>
      </c>
      <c r="C77" s="27">
        <v>0</v>
      </c>
      <c r="D77" s="27">
        <v>5759399</v>
      </c>
      <c r="E77" s="27">
        <v>991026.09999999986</v>
      </c>
      <c r="F77" s="22">
        <f t="shared" si="2"/>
        <v>0.1720710963070973</v>
      </c>
    </row>
    <row r="78" spans="2:6" x14ac:dyDescent="0.25">
      <c r="B78" s="13" t="s">
        <v>39</v>
      </c>
      <c r="C78" s="27">
        <v>0</v>
      </c>
      <c r="D78" s="27">
        <v>443029</v>
      </c>
      <c r="E78" s="27">
        <v>226557.83000000002</v>
      </c>
      <c r="F78" s="22">
        <f t="shared" si="2"/>
        <v>0.51138374688790122</v>
      </c>
    </row>
    <row r="79" spans="2:6" x14ac:dyDescent="0.25">
      <c r="B79" s="13" t="s">
        <v>38</v>
      </c>
      <c r="C79" s="27">
        <v>1838520</v>
      </c>
      <c r="D79" s="27">
        <v>2026216</v>
      </c>
      <c r="E79" s="27">
        <v>219091.15</v>
      </c>
      <c r="F79" s="22">
        <f t="shared" si="2"/>
        <v>0.10812823015907484</v>
      </c>
    </row>
    <row r="80" spans="2:6" x14ac:dyDescent="0.25">
      <c r="B80" s="13" t="s">
        <v>35</v>
      </c>
      <c r="C80" s="27">
        <v>0</v>
      </c>
      <c r="D80" s="27">
        <v>6125581</v>
      </c>
      <c r="E80" s="27">
        <v>3244523.8999999994</v>
      </c>
      <c r="F80" s="22">
        <f t="shared" si="2"/>
        <v>0.52966794496717939</v>
      </c>
    </row>
    <row r="81" spans="2:6" x14ac:dyDescent="0.25">
      <c r="B81" s="13" t="s">
        <v>36</v>
      </c>
      <c r="C81" s="27">
        <v>678573733</v>
      </c>
      <c r="D81" s="27">
        <v>648035840</v>
      </c>
      <c r="E81" s="27">
        <v>324151075.53999996</v>
      </c>
      <c r="F81" s="22">
        <f t="shared" si="2"/>
        <v>0.50020547557986905</v>
      </c>
    </row>
    <row r="82" spans="2:6" x14ac:dyDescent="0.25">
      <c r="B82" s="43" t="s">
        <v>3</v>
      </c>
      <c r="C82" s="44">
        <f>+C68+C66+C56+C48+C34+C22+C9</f>
        <v>8963389752</v>
      </c>
      <c r="D82" s="44">
        <f>+D68+D66+D56+D48+D34+D22+D9</f>
        <v>8536416734</v>
      </c>
      <c r="E82" s="44">
        <f>+E68+E66+E56+E48+E34+E22+E9</f>
        <v>5220733118.7700024</v>
      </c>
      <c r="F82" s="45">
        <f t="shared" si="2"/>
        <v>0.61158367514746059</v>
      </c>
    </row>
    <row r="83" spans="2:6" x14ac:dyDescent="0.2">
      <c r="B83" s="34" t="s">
        <v>42</v>
      </c>
      <c r="C83" s="9"/>
      <c r="D83" s="9"/>
      <c r="E83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44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32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13" t="s">
        <v>35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36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35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+SUM(C17:C29)</f>
        <v>101120</v>
      </c>
      <c r="D16" s="41">
        <f>+SUM(D17:D29)</f>
        <v>101120</v>
      </c>
      <c r="E16" s="41">
        <f>+SUM(E17:E29)</f>
        <v>0</v>
      </c>
      <c r="F16" s="42">
        <f t="shared" si="0"/>
        <v>0</v>
      </c>
    </row>
    <row r="17" spans="2:6" x14ac:dyDescent="0.25">
      <c r="B17" s="11" t="s">
        <v>25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26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27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28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29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30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31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32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33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34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39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35</v>
      </c>
      <c r="C28" s="27">
        <v>101120</v>
      </c>
      <c r="D28" s="27">
        <v>101120</v>
      </c>
      <c r="E28" s="27">
        <v>0</v>
      </c>
      <c r="F28" s="32">
        <f t="shared" si="0"/>
        <v>0</v>
      </c>
    </row>
    <row r="29" spans="2:6" x14ac:dyDescent="0.25">
      <c r="B29" s="13" t="s">
        <v>36</v>
      </c>
      <c r="C29" s="27">
        <v>0</v>
      </c>
      <c r="D29" s="27">
        <v>0</v>
      </c>
      <c r="E29" s="27">
        <v>0</v>
      </c>
      <c r="F29" s="32" t="str">
        <f t="shared" si="0"/>
        <v>%</v>
      </c>
    </row>
    <row r="30" spans="2:6" x14ac:dyDescent="0.25">
      <c r="B30" s="40" t="s">
        <v>17</v>
      </c>
      <c r="C30" s="41">
        <f>+SUM(C31:C34)</f>
        <v>0</v>
      </c>
      <c r="D30" s="41">
        <f t="shared" ref="D30:E30" si="1">+SUM(D31:D34)</f>
        <v>0</v>
      </c>
      <c r="E30" s="41">
        <f t="shared" si="1"/>
        <v>0</v>
      </c>
      <c r="F30" s="42" t="str">
        <f t="shared" ref="F30:F34" si="2">IF(D30=0,"%",E30/D30)</f>
        <v>%</v>
      </c>
    </row>
    <row r="31" spans="2:6" x14ac:dyDescent="0.25">
      <c r="B31" s="13" t="s">
        <v>35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x14ac:dyDescent="0.25">
      <c r="B32" s="13" t="s">
        <v>36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3"/>
      <c r="C33" s="27">
        <v>0</v>
      </c>
      <c r="D33" s="27">
        <v>0</v>
      </c>
      <c r="E33" s="27">
        <v>0</v>
      </c>
      <c r="F33" s="32" t="str">
        <f t="shared" si="2"/>
        <v>%</v>
      </c>
    </row>
    <row r="34" spans="2:6" hidden="1" x14ac:dyDescent="0.25">
      <c r="B34" s="14"/>
      <c r="C34" s="28">
        <v>0</v>
      </c>
      <c r="D34" s="28">
        <v>0</v>
      </c>
      <c r="E34" s="28">
        <v>0</v>
      </c>
      <c r="F34" s="33" t="str">
        <f t="shared" si="2"/>
        <v>%</v>
      </c>
    </row>
    <row r="35" spans="2:6" x14ac:dyDescent="0.25">
      <c r="B35" s="40" t="s">
        <v>16</v>
      </c>
      <c r="C35" s="41">
        <f>+SUM(C36:C40)</f>
        <v>0</v>
      </c>
      <c r="D35" s="41">
        <f>+SUM(D36:D40)</f>
        <v>0</v>
      </c>
      <c r="E35" s="41">
        <f>+SUM(E36:E40)</f>
        <v>0</v>
      </c>
      <c r="F35" s="42" t="str">
        <f t="shared" si="0"/>
        <v>%</v>
      </c>
    </row>
    <row r="36" spans="2:6" x14ac:dyDescent="0.25">
      <c r="B36" s="11" t="s">
        <v>26</v>
      </c>
      <c r="C36" s="26">
        <v>0</v>
      </c>
      <c r="D36" s="26">
        <v>0</v>
      </c>
      <c r="E36" s="26">
        <v>0</v>
      </c>
      <c r="F36" s="32" t="str">
        <f t="shared" si="0"/>
        <v>%</v>
      </c>
    </row>
    <row r="37" spans="2:6" x14ac:dyDescent="0.25">
      <c r="B37" s="38" t="s">
        <v>27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30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35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38" t="s">
        <v>36</v>
      </c>
      <c r="C40" s="39">
        <v>0</v>
      </c>
      <c r="D40" s="39">
        <v>0</v>
      </c>
      <c r="E40" s="39">
        <v>0</v>
      </c>
      <c r="F40" s="32" t="str">
        <f t="shared" si="0"/>
        <v>%</v>
      </c>
    </row>
    <row r="41" spans="2:6" x14ac:dyDescent="0.25">
      <c r="B41" s="40" t="s">
        <v>15</v>
      </c>
      <c r="C41" s="41">
        <f>+SUM(C42:C48)</f>
        <v>0</v>
      </c>
      <c r="D41" s="41">
        <f>+SUM(D42:D48)</f>
        <v>0</v>
      </c>
      <c r="E41" s="41">
        <f>+SUM(E42:E48)</f>
        <v>0</v>
      </c>
      <c r="F41" s="42" t="str">
        <f t="shared" si="0"/>
        <v>%</v>
      </c>
    </row>
    <row r="42" spans="2:6" x14ac:dyDescent="0.25">
      <c r="B42" s="13" t="s">
        <v>26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27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29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ht="15" customHeight="1" x14ac:dyDescent="0.25">
      <c r="B45" s="13" t="s">
        <v>32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x14ac:dyDescent="0.25">
      <c r="B46" s="13" t="s">
        <v>35</v>
      </c>
      <c r="C46" s="27">
        <v>0</v>
      </c>
      <c r="D46" s="27">
        <v>0</v>
      </c>
      <c r="E46" s="27">
        <v>0</v>
      </c>
      <c r="F46" s="32" t="str">
        <f t="shared" si="0"/>
        <v>%</v>
      </c>
    </row>
    <row r="47" spans="2:6" x14ac:dyDescent="0.25">
      <c r="B47" s="13" t="s">
        <v>36</v>
      </c>
      <c r="C47" s="27">
        <v>0</v>
      </c>
      <c r="D47" s="27">
        <v>0</v>
      </c>
      <c r="E47" s="27">
        <v>0</v>
      </c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+C41+C35+C30+C16+C14+C9</f>
        <v>101120</v>
      </c>
      <c r="D49" s="44">
        <f t="shared" ref="D49:E49" si="3">+D41+D35+D30+D16+D14+D9</f>
        <v>101120</v>
      </c>
      <c r="E49" s="44">
        <f t="shared" si="3"/>
        <v>0</v>
      </c>
      <c r="F49" s="45">
        <f t="shared" si="0"/>
        <v>0</v>
      </c>
    </row>
    <row r="50" spans="2:6" x14ac:dyDescent="0.25">
      <c r="B50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45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36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36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44375978.679999992</v>
      </c>
      <c r="F32" s="42">
        <f t="shared" ref="F32:F35" si="7">IF(E32=0,"%",E32/D32)</f>
        <v>5.9638061115438776E-2</v>
      </c>
    </row>
    <row r="33" spans="2:6" x14ac:dyDescent="0.25">
      <c r="B33" s="11" t="s">
        <v>36</v>
      </c>
      <c r="C33" s="26">
        <v>744088219</v>
      </c>
      <c r="D33" s="26">
        <v>744088219</v>
      </c>
      <c r="E33" s="26">
        <v>44375978.679999992</v>
      </c>
      <c r="F33" s="23">
        <f t="shared" si="7"/>
        <v>5.9638061115438776E-2</v>
      </c>
    </row>
    <row r="34" spans="2:6" hidden="1" x14ac:dyDescent="0.25">
      <c r="B34" s="65"/>
      <c r="C34" s="64">
        <v>0</v>
      </c>
      <c r="D34" s="64">
        <v>0</v>
      </c>
      <c r="E34" s="64">
        <v>0</v>
      </c>
      <c r="F34" s="23" t="str">
        <f t="shared" si="7"/>
        <v>%</v>
      </c>
    </row>
    <row r="35" spans="2:6" hidden="1" x14ac:dyDescent="0.25">
      <c r="B35" s="65"/>
      <c r="C35" s="64">
        <v>0</v>
      </c>
      <c r="D35" s="64">
        <v>0</v>
      </c>
      <c r="E35" s="64">
        <v>0</v>
      </c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44375978.679999992</v>
      </c>
      <c r="F36" s="45">
        <f t="shared" ref="F36" si="8">IF(D36=0,"%",E36/D36)</f>
        <v>5.9638061115438776E-2</v>
      </c>
    </row>
    <row r="37" spans="2:6" x14ac:dyDescent="0.25">
      <c r="B37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46</v>
      </c>
      <c r="C5" s="69"/>
      <c r="D5" s="69"/>
      <c r="E5" s="69"/>
      <c r="F5" s="69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3" si="1">IF(E9=0,"%",E9/D9)</f>
        <v>%</v>
      </c>
    </row>
    <row r="10" spans="2:6" x14ac:dyDescent="0.25">
      <c r="B10" s="25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746239686</v>
      </c>
      <c r="E11" s="41">
        <f>+SUM(E12:E24)</f>
        <v>470322974.93999994</v>
      </c>
      <c r="F11" s="42">
        <f t="shared" ref="F11:F12" si="2">IF(E11=0,"%",E11/D11)</f>
        <v>0.63025725348517569</v>
      </c>
    </row>
    <row r="12" spans="2:6" x14ac:dyDescent="0.25">
      <c r="B12" s="25" t="s">
        <v>26</v>
      </c>
      <c r="C12" s="26">
        <v>0</v>
      </c>
      <c r="D12" s="26">
        <v>46530889</v>
      </c>
      <c r="E12" s="26">
        <v>29039568.81000001</v>
      </c>
      <c r="F12" s="23">
        <f t="shared" si="2"/>
        <v>0.6240922843747948</v>
      </c>
    </row>
    <row r="13" spans="2:6" x14ac:dyDescent="0.25">
      <c r="B13" s="24" t="s">
        <v>27</v>
      </c>
      <c r="C13" s="27">
        <v>0</v>
      </c>
      <c r="D13" s="27">
        <v>3450182</v>
      </c>
      <c r="E13" s="27">
        <v>2116043.9600000004</v>
      </c>
      <c r="F13" s="32">
        <f t="shared" si="1"/>
        <v>0.61331372084139346</v>
      </c>
    </row>
    <row r="14" spans="2:6" x14ac:dyDescent="0.25">
      <c r="B14" s="24" t="s">
        <v>28</v>
      </c>
      <c r="C14" s="27">
        <v>0</v>
      </c>
      <c r="D14" s="27">
        <v>373488</v>
      </c>
      <c r="E14" s="27">
        <v>127253.98999999998</v>
      </c>
      <c r="F14" s="32">
        <f t="shared" si="1"/>
        <v>0.34071774729040821</v>
      </c>
    </row>
    <row r="15" spans="2:6" x14ac:dyDescent="0.25">
      <c r="B15" s="24" t="s">
        <v>29</v>
      </c>
      <c r="C15" s="27">
        <v>0</v>
      </c>
      <c r="D15" s="27">
        <v>16044832</v>
      </c>
      <c r="E15" s="27">
        <v>9527244.389999995</v>
      </c>
      <c r="F15" s="32">
        <f t="shared" si="1"/>
        <v>0.59378897765959748</v>
      </c>
    </row>
    <row r="16" spans="2:6" x14ac:dyDescent="0.25">
      <c r="B16" s="24" t="s">
        <v>30</v>
      </c>
      <c r="C16" s="27">
        <v>0</v>
      </c>
      <c r="D16" s="27">
        <v>21831252</v>
      </c>
      <c r="E16" s="27">
        <v>13784916.420000007</v>
      </c>
      <c r="F16" s="32">
        <f t="shared" si="1"/>
        <v>0.63143041086237328</v>
      </c>
    </row>
    <row r="17" spans="2:6" x14ac:dyDescent="0.25">
      <c r="B17" s="24" t="s">
        <v>31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32</v>
      </c>
      <c r="C18" s="27">
        <v>0</v>
      </c>
      <c r="D18" s="27">
        <v>17895751</v>
      </c>
      <c r="E18" s="27">
        <v>13025628.609999999</v>
      </c>
      <c r="F18" s="32">
        <f t="shared" si="1"/>
        <v>0.72786152478317334</v>
      </c>
    </row>
    <row r="19" spans="2:6" x14ac:dyDescent="0.25">
      <c r="B19" s="24" t="s">
        <v>33</v>
      </c>
      <c r="C19" s="27">
        <v>0</v>
      </c>
      <c r="D19" s="27">
        <v>2376258</v>
      </c>
      <c r="E19" s="27">
        <v>1617159.73</v>
      </c>
      <c r="F19" s="32">
        <f t="shared" si="1"/>
        <v>0.68054888400165303</v>
      </c>
    </row>
    <row r="20" spans="2:6" x14ac:dyDescent="0.25">
      <c r="B20" s="24" t="s">
        <v>34</v>
      </c>
      <c r="C20" s="27">
        <v>0</v>
      </c>
      <c r="D20" s="27">
        <v>3902402</v>
      </c>
      <c r="E20" s="27">
        <v>1956012.6500000001</v>
      </c>
      <c r="F20" s="32">
        <f t="shared" si="1"/>
        <v>0.50123299701055912</v>
      </c>
    </row>
    <row r="21" spans="2:6" x14ac:dyDescent="0.25">
      <c r="B21" s="24" t="s">
        <v>37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39</v>
      </c>
      <c r="C22" s="27">
        <v>0</v>
      </c>
      <c r="D22" s="27">
        <v>26030469</v>
      </c>
      <c r="E22" s="27">
        <v>15317225.469999999</v>
      </c>
      <c r="F22" s="32">
        <f t="shared" si="1"/>
        <v>0.58843447922509573</v>
      </c>
    </row>
    <row r="23" spans="2:6" x14ac:dyDescent="0.25">
      <c r="B23" s="24" t="s">
        <v>35</v>
      </c>
      <c r="C23" s="27">
        <v>0</v>
      </c>
      <c r="D23" s="27">
        <v>9939</v>
      </c>
      <c r="E23" s="27">
        <v>180</v>
      </c>
      <c r="F23" s="32">
        <f t="shared" si="1"/>
        <v>1.8110473890733475E-2</v>
      </c>
    </row>
    <row r="24" spans="2:6" x14ac:dyDescent="0.25">
      <c r="B24" s="24" t="s">
        <v>36</v>
      </c>
      <c r="C24" s="27">
        <v>0</v>
      </c>
      <c r="D24" s="27">
        <v>607794055</v>
      </c>
      <c r="E24" s="27">
        <v>383811740.90999991</v>
      </c>
      <c r="F24" s="32">
        <f t="shared" si="1"/>
        <v>0.63148321006529085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24210</v>
      </c>
      <c r="E25" s="41">
        <f t="shared" si="3"/>
        <v>24210</v>
      </c>
      <c r="F25" s="42">
        <f t="shared" ref="F25:F26" si="4">IF(E25=0,"%",E25/D25)</f>
        <v>1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36</v>
      </c>
      <c r="C27" s="62">
        <v>0</v>
      </c>
      <c r="D27" s="62">
        <v>24210</v>
      </c>
      <c r="E27" s="62">
        <v>24210</v>
      </c>
      <c r="F27" s="32">
        <f t="shared" si="1"/>
        <v>1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11231</v>
      </c>
      <c r="E28" s="41">
        <f t="shared" si="5"/>
        <v>5731</v>
      </c>
      <c r="F28" s="42">
        <f t="shared" si="1"/>
        <v>0.51028403525954946</v>
      </c>
    </row>
    <row r="29" spans="2:6" x14ac:dyDescent="0.25">
      <c r="B29" s="24" t="s">
        <v>36</v>
      </c>
      <c r="C29" s="27">
        <v>0</v>
      </c>
      <c r="D29" s="27">
        <v>11231</v>
      </c>
      <c r="E29" s="27">
        <v>5731</v>
      </c>
      <c r="F29" s="32">
        <f t="shared" si="1"/>
        <v>0.51028403525954946</v>
      </c>
    </row>
    <row r="30" spans="2:6" x14ac:dyDescent="0.25">
      <c r="B30" s="40" t="s">
        <v>15</v>
      </c>
      <c r="C30" s="41">
        <f>+SUM(C31:C42)</f>
        <v>0</v>
      </c>
      <c r="D30" s="41">
        <f>+SUM(D31:D42)</f>
        <v>30367149</v>
      </c>
      <c r="E30" s="41">
        <f>+SUM(E31:E42)</f>
        <v>12179511.66</v>
      </c>
      <c r="F30" s="42">
        <f t="shared" si="1"/>
        <v>0.40107524285536322</v>
      </c>
    </row>
    <row r="31" spans="2:6" x14ac:dyDescent="0.25">
      <c r="B31" s="25" t="s">
        <v>26</v>
      </c>
      <c r="C31" s="26">
        <v>0</v>
      </c>
      <c r="D31" s="26">
        <v>3227042</v>
      </c>
      <c r="E31" s="26">
        <v>916697.38</v>
      </c>
      <c r="F31" s="23">
        <f t="shared" si="1"/>
        <v>0.28406738431046141</v>
      </c>
    </row>
    <row r="32" spans="2:6" x14ac:dyDescent="0.25">
      <c r="B32" s="24" t="s">
        <v>27</v>
      </c>
      <c r="C32" s="27">
        <v>0</v>
      </c>
      <c r="D32" s="27">
        <v>166347</v>
      </c>
      <c r="E32" s="27">
        <v>124814.6</v>
      </c>
      <c r="F32" s="32">
        <f>IF(E32=0,"%",E32/D32)</f>
        <v>0.75032672666173728</v>
      </c>
    </row>
    <row r="33" spans="2:6" x14ac:dyDescent="0.25">
      <c r="B33" s="24" t="s">
        <v>28</v>
      </c>
      <c r="C33" s="27">
        <v>0</v>
      </c>
      <c r="D33" s="27">
        <v>117402</v>
      </c>
      <c r="E33" s="27">
        <v>0</v>
      </c>
      <c r="F33" s="32" t="str">
        <f t="shared" ref="F33:F35" si="6">IF(E33=0,"%",E33/D33)</f>
        <v>%</v>
      </c>
    </row>
    <row r="34" spans="2:6" x14ac:dyDescent="0.25">
      <c r="B34" s="24" t="s">
        <v>29</v>
      </c>
      <c r="C34" s="27">
        <v>0</v>
      </c>
      <c r="D34" s="27">
        <v>358460</v>
      </c>
      <c r="E34" s="27">
        <v>61002.87</v>
      </c>
      <c r="F34" s="32">
        <f t="shared" si="6"/>
        <v>0.17018041064553927</v>
      </c>
    </row>
    <row r="35" spans="2:6" x14ac:dyDescent="0.25">
      <c r="B35" s="24" t="s">
        <v>30</v>
      </c>
      <c r="C35" s="27">
        <v>0</v>
      </c>
      <c r="D35" s="27">
        <v>0</v>
      </c>
      <c r="E35" s="27">
        <v>0</v>
      </c>
      <c r="F35" s="32" t="str">
        <f t="shared" si="6"/>
        <v>%</v>
      </c>
    </row>
    <row r="36" spans="2:6" x14ac:dyDescent="0.25">
      <c r="B36" s="24" t="s">
        <v>31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32</v>
      </c>
      <c r="C37" s="27">
        <v>0</v>
      </c>
      <c r="D37" s="27">
        <v>99008</v>
      </c>
      <c r="E37" s="27">
        <v>60957.95</v>
      </c>
      <c r="F37" s="32">
        <f t="shared" si="1"/>
        <v>0.61568711619263083</v>
      </c>
    </row>
    <row r="38" spans="2:6" x14ac:dyDescent="0.25">
      <c r="B38" s="24" t="s">
        <v>33</v>
      </c>
      <c r="C38" s="27">
        <v>0</v>
      </c>
      <c r="D38" s="27">
        <v>0</v>
      </c>
      <c r="E38" s="27">
        <v>0</v>
      </c>
      <c r="F38" s="32" t="str">
        <f t="shared" si="1"/>
        <v>%</v>
      </c>
    </row>
    <row r="39" spans="2:6" x14ac:dyDescent="0.25">
      <c r="B39" s="24" t="s">
        <v>34</v>
      </c>
      <c r="C39" s="27">
        <v>0</v>
      </c>
      <c r="D39" s="27">
        <v>32265</v>
      </c>
      <c r="E39" s="27">
        <v>32265</v>
      </c>
      <c r="F39" s="32">
        <f t="shared" si="1"/>
        <v>1</v>
      </c>
    </row>
    <row r="40" spans="2:6" x14ac:dyDescent="0.25">
      <c r="B40" s="24" t="s">
        <v>39</v>
      </c>
      <c r="C40" s="27">
        <v>0</v>
      </c>
      <c r="D40" s="27">
        <v>379676</v>
      </c>
      <c r="E40" s="27">
        <v>51570</v>
      </c>
      <c r="F40" s="32">
        <f t="shared" si="1"/>
        <v>0.1358263361392345</v>
      </c>
    </row>
    <row r="41" spans="2:6" x14ac:dyDescent="0.25">
      <c r="B41" s="24" t="s">
        <v>35</v>
      </c>
      <c r="C41" s="27">
        <v>0</v>
      </c>
      <c r="D41" s="27">
        <v>7193</v>
      </c>
      <c r="E41" s="27">
        <v>475</v>
      </c>
      <c r="F41" s="32">
        <f t="shared" si="1"/>
        <v>6.6036424301404148E-2</v>
      </c>
    </row>
    <row r="42" spans="2:6" x14ac:dyDescent="0.25">
      <c r="B42" s="24" t="s">
        <v>36</v>
      </c>
      <c r="C42" s="27">
        <v>0</v>
      </c>
      <c r="D42" s="27">
        <v>25979756</v>
      </c>
      <c r="E42" s="27">
        <v>10931728.859999999</v>
      </c>
      <c r="F42" s="32">
        <f t="shared" si="1"/>
        <v>0.42077873479643146</v>
      </c>
    </row>
    <row r="43" spans="2:6" x14ac:dyDescent="0.25">
      <c r="B43" s="43" t="s">
        <v>3</v>
      </c>
      <c r="C43" s="44">
        <f>+C30+C28+C25+C11+C9</f>
        <v>0</v>
      </c>
      <c r="D43" s="44">
        <f>+D30+D28+D25+D11+D9</f>
        <v>776642276</v>
      </c>
      <c r="E43" s="44">
        <f>+E30+E28+E25+E11+E9</f>
        <v>482532427.59999996</v>
      </c>
      <c r="F43" s="45">
        <f t="shared" si="1"/>
        <v>0.621305899139593</v>
      </c>
    </row>
    <row r="44" spans="2:6" x14ac:dyDescent="0.25">
      <c r="B44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47</v>
      </c>
      <c r="C5" s="70"/>
      <c r="D5" s="70"/>
      <c r="E5" s="70"/>
      <c r="F5" s="70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21</v>
      </c>
      <c r="C9" s="41">
        <f>SUM(C10:C12)</f>
        <v>0</v>
      </c>
      <c r="D9" s="41">
        <f t="shared" ref="D9:E9" si="0">SUM(D10:D12)</f>
        <v>709849</v>
      </c>
      <c r="E9" s="41">
        <f t="shared" si="0"/>
        <v>274826.90000000002</v>
      </c>
      <c r="F9" s="42">
        <f t="shared" ref="F9:F16" si="1">IF(E9=0,"%",E9/D9)</f>
        <v>0.38716248103469897</v>
      </c>
    </row>
    <row r="10" spans="2:6" x14ac:dyDescent="0.25">
      <c r="B10" s="24" t="s">
        <v>25</v>
      </c>
      <c r="C10" s="27">
        <v>0</v>
      </c>
      <c r="D10" s="27">
        <v>0</v>
      </c>
      <c r="E10" s="27">
        <v>0</v>
      </c>
      <c r="F10" s="32" t="str">
        <f t="shared" si="1"/>
        <v>%</v>
      </c>
    </row>
    <row r="11" spans="2:6" x14ac:dyDescent="0.25">
      <c r="B11" s="66" t="s">
        <v>26</v>
      </c>
      <c r="C11" s="67">
        <v>0</v>
      </c>
      <c r="D11" s="67">
        <v>187632</v>
      </c>
      <c r="E11" s="67">
        <v>71647.5</v>
      </c>
      <c r="F11" s="68">
        <f t="shared" si="1"/>
        <v>0.38185117677155284</v>
      </c>
    </row>
    <row r="12" spans="2:6" x14ac:dyDescent="0.25">
      <c r="B12" s="50" t="s">
        <v>39</v>
      </c>
      <c r="C12" s="28">
        <v>0</v>
      </c>
      <c r="D12" s="28">
        <v>522217</v>
      </c>
      <c r="E12" s="28">
        <v>203179.4</v>
      </c>
      <c r="F12" s="33">
        <f t="shared" si="1"/>
        <v>0.38907082687848155</v>
      </c>
    </row>
    <row r="13" spans="2:6" hidden="1" x14ac:dyDescent="0.25">
      <c r="B13" s="40" t="s">
        <v>15</v>
      </c>
      <c r="C13" s="41">
        <f>SUM(C14:C15)</f>
        <v>0</v>
      </c>
      <c r="D13" s="41">
        <f t="shared" ref="D13:E13" si="2">SUM(D14:D15)</f>
        <v>0</v>
      </c>
      <c r="E13" s="41">
        <f t="shared" si="2"/>
        <v>0</v>
      </c>
      <c r="F13" s="51" t="str">
        <f t="shared" si="1"/>
        <v>%</v>
      </c>
    </row>
    <row r="14" spans="2:6" hidden="1" x14ac:dyDescent="0.25">
      <c r="B14" s="24" t="s">
        <v>25</v>
      </c>
      <c r="C14" s="27"/>
      <c r="D14" s="27"/>
      <c r="E14" s="27"/>
      <c r="F14" s="32" t="str">
        <f t="shared" si="1"/>
        <v>%</v>
      </c>
    </row>
    <row r="15" spans="2:6" hidden="1" x14ac:dyDescent="0.25">
      <c r="B15" s="50" t="s">
        <v>26</v>
      </c>
      <c r="C15" s="28"/>
      <c r="D15" s="28"/>
      <c r="E15" s="28"/>
      <c r="F15" s="33" t="str">
        <f t="shared" si="1"/>
        <v>%</v>
      </c>
    </row>
    <row r="16" spans="2:6" x14ac:dyDescent="0.25">
      <c r="B16" s="43" t="s">
        <v>3</v>
      </c>
      <c r="C16" s="44">
        <f>+C13+C9</f>
        <v>0</v>
      </c>
      <c r="D16" s="44">
        <f t="shared" ref="D16:E16" si="3">+D13+D9</f>
        <v>709849</v>
      </c>
      <c r="E16" s="44">
        <f t="shared" si="3"/>
        <v>274826.90000000002</v>
      </c>
      <c r="F16" s="45">
        <f t="shared" si="1"/>
        <v>0.38716248103469897</v>
      </c>
    </row>
    <row r="17" spans="2:2" x14ac:dyDescent="0.25">
      <c r="B17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2023-10-04T22:07:51Z</dcterms:modified>
</cp:coreProperties>
</file>