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RDR!$B$5:$F$47</definedName>
    <definedName name="_xlnm.Print_Area" localSheetId="1">RO!$B$5:$F$74</definedName>
    <definedName name="_xlnm.Print_Area" localSheetId="4">ROCC!$B$5:$F$37</definedName>
    <definedName name="_xlnm.Print_Area" localSheetId="3">ROOC!$B$2:$F$10</definedName>
    <definedName name="_xlnm.Print_Area" localSheetId="0">'TODA FUENTE'!$B$5:$F$80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F16" i="5"/>
  <c r="C25" i="5"/>
  <c r="D25" i="5"/>
  <c r="E25" i="5"/>
  <c r="F54" i="2"/>
  <c r="F53" i="2"/>
  <c r="F52" i="2"/>
  <c r="F51" i="2"/>
  <c r="C57" i="2"/>
  <c r="D57" i="2"/>
  <c r="E57" i="2"/>
  <c r="F62" i="1"/>
  <c r="F61" i="1"/>
  <c r="F60" i="1"/>
  <c r="C63" i="1"/>
  <c r="D63" i="1"/>
  <c r="E63" i="1"/>
  <c r="F35" i="5" l="1"/>
  <c r="F34" i="5"/>
  <c r="F33" i="5"/>
  <c r="F32" i="3"/>
  <c r="F33" i="3"/>
  <c r="F23" i="3" l="1"/>
  <c r="C29" i="3"/>
  <c r="D29" i="3"/>
  <c r="E29" i="3"/>
  <c r="E9" i="8" l="1"/>
  <c r="D9" i="8"/>
  <c r="C9" i="8"/>
  <c r="F72" i="2" l="1"/>
  <c r="F71" i="2"/>
  <c r="F70" i="2"/>
  <c r="F69" i="2"/>
  <c r="F68" i="2"/>
  <c r="F67" i="2"/>
  <c r="F66" i="2"/>
  <c r="F65" i="2"/>
  <c r="F64" i="2"/>
  <c r="F63" i="2"/>
  <c r="F62" i="2"/>
  <c r="F61" i="2"/>
  <c r="F60" i="2"/>
  <c r="F58" i="2"/>
  <c r="F56" i="2"/>
  <c r="F55" i="2"/>
  <c r="F50" i="2"/>
  <c r="F49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4" i="1"/>
  <c r="F63" i="1"/>
  <c r="F59" i="1"/>
  <c r="F58" i="1"/>
  <c r="F57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0" i="2"/>
  <c r="D40" i="2"/>
  <c r="E40" i="2"/>
  <c r="C22" i="1"/>
  <c r="D22" i="1"/>
  <c r="E22" i="1"/>
  <c r="F22" i="1" s="1"/>
  <c r="F40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5" i="3"/>
  <c r="F44" i="3"/>
  <c r="F43" i="3"/>
  <c r="F42" i="3"/>
  <c r="F41" i="3"/>
  <c r="F39" i="3"/>
  <c r="F38" i="3"/>
  <c r="F37" i="3"/>
  <c r="F36" i="3"/>
  <c r="E40" i="3"/>
  <c r="D40" i="3"/>
  <c r="F31" i="3"/>
  <c r="F40" i="3" l="1"/>
  <c r="F17" i="5" l="1"/>
  <c r="E30" i="8"/>
  <c r="D30" i="8"/>
  <c r="D36" i="8" s="1"/>
  <c r="C30" i="8"/>
  <c r="C36" i="8" s="1"/>
  <c r="F13" i="8" l="1"/>
  <c r="E36" i="8"/>
  <c r="F30" i="8"/>
  <c r="F36" i="5"/>
  <c r="F27" i="5"/>
  <c r="F35" i="3"/>
  <c r="F26" i="5" l="1"/>
  <c r="C31" i="1"/>
  <c r="D31" i="1"/>
  <c r="E31" i="1"/>
  <c r="F31" i="1" l="1"/>
  <c r="F25" i="5"/>
  <c r="F33" i="8"/>
  <c r="F16" i="8"/>
  <c r="F32" i="8" l="1"/>
  <c r="F15" i="8"/>
  <c r="C59" i="2"/>
  <c r="F36" i="8" l="1"/>
  <c r="F18" i="5" l="1"/>
  <c r="F11" i="3" l="1"/>
  <c r="F14" i="7" l="1"/>
  <c r="F13" i="7"/>
  <c r="E12" i="7"/>
  <c r="D12" i="7"/>
  <c r="C12" i="7"/>
  <c r="E28" i="5"/>
  <c r="D28" i="5"/>
  <c r="C28" i="5"/>
  <c r="C34" i="3"/>
  <c r="D34" i="3"/>
  <c r="E34" i="3"/>
  <c r="F57" i="2"/>
  <c r="F12" i="7" l="1"/>
  <c r="F38" i="5" l="1"/>
  <c r="F32" i="5"/>
  <c r="F29" i="5"/>
  <c r="F28" i="5"/>
  <c r="C26" i="2"/>
  <c r="D26" i="2"/>
  <c r="E26" i="2"/>
  <c r="F26" i="2" l="1"/>
  <c r="E11" i="5"/>
  <c r="D11" i="5"/>
  <c r="C11" i="5"/>
  <c r="E9" i="5"/>
  <c r="D9" i="5"/>
  <c r="C9" i="5"/>
  <c r="E48" i="2"/>
  <c r="D48" i="2"/>
  <c r="C48" i="2"/>
  <c r="E54" i="1"/>
  <c r="D54" i="1"/>
  <c r="C54" i="1"/>
  <c r="C65" i="1"/>
  <c r="D65" i="1"/>
  <c r="E65" i="1"/>
  <c r="F65" i="1" l="1"/>
  <c r="F54" i="1"/>
  <c r="F48" i="2"/>
  <c r="F15" i="5"/>
  <c r="F14" i="5"/>
  <c r="F13" i="5"/>
  <c r="F12" i="5"/>
  <c r="F11" i="5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2" i="3"/>
  <c r="F21" i="3"/>
  <c r="F20" i="3"/>
  <c r="F19" i="3"/>
  <c r="F18" i="3"/>
  <c r="F17" i="3"/>
  <c r="F16" i="3"/>
  <c r="F14" i="3"/>
  <c r="F12" i="3"/>
  <c r="F10" i="3"/>
  <c r="F29" i="3" l="1"/>
  <c r="F34" i="3"/>
  <c r="D59" i="2"/>
  <c r="E59" i="2"/>
  <c r="F59" i="2" s="1"/>
  <c r="F10" i="7"/>
  <c r="F42" i="5" l="1"/>
  <c r="C30" i="5" l="1"/>
  <c r="C43" i="5" s="1"/>
  <c r="D30" i="5"/>
  <c r="D43" i="5" s="1"/>
  <c r="E30" i="5"/>
  <c r="E43" i="5" s="1"/>
  <c r="F41" i="5" l="1"/>
  <c r="F10" i="8" l="1"/>
  <c r="F40" i="5" l="1"/>
  <c r="F39" i="5"/>
  <c r="F31" i="5"/>
  <c r="F24" i="5"/>
  <c r="F23" i="5"/>
  <c r="F22" i="5"/>
  <c r="F21" i="5"/>
  <c r="F19" i="5"/>
  <c r="F10" i="5"/>
  <c r="E9" i="3" l="1"/>
  <c r="D9" i="3"/>
  <c r="C9" i="3"/>
  <c r="F9" i="3" l="1"/>
  <c r="F9" i="5"/>
  <c r="F9" i="8"/>
  <c r="F30" i="5"/>
  <c r="F43" i="5"/>
  <c r="E13" i="3"/>
  <c r="D13" i="3"/>
  <c r="C13" i="3"/>
  <c r="F13" i="3" l="1"/>
  <c r="F15" i="7" l="1"/>
  <c r="F9" i="7"/>
  <c r="E6" i="4"/>
  <c r="E9" i="4" s="1"/>
  <c r="D6" i="4"/>
  <c r="D9" i="4" s="1"/>
  <c r="C6" i="4"/>
  <c r="C9" i="4" s="1"/>
  <c r="C40" i="3"/>
  <c r="E15" i="3"/>
  <c r="D15" i="3"/>
  <c r="C15" i="3"/>
  <c r="E22" i="2"/>
  <c r="D22" i="2"/>
  <c r="C22" i="2"/>
  <c r="E9" i="2"/>
  <c r="D9" i="2"/>
  <c r="C9" i="2"/>
  <c r="E9" i="1"/>
  <c r="D9" i="1"/>
  <c r="D79" i="1" s="1"/>
  <c r="C9" i="1"/>
  <c r="C79" i="1" s="1"/>
  <c r="F9" i="2" l="1"/>
  <c r="F22" i="2"/>
  <c r="E79" i="1"/>
  <c r="F79" i="1" s="1"/>
  <c r="F9" i="1"/>
  <c r="E46" i="3"/>
  <c r="D46" i="3"/>
  <c r="D73" i="2"/>
  <c r="E73" i="2"/>
  <c r="C73" i="2"/>
  <c r="C46" i="3"/>
  <c r="F15" i="3"/>
  <c r="F9" i="4"/>
  <c r="F8" i="4"/>
  <c r="F7" i="4"/>
  <c r="F6" i="4"/>
  <c r="F73" i="2" l="1"/>
  <c r="F46" i="3"/>
</calcChain>
</file>

<file path=xl/sharedStrings.xml><?xml version="1.0" encoding="utf-8"?>
<sst xmlns="http://schemas.openxmlformats.org/spreadsheetml/2006/main" count="273" uniqueCount="48">
  <si>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</si>
  <si>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</si>
  <si>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</si>
  <si>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</si>
  <si>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</si>
  <si>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</si>
  <si>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</si>
  <si>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</si>
  <si>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</si>
  <si>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</si>
  <si>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</si>
  <si>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</si>
  <si>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</si>
  <si>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</si>
  <si>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</si>
  <si>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</si>
  <si>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</si>
  <si>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</si>
  <si>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</si>
  <si>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</si>
  <si>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</si>
  <si>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</si>
  <si>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</si>
  <si>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</si>
  <si>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</si>
  <si>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</si>
  <si>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</si>
  <si>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</si>
  <si>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</si>
  <si>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</si>
  <si>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</si>
  <si>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</si>
  <si>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</si>
  <si>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</si>
  <si>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</si>
  <si>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</si>
  <si>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</si>
  <si>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</si>
  <si>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</si>
  <si>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</si>
  <si>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31.10.23</t>
  </si>
  <si>
    <t>EJECUCION DE LOS PROGRAMAS PRESUPUESTALES AL MES DE OCTUBRE
DEL AÑO FISCAL 2023 DEL PLIEGO 011 MINSA - TODA FUENTE</t>
  </si>
  <si>
    <t>Fuente: Reporte SIAF Operaciones en Linea al 31 de Octubre del 2023</t>
  </si>
  <si>
    <t>EJECUCION DE LOS PROGRAMAS PRESUPUESTALES AL MES DE OCTUBRE
DEL AÑO FISCAL 2023 DEL PLIEGO 011 MINSA - RECURSOS ORDINARIOS</t>
  </si>
  <si>
    <t>EJECUCION DE LOS PROGRAMAS PRESUPUESTALES AL MES DE OCTUBRE
DEL AÑO FISCAL 2023 DEL PLIEGO 011 MINSA - RECURSOS DIRECTAMENTE RECAUDADOS</t>
  </si>
  <si>
    <t>EJECUCION DE LOS PROGRAMAS PRESUPUESTALES AL MES DE OCTUBRE
DEL AÑO FISCAL 2023 DEL PLIEGO 011 MINSA - ROOC</t>
  </si>
  <si>
    <t>EJECUCION DE LOS PROGRAMAS PRESUPUESTALES AL MES DE OCTUBRE
DEL AÑO FISCAL 2023 DEL PLIEGO 011 MINSA - DONACIONES Y TRANSFERENCIAS</t>
  </si>
  <si>
    <t>EJECUCION DE LOS PROGRAMAS PRESUPUESTALES AL MES DE OCTUBRE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</si>
</sst>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3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3242547890</v>
      </c>
      <c r="E9" s="41">
        <f>SUM(E10:E21)</f>
        <v>2468805549.4400005</v>
      </c>
      <c r="F9" s="53">
        <f>IF(E9=0,"0.0%",E9/D9)</f>
        <v>0.7613782843589707</v>
      </c>
    </row>
    <row r="10" spans="2:6" x14ac:dyDescent="0.25">
      <c r="B10" s="16" t="s">
        <v>26</v>
      </c>
      <c r="C10" s="29">
        <v>275192233</v>
      </c>
      <c r="D10" s="29">
        <v>303694468</v>
      </c>
      <c r="E10" s="29">
        <v>251173388.35000038</v>
      </c>
      <c r="F10" s="54">
        <f t="shared" ref="F10:F67" si="0">IF(E10=0,"0.0%",E10/D10)</f>
        <v>0.82705947857436901</v>
      </c>
    </row>
    <row r="11" spans="2:6" x14ac:dyDescent="0.25">
      <c r="B11" s="17" t="s">
        <v>27</v>
      </c>
      <c r="C11" s="30">
        <v>61128019</v>
      </c>
      <c r="D11" s="30">
        <v>65245661</v>
      </c>
      <c r="E11" s="30">
        <v>53187455.650000028</v>
      </c>
      <c r="F11" s="55">
        <f t="shared" si="0"/>
        <v>0.8151876283389945</v>
      </c>
    </row>
    <row r="12" spans="2:6" x14ac:dyDescent="0.25">
      <c r="B12" s="17" t="s">
        <v>28</v>
      </c>
      <c r="C12" s="30">
        <v>34247147</v>
      </c>
      <c r="D12" s="30">
        <v>36103872</v>
      </c>
      <c r="E12" s="30">
        <v>28512262.399999995</v>
      </c>
      <c r="F12" s="55">
        <f t="shared" si="0"/>
        <v>0.78972865846632723</v>
      </c>
    </row>
    <row r="13" spans="2:6" x14ac:dyDescent="0.25">
      <c r="B13" s="17" t="s">
        <v>29</v>
      </c>
      <c r="C13" s="30">
        <v>113499551</v>
      </c>
      <c r="D13" s="30">
        <v>123675113</v>
      </c>
      <c r="E13" s="30">
        <v>99549257.329999998</v>
      </c>
      <c r="F13" s="55">
        <f t="shared" si="0"/>
        <v>0.80492554172964448</v>
      </c>
    </row>
    <row r="14" spans="2:6" x14ac:dyDescent="0.25">
      <c r="B14" s="17" t="s">
        <v>30</v>
      </c>
      <c r="C14" s="30">
        <v>55422734</v>
      </c>
      <c r="D14" s="30">
        <v>60705148</v>
      </c>
      <c r="E14" s="30">
        <v>50274220.469999999</v>
      </c>
      <c r="F14" s="55">
        <f t="shared" si="0"/>
        <v>0.8281706268140554</v>
      </c>
    </row>
    <row r="15" spans="2:6" x14ac:dyDescent="0.25">
      <c r="B15" s="17" t="s">
        <v>31</v>
      </c>
      <c r="C15" s="30">
        <v>6943067</v>
      </c>
      <c r="D15" s="30">
        <v>8280238</v>
      </c>
      <c r="E15" s="30">
        <v>6118863.7000000002</v>
      </c>
      <c r="F15" s="55">
        <f t="shared" si="0"/>
        <v>0.73897195950164718</v>
      </c>
    </row>
    <row r="16" spans="2:6" x14ac:dyDescent="0.25">
      <c r="B16" s="17" t="s">
        <v>32</v>
      </c>
      <c r="C16" s="30">
        <v>257903093</v>
      </c>
      <c r="D16" s="30">
        <v>288457543</v>
      </c>
      <c r="E16" s="30">
        <v>236294819.10999995</v>
      </c>
      <c r="F16" s="55">
        <f t="shared" si="0"/>
        <v>0.81916671913828221</v>
      </c>
    </row>
    <row r="17" spans="2:6" x14ac:dyDescent="0.25">
      <c r="B17" s="17" t="s">
        <v>33</v>
      </c>
      <c r="C17" s="30">
        <v>35761385</v>
      </c>
      <c r="D17" s="30">
        <v>40218959</v>
      </c>
      <c r="E17" s="30">
        <v>32839007.810000006</v>
      </c>
      <c r="F17" s="55">
        <f t="shared" si="0"/>
        <v>0.81650566365976818</v>
      </c>
    </row>
    <row r="18" spans="2:6" x14ac:dyDescent="0.25">
      <c r="B18" s="17" t="s">
        <v>34</v>
      </c>
      <c r="C18" s="30">
        <v>47373772</v>
      </c>
      <c r="D18" s="30">
        <v>53116780</v>
      </c>
      <c r="E18" s="30">
        <v>42227879.859999985</v>
      </c>
      <c r="F18" s="55">
        <f t="shared" si="0"/>
        <v>0.79500074853935021</v>
      </c>
    </row>
    <row r="19" spans="2:6" x14ac:dyDescent="0.25">
      <c r="B19" s="17" t="s">
        <v>39</v>
      </c>
      <c r="C19" s="30">
        <v>156694519</v>
      </c>
      <c r="D19" s="30">
        <v>169321936</v>
      </c>
      <c r="E19" s="30">
        <v>137353982.03999999</v>
      </c>
      <c r="F19" s="55">
        <f t="shared" si="0"/>
        <v>0.81120016274796192</v>
      </c>
    </row>
    <row r="20" spans="2:6" x14ac:dyDescent="0.25">
      <c r="B20" s="17" t="s">
        <v>35</v>
      </c>
      <c r="C20" s="30">
        <v>1114797427</v>
      </c>
      <c r="D20" s="30">
        <v>1236168176</v>
      </c>
      <c r="E20" s="30">
        <v>849009465.8599999</v>
      </c>
      <c r="F20" s="55">
        <f t="shared" si="0"/>
        <v>0.68680741208468055</v>
      </c>
    </row>
    <row r="21" spans="2:6" x14ac:dyDescent="0.25">
      <c r="B21" s="17" t="s">
        <v>36</v>
      </c>
      <c r="C21" s="30">
        <v>820710086</v>
      </c>
      <c r="D21" s="30">
        <v>857559996</v>
      </c>
      <c r="E21" s="30">
        <v>682264946.8599999</v>
      </c>
      <c r="F21" s="55">
        <f t="shared" si="0"/>
        <v>0.79558858860295989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156540782</v>
      </c>
      <c r="E22" s="41">
        <f>SUM(E23:E30)</f>
        <v>125205674.02000003</v>
      </c>
      <c r="F22" s="53">
        <f t="shared" si="0"/>
        <v>0.7998278302966445</v>
      </c>
    </row>
    <row r="23" spans="2:6" x14ac:dyDescent="0.25">
      <c r="B23" s="17" t="s">
        <v>35</v>
      </c>
      <c r="C23" s="30">
        <v>3542637</v>
      </c>
      <c r="D23" s="30">
        <v>3535156</v>
      </c>
      <c r="E23" s="30">
        <v>248148.77999999997</v>
      </c>
      <c r="F23" s="55">
        <f t="shared" si="0"/>
        <v>7.019457698613582E-2</v>
      </c>
    </row>
    <row r="24" spans="2:6" x14ac:dyDescent="0.25">
      <c r="B24" s="17" t="s">
        <v>36</v>
      </c>
      <c r="C24" s="30">
        <v>149606504</v>
      </c>
      <c r="D24" s="30">
        <v>153005626</v>
      </c>
      <c r="E24" s="30">
        <v>124957525.24000002</v>
      </c>
      <c r="F24" s="55">
        <f t="shared" si="0"/>
        <v>0.81668582069001849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4828713182</v>
      </c>
      <c r="E31" s="41">
        <f>SUM(E32:E45)</f>
        <v>3376159959.0599985</v>
      </c>
      <c r="F31" s="53">
        <f t="shared" si="0"/>
        <v>0.69918419914550201</v>
      </c>
    </row>
    <row r="32" spans="2:6" x14ac:dyDescent="0.25">
      <c r="B32" s="16" t="s">
        <v>26</v>
      </c>
      <c r="C32" s="29">
        <v>88310509</v>
      </c>
      <c r="D32" s="29">
        <v>130612939</v>
      </c>
      <c r="E32" s="29">
        <v>92428205.459999993</v>
      </c>
      <c r="F32" s="54">
        <f t="shared" si="0"/>
        <v>0.70764968744788748</v>
      </c>
    </row>
    <row r="33" spans="2:6" x14ac:dyDescent="0.25">
      <c r="B33" s="17" t="s">
        <v>27</v>
      </c>
      <c r="C33" s="30">
        <v>138438154</v>
      </c>
      <c r="D33" s="30">
        <v>140317556</v>
      </c>
      <c r="E33" s="30">
        <v>97971017.209999949</v>
      </c>
      <c r="F33" s="55">
        <f t="shared" si="0"/>
        <v>0.69820926192585586</v>
      </c>
    </row>
    <row r="34" spans="2:6" x14ac:dyDescent="0.25">
      <c r="B34" s="17" t="s">
        <v>28</v>
      </c>
      <c r="C34" s="30">
        <v>30911780</v>
      </c>
      <c r="D34" s="30">
        <v>58259368</v>
      </c>
      <c r="E34" s="30">
        <v>30019267.239999987</v>
      </c>
      <c r="F34" s="55">
        <f t="shared" si="0"/>
        <v>0.51526935959895737</v>
      </c>
    </row>
    <row r="35" spans="2:6" x14ac:dyDescent="0.25">
      <c r="B35" s="17" t="s">
        <v>29</v>
      </c>
      <c r="C35" s="30">
        <v>33846778</v>
      </c>
      <c r="D35" s="30">
        <v>52243283</v>
      </c>
      <c r="E35" s="30">
        <v>37892386.900000021</v>
      </c>
      <c r="F35" s="55">
        <f t="shared" si="0"/>
        <v>0.72530638819156945</v>
      </c>
    </row>
    <row r="36" spans="2:6" x14ac:dyDescent="0.25">
      <c r="B36" s="17" t="s">
        <v>30</v>
      </c>
      <c r="C36" s="30">
        <v>480760630</v>
      </c>
      <c r="D36" s="30">
        <v>296393317</v>
      </c>
      <c r="E36" s="30">
        <v>122705114.40999998</v>
      </c>
      <c r="F36" s="55">
        <f t="shared" si="0"/>
        <v>0.41399420085440042</v>
      </c>
    </row>
    <row r="37" spans="2:6" x14ac:dyDescent="0.25">
      <c r="B37" s="17" t="s">
        <v>31</v>
      </c>
      <c r="C37" s="30">
        <v>23328647</v>
      </c>
      <c r="D37" s="30">
        <v>44830140</v>
      </c>
      <c r="E37" s="30">
        <v>19388845.11999999</v>
      </c>
      <c r="F37" s="55">
        <f t="shared" si="0"/>
        <v>0.43249575218814817</v>
      </c>
    </row>
    <row r="38" spans="2:6" x14ac:dyDescent="0.25">
      <c r="B38" s="17" t="s">
        <v>32</v>
      </c>
      <c r="C38" s="30">
        <v>51065479</v>
      </c>
      <c r="D38" s="30">
        <v>78722214</v>
      </c>
      <c r="E38" s="30">
        <v>61545225.600000009</v>
      </c>
      <c r="F38" s="55">
        <f t="shared" si="0"/>
        <v>0.78180252399913464</v>
      </c>
    </row>
    <row r="39" spans="2:6" x14ac:dyDescent="0.25">
      <c r="B39" s="17" t="s">
        <v>33</v>
      </c>
      <c r="C39" s="30">
        <v>14653843</v>
      </c>
      <c r="D39" s="30">
        <v>22192224</v>
      </c>
      <c r="E39" s="30">
        <v>16901515.080000021</v>
      </c>
      <c r="F39" s="55">
        <f t="shared" si="0"/>
        <v>0.76159627264036356</v>
      </c>
    </row>
    <row r="40" spans="2:6" x14ac:dyDescent="0.25">
      <c r="B40" s="17" t="s">
        <v>34</v>
      </c>
      <c r="C40" s="30">
        <v>50233929</v>
      </c>
      <c r="D40" s="30">
        <v>74792070</v>
      </c>
      <c r="E40" s="30">
        <v>44993360.680000007</v>
      </c>
      <c r="F40" s="55">
        <f t="shared" si="0"/>
        <v>0.6015792941684861</v>
      </c>
    </row>
    <row r="41" spans="2:6" x14ac:dyDescent="0.25">
      <c r="B41" s="17" t="s">
        <v>37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39</v>
      </c>
      <c r="C42" s="30">
        <v>70037114</v>
      </c>
      <c r="D42" s="30">
        <v>117614434</v>
      </c>
      <c r="E42" s="30">
        <v>93119770.640000045</v>
      </c>
      <c r="F42" s="55">
        <f t="shared" si="0"/>
        <v>0.79173760798780912</v>
      </c>
    </row>
    <row r="43" spans="2:6" x14ac:dyDescent="0.25">
      <c r="B43" s="17" t="s">
        <v>38</v>
      </c>
      <c r="C43" s="30">
        <v>23915230</v>
      </c>
      <c r="D43" s="30">
        <v>23069319</v>
      </c>
      <c r="E43" s="30">
        <v>7451860.6500000004</v>
      </c>
      <c r="F43" s="55">
        <f t="shared" si="0"/>
        <v>0.32302039995198817</v>
      </c>
    </row>
    <row r="44" spans="2:6" x14ac:dyDescent="0.25">
      <c r="B44" s="17" t="s">
        <v>35</v>
      </c>
      <c r="C44" s="30">
        <v>507488235</v>
      </c>
      <c r="D44" s="30">
        <v>691728794</v>
      </c>
      <c r="E44" s="30">
        <v>478826535.82000083</v>
      </c>
      <c r="F44" s="55">
        <f t="shared" si="0"/>
        <v>0.69221715211699109</v>
      </c>
    </row>
    <row r="45" spans="2:6" x14ac:dyDescent="0.25">
      <c r="B45" s="17" t="s">
        <v>36</v>
      </c>
      <c r="C45" s="30">
        <v>1753322231</v>
      </c>
      <c r="D45" s="30">
        <v>3097937355</v>
      </c>
      <c r="E45" s="30">
        <v>2272916854.2499976</v>
      </c>
      <c r="F45" s="55">
        <f t="shared" si="0"/>
        <v>0.73368715819303509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546091240</v>
      </c>
      <c r="E46" s="41">
        <f>SUM(E47:E53)</f>
        <v>441635206.25</v>
      </c>
      <c r="F46" s="53">
        <f t="shared" si="0"/>
        <v>0.8087205468631945</v>
      </c>
    </row>
    <row r="47" spans="2:6" x14ac:dyDescent="0.25">
      <c r="B47" s="17" t="s">
        <v>26</v>
      </c>
      <c r="C47" s="30">
        <v>7200122</v>
      </c>
      <c r="D47" s="30">
        <v>24076768</v>
      </c>
      <c r="E47" s="30">
        <v>0</v>
      </c>
      <c r="F47" s="55" t="str">
        <f t="shared" si="0"/>
        <v>0.0%</v>
      </c>
    </row>
    <row r="48" spans="2:6" x14ac:dyDescent="0.25">
      <c r="B48" s="17" t="s">
        <v>27</v>
      </c>
      <c r="C48" s="30">
        <v>0</v>
      </c>
      <c r="D48" s="30">
        <v>7958077</v>
      </c>
      <c r="E48" s="30">
        <v>835701.1100000001</v>
      </c>
      <c r="F48" s="55">
        <f t="shared" si="0"/>
        <v>0.10501294596672037</v>
      </c>
    </row>
    <row r="49" spans="2:6" x14ac:dyDescent="0.25">
      <c r="B49" s="17" t="s">
        <v>28</v>
      </c>
      <c r="C49" s="30">
        <v>12000000</v>
      </c>
      <c r="D49" s="30">
        <v>29757091</v>
      </c>
      <c r="E49" s="30">
        <v>21592881.030000001</v>
      </c>
      <c r="F49" s="55">
        <f t="shared" si="0"/>
        <v>0.72563816906699652</v>
      </c>
    </row>
    <row r="50" spans="2:6" x14ac:dyDescent="0.25">
      <c r="B50" s="17" t="s">
        <v>30</v>
      </c>
      <c r="C50" s="30">
        <v>21990134</v>
      </c>
      <c r="D50" s="30">
        <v>60960323</v>
      </c>
      <c r="E50" s="30">
        <v>35851916.57</v>
      </c>
      <c r="F50" s="55">
        <f t="shared" si="0"/>
        <v>0.58811887479664438</v>
      </c>
    </row>
    <row r="51" spans="2:6" x14ac:dyDescent="0.25">
      <c r="B51" s="17" t="s">
        <v>39</v>
      </c>
      <c r="C51" s="30">
        <v>282129845</v>
      </c>
      <c r="D51" s="30">
        <v>282317894</v>
      </c>
      <c r="E51" s="30">
        <v>281746110.88</v>
      </c>
      <c r="F51" s="55">
        <f t="shared" si="0"/>
        <v>0.99797468339006523</v>
      </c>
    </row>
    <row r="52" spans="2:6" x14ac:dyDescent="0.25">
      <c r="B52" s="17" t="s">
        <v>35</v>
      </c>
      <c r="C52" s="30">
        <v>843018347</v>
      </c>
      <c r="D52" s="30">
        <v>19166441</v>
      </c>
      <c r="E52" s="30">
        <v>973430</v>
      </c>
      <c r="F52" s="55">
        <f t="shared" si="0"/>
        <v>5.0788250150353945E-2</v>
      </c>
    </row>
    <row r="53" spans="2:6" x14ac:dyDescent="0.25">
      <c r="B53" s="17" t="s">
        <v>36</v>
      </c>
      <c r="C53" s="30">
        <v>170057861</v>
      </c>
      <c r="D53" s="30">
        <v>121854646</v>
      </c>
      <c r="E53" s="30">
        <v>100635166.66</v>
      </c>
      <c r="F53" s="55">
        <f t="shared" si="0"/>
        <v>0.8258623693346907</v>
      </c>
    </row>
    <row r="54" spans="2:6" x14ac:dyDescent="0.25">
      <c r="B54" s="40" t="s">
        <v>10</v>
      </c>
      <c r="C54" s="41">
        <f>+SUM(C55:C62)</f>
        <v>283082289</v>
      </c>
      <c r="D54" s="41">
        <f>+SUM(D55:D62)</f>
        <v>193920075</v>
      </c>
      <c r="E54" s="41">
        <f>+SUM(E55:E62)</f>
        <v>161503737.26999998</v>
      </c>
      <c r="F54" s="53">
        <f t="shared" si="0"/>
        <v>0.83283660688559435</v>
      </c>
    </row>
    <row r="55" spans="2:6" x14ac:dyDescent="0.25">
      <c r="B55" s="16" t="s">
        <v>26</v>
      </c>
      <c r="C55" s="29">
        <v>124732</v>
      </c>
      <c r="D55" s="29">
        <v>11311534</v>
      </c>
      <c r="E55" s="29">
        <v>11250212</v>
      </c>
      <c r="F55" s="54">
        <f t="shared" si="0"/>
        <v>0.99457880779034924</v>
      </c>
    </row>
    <row r="56" spans="2:6" x14ac:dyDescent="0.25">
      <c r="B56" s="17" t="s">
        <v>27</v>
      </c>
      <c r="C56" s="30">
        <v>0</v>
      </c>
      <c r="D56" s="30">
        <v>2100561</v>
      </c>
      <c r="E56" s="30">
        <v>1693882</v>
      </c>
      <c r="F56" s="55">
        <f t="shared" si="0"/>
        <v>0.80639505351189511</v>
      </c>
    </row>
    <row r="57" spans="2:6" x14ac:dyDescent="0.25">
      <c r="B57" s="17" t="s">
        <v>28</v>
      </c>
      <c r="C57" s="30">
        <v>128000</v>
      </c>
      <c r="D57" s="30">
        <v>3088256</v>
      </c>
      <c r="E57" s="30">
        <v>2987431</v>
      </c>
      <c r="F57" s="55">
        <f t="shared" si="0"/>
        <v>0.96735212365814238</v>
      </c>
    </row>
    <row r="58" spans="2:6" x14ac:dyDescent="0.25">
      <c r="B58" s="17" t="s">
        <v>30</v>
      </c>
      <c r="C58" s="30">
        <v>0</v>
      </c>
      <c r="D58" s="30">
        <v>9661567</v>
      </c>
      <c r="E58" s="30">
        <v>9661567</v>
      </c>
      <c r="F58" s="55">
        <f t="shared" si="0"/>
        <v>1</v>
      </c>
    </row>
    <row r="59" spans="2:6" x14ac:dyDescent="0.25">
      <c r="B59" s="17" t="s">
        <v>34</v>
      </c>
      <c r="C59" s="30">
        <v>0</v>
      </c>
      <c r="D59" s="30">
        <v>62344</v>
      </c>
      <c r="E59" s="30">
        <v>62343.79</v>
      </c>
      <c r="F59" s="55">
        <f t="shared" si="0"/>
        <v>0.99999663159245478</v>
      </c>
    </row>
    <row r="60" spans="2:6" x14ac:dyDescent="0.25">
      <c r="B60" s="17" t="s">
        <v>39</v>
      </c>
      <c r="C60" s="30">
        <v>43956363</v>
      </c>
      <c r="D60" s="30">
        <v>51577840</v>
      </c>
      <c r="E60" s="30">
        <v>46590617</v>
      </c>
      <c r="F60" s="55">
        <f t="shared" si="0"/>
        <v>0.90330686589434528</v>
      </c>
    </row>
    <row r="61" spans="2:6" x14ac:dyDescent="0.25">
      <c r="B61" s="17" t="s">
        <v>35</v>
      </c>
      <c r="C61" s="30">
        <v>184275701</v>
      </c>
      <c r="D61" s="30">
        <v>8582066</v>
      </c>
      <c r="E61" s="30">
        <v>4893064.6400000015</v>
      </c>
      <c r="F61" s="55">
        <f t="shared" si="0"/>
        <v>0.57014996622025527</v>
      </c>
    </row>
    <row r="62" spans="2:6" x14ac:dyDescent="0.25">
      <c r="B62" s="17" t="s">
        <v>36</v>
      </c>
      <c r="C62" s="30">
        <v>54597493</v>
      </c>
      <c r="D62" s="30">
        <v>107535907</v>
      </c>
      <c r="E62" s="30">
        <v>84364619.840000004</v>
      </c>
      <c r="F62" s="55">
        <f t="shared" si="0"/>
        <v>0.78452511531799329</v>
      </c>
    </row>
    <row r="63" spans="2:6" hidden="1" x14ac:dyDescent="0.25">
      <c r="B63" s="40" t="s">
        <v>11</v>
      </c>
      <c r="C63" s="41">
        <f>+C64</f>
        <v>0</v>
      </c>
      <c r="D63" s="41">
        <f t="shared" ref="D63:E63" si="1">+D64</f>
        <v>0</v>
      </c>
      <c r="E63" s="41">
        <f t="shared" si="1"/>
        <v>0</v>
      </c>
      <c r="F63" s="53" t="str">
        <f t="shared" si="0"/>
        <v>0.0%</v>
      </c>
    </row>
    <row r="64" spans="2:6" hidden="1" x14ac:dyDescent="0.25">
      <c r="B64" s="17"/>
      <c r="C64" s="29"/>
      <c r="D64" s="29"/>
      <c r="E64" s="29"/>
      <c r="F64" s="54" t="str">
        <f t="shared" si="0"/>
        <v>0.0%</v>
      </c>
    </row>
    <row r="65" spans="2:6" x14ac:dyDescent="0.25">
      <c r="B65" s="40" t="s">
        <v>9</v>
      </c>
      <c r="C65" s="41">
        <f>SUM(C66:C78)</f>
        <v>1688965760</v>
      </c>
      <c r="D65" s="41">
        <f>SUM(D66:D78)</f>
        <v>1115824578</v>
      </c>
      <c r="E65" s="41">
        <f>SUM(E66:E78)</f>
        <v>533657622.60000032</v>
      </c>
      <c r="F65" s="53">
        <f t="shared" si="0"/>
        <v>0.47826301115944797</v>
      </c>
    </row>
    <row r="66" spans="2:6" x14ac:dyDescent="0.25">
      <c r="B66" s="16" t="s">
        <v>26</v>
      </c>
      <c r="C66" s="29">
        <v>164465288</v>
      </c>
      <c r="D66" s="29">
        <v>52192909</v>
      </c>
      <c r="E66" s="29">
        <v>21992053.57</v>
      </c>
      <c r="F66" s="54">
        <f t="shared" si="0"/>
        <v>0.42136094713555822</v>
      </c>
    </row>
    <row r="67" spans="2:6" x14ac:dyDescent="0.25">
      <c r="B67" s="17" t="s">
        <v>27</v>
      </c>
      <c r="C67" s="30">
        <v>0</v>
      </c>
      <c r="D67" s="30">
        <v>1972063</v>
      </c>
      <c r="E67" s="30">
        <v>628351.35</v>
      </c>
      <c r="F67" s="55">
        <f t="shared" si="0"/>
        <v>0.31862640797986674</v>
      </c>
    </row>
    <row r="68" spans="2:6" x14ac:dyDescent="0.25">
      <c r="B68" s="17" t="s">
        <v>28</v>
      </c>
      <c r="C68" s="30">
        <v>0</v>
      </c>
      <c r="D68" s="30">
        <v>385003</v>
      </c>
      <c r="E68" s="30">
        <v>167616.38</v>
      </c>
      <c r="F68" s="55">
        <f t="shared" ref="F68:F79" si="2">IF(E68=0,"0.0%",E68/D68)</f>
        <v>0.43536382833380521</v>
      </c>
    </row>
    <row r="69" spans="2:6" x14ac:dyDescent="0.25">
      <c r="B69" s="17" t="s">
        <v>29</v>
      </c>
      <c r="C69" s="30">
        <v>0</v>
      </c>
      <c r="D69" s="30">
        <v>938398</v>
      </c>
      <c r="E69" s="30">
        <v>409787.92</v>
      </c>
      <c r="F69" s="55">
        <f t="shared" si="2"/>
        <v>0.43668882499749573</v>
      </c>
    </row>
    <row r="70" spans="2:6" x14ac:dyDescent="0.25">
      <c r="B70" s="17" t="s">
        <v>30</v>
      </c>
      <c r="C70" s="30">
        <v>100000000</v>
      </c>
      <c r="D70" s="30">
        <v>93543180</v>
      </c>
      <c r="E70" s="30">
        <v>535910.48</v>
      </c>
      <c r="F70" s="55">
        <f t="shared" si="2"/>
        <v>5.729017123428987E-3</v>
      </c>
    </row>
    <row r="71" spans="2:6" x14ac:dyDescent="0.25">
      <c r="B71" s="17" t="s">
        <v>31</v>
      </c>
      <c r="C71" s="30">
        <v>0</v>
      </c>
      <c r="D71" s="30">
        <v>26516799</v>
      </c>
      <c r="E71" s="30">
        <v>17611415.41</v>
      </c>
      <c r="F71" s="55">
        <f t="shared" si="2"/>
        <v>0.66416068583542076</v>
      </c>
    </row>
    <row r="72" spans="2:6" x14ac:dyDescent="0.25">
      <c r="B72" s="17" t="s">
        <v>32</v>
      </c>
      <c r="C72" s="30">
        <v>0</v>
      </c>
      <c r="D72" s="30">
        <v>1706479</v>
      </c>
      <c r="E72" s="30">
        <v>389481.23000000004</v>
      </c>
      <c r="F72" s="55">
        <f t="shared" si="2"/>
        <v>0.22823675533071314</v>
      </c>
    </row>
    <row r="73" spans="2:6" x14ac:dyDescent="0.25">
      <c r="B73" s="17" t="s">
        <v>33</v>
      </c>
      <c r="C73" s="30">
        <v>0</v>
      </c>
      <c r="D73" s="30">
        <v>490018</v>
      </c>
      <c r="E73" s="30">
        <v>334632.31</v>
      </c>
      <c r="F73" s="55">
        <f t="shared" si="2"/>
        <v>0.68289799558383568</v>
      </c>
    </row>
    <row r="74" spans="2:6" x14ac:dyDescent="0.25">
      <c r="B74" s="17" t="s">
        <v>34</v>
      </c>
      <c r="C74" s="30">
        <v>0</v>
      </c>
      <c r="D74" s="30">
        <v>5944827</v>
      </c>
      <c r="E74" s="30">
        <v>1431966.89</v>
      </c>
      <c r="F74" s="55">
        <f t="shared" si="2"/>
        <v>0.24087612473836495</v>
      </c>
    </row>
    <row r="75" spans="2:6" x14ac:dyDescent="0.25">
      <c r="B75" s="17" t="s">
        <v>39</v>
      </c>
      <c r="C75" s="30">
        <v>0</v>
      </c>
      <c r="D75" s="30">
        <v>967827</v>
      </c>
      <c r="E75" s="30">
        <v>408088.33000000007</v>
      </c>
      <c r="F75" s="55">
        <f t="shared" si="2"/>
        <v>0.42165421092819283</v>
      </c>
    </row>
    <row r="76" spans="2:6" x14ac:dyDescent="0.25">
      <c r="B76" s="17" t="s">
        <v>38</v>
      </c>
      <c r="C76" s="30">
        <v>1838520</v>
      </c>
      <c r="D76" s="30">
        <v>2142140</v>
      </c>
      <c r="E76" s="30">
        <v>539102.6</v>
      </c>
      <c r="F76" s="55">
        <f t="shared" si="2"/>
        <v>0.25166543736637192</v>
      </c>
    </row>
    <row r="77" spans="2:6" x14ac:dyDescent="0.25">
      <c r="B77" s="17" t="s">
        <v>35</v>
      </c>
      <c r="C77" s="30">
        <v>0</v>
      </c>
      <c r="D77" s="30">
        <v>6816017</v>
      </c>
      <c r="E77" s="30">
        <v>3465274.0799999991</v>
      </c>
      <c r="F77" s="55">
        <f t="shared" si="2"/>
        <v>0.50840161930347283</v>
      </c>
    </row>
    <row r="78" spans="2:6" x14ac:dyDescent="0.25">
      <c r="B78" s="17" t="s">
        <v>36</v>
      </c>
      <c r="C78" s="30">
        <v>1422661952</v>
      </c>
      <c r="D78" s="30">
        <v>922208918</v>
      </c>
      <c r="E78" s="30">
        <v>485743942.05000031</v>
      </c>
      <c r="F78" s="55">
        <f t="shared" si="2"/>
        <v>0.52671789718043072</v>
      </c>
    </row>
    <row r="79" spans="2:6" x14ac:dyDescent="0.25">
      <c r="B79" s="43" t="s">
        <v>3</v>
      </c>
      <c r="C79" s="44">
        <f>+C65+C63+C54+C46+C31+C22+C9</f>
        <v>9707579091</v>
      </c>
      <c r="D79" s="44">
        <f>+D65+D63+D54+D46+D31+D22+D9</f>
        <v>10083637747</v>
      </c>
      <c r="E79" s="44">
        <f>+E65+E63+E54+E46+E31+E22+E9</f>
        <v>7106967748.6399994</v>
      </c>
      <c r="F79" s="56">
        <f t="shared" si="2"/>
        <v>0.70480196997897959</v>
      </c>
    </row>
    <row r="80" spans="2:6" x14ac:dyDescent="0.2">
      <c r="B80" s="34" t="s">
        <v>42</v>
      </c>
      <c r="C80" s="20"/>
      <c r="D80" s="20"/>
      <c r="E80" s="20"/>
    </row>
    <row r="81" spans="3:6" x14ac:dyDescent="0.25">
      <c r="C81" s="20"/>
      <c r="D81" s="20"/>
      <c r="E81" s="20"/>
      <c r="F81" s="57"/>
    </row>
    <row r="82" spans="3:6" x14ac:dyDescent="0.25">
      <c r="C82" s="20"/>
      <c r="D82" s="20"/>
      <c r="E82" s="20"/>
    </row>
    <row r="83" spans="3:6" x14ac:dyDescent="0.25">
      <c r="D83" s="20"/>
      <c r="E83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4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43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3242547890</v>
      </c>
      <c r="E9" s="41">
        <f>SUM(E10:E21)</f>
        <v>2468805549.4399996</v>
      </c>
      <c r="F9" s="42">
        <f>IF(E9=0,"0.0%",E9/D9)</f>
        <v>0.76137828435897048</v>
      </c>
    </row>
    <row r="10" spans="2:6" x14ac:dyDescent="0.25">
      <c r="B10" s="11" t="s">
        <v>26</v>
      </c>
      <c r="C10" s="26">
        <v>275192233</v>
      </c>
      <c r="D10" s="26">
        <v>303694468</v>
      </c>
      <c r="E10" s="26">
        <v>251173388.35000026</v>
      </c>
      <c r="F10" s="31">
        <f t="shared" ref="F10:F58" si="0">IF(E10=0,"0.0%",E10/D10)</f>
        <v>0.82705947857436857</v>
      </c>
    </row>
    <row r="11" spans="2:6" x14ac:dyDescent="0.25">
      <c r="B11" s="13" t="s">
        <v>27</v>
      </c>
      <c r="C11" s="27">
        <v>61128019</v>
      </c>
      <c r="D11" s="27">
        <v>65245661</v>
      </c>
      <c r="E11" s="27">
        <v>53187455.649999991</v>
      </c>
      <c r="F11" s="22">
        <f t="shared" si="0"/>
        <v>0.81518762833899394</v>
      </c>
    </row>
    <row r="12" spans="2:6" x14ac:dyDescent="0.25">
      <c r="B12" s="13" t="s">
        <v>28</v>
      </c>
      <c r="C12" s="27">
        <v>34247147</v>
      </c>
      <c r="D12" s="27">
        <v>36103872</v>
      </c>
      <c r="E12" s="27">
        <v>28512262.399999999</v>
      </c>
      <c r="F12" s="22">
        <f t="shared" si="0"/>
        <v>0.78972865846632734</v>
      </c>
    </row>
    <row r="13" spans="2:6" x14ac:dyDescent="0.25">
      <c r="B13" s="13" t="s">
        <v>29</v>
      </c>
      <c r="C13" s="27">
        <v>113499551</v>
      </c>
      <c r="D13" s="27">
        <v>123675113</v>
      </c>
      <c r="E13" s="27">
        <v>99549257.329999983</v>
      </c>
      <c r="F13" s="22">
        <f t="shared" si="0"/>
        <v>0.80492554172964437</v>
      </c>
    </row>
    <row r="14" spans="2:6" x14ac:dyDescent="0.25">
      <c r="B14" s="13" t="s">
        <v>30</v>
      </c>
      <c r="C14" s="27">
        <v>55422734</v>
      </c>
      <c r="D14" s="27">
        <v>60705148</v>
      </c>
      <c r="E14" s="27">
        <v>50274220.470000006</v>
      </c>
      <c r="F14" s="22">
        <f t="shared" si="0"/>
        <v>0.82817062681405551</v>
      </c>
    </row>
    <row r="15" spans="2:6" x14ac:dyDescent="0.25">
      <c r="B15" s="13" t="s">
        <v>31</v>
      </c>
      <c r="C15" s="27">
        <v>6943067</v>
      </c>
      <c r="D15" s="27">
        <v>8280238</v>
      </c>
      <c r="E15" s="27">
        <v>6118863.7000000011</v>
      </c>
      <c r="F15" s="22">
        <f t="shared" si="0"/>
        <v>0.73897195950164729</v>
      </c>
    </row>
    <row r="16" spans="2:6" x14ac:dyDescent="0.25">
      <c r="B16" s="13" t="s">
        <v>32</v>
      </c>
      <c r="C16" s="27">
        <v>257903093</v>
      </c>
      <c r="D16" s="27">
        <v>288457543</v>
      </c>
      <c r="E16" s="27">
        <v>236294819.10999995</v>
      </c>
      <c r="F16" s="22">
        <f t="shared" si="0"/>
        <v>0.81916671913828221</v>
      </c>
    </row>
    <row r="17" spans="2:6" x14ac:dyDescent="0.25">
      <c r="B17" s="13" t="s">
        <v>33</v>
      </c>
      <c r="C17" s="27">
        <v>35761385</v>
      </c>
      <c r="D17" s="27">
        <v>40218959</v>
      </c>
      <c r="E17" s="27">
        <v>32839007.810000006</v>
      </c>
      <c r="F17" s="22">
        <f t="shared" si="0"/>
        <v>0.81650566365976818</v>
      </c>
    </row>
    <row r="18" spans="2:6" x14ac:dyDescent="0.25">
      <c r="B18" s="13" t="s">
        <v>34</v>
      </c>
      <c r="C18" s="27">
        <v>47373772</v>
      </c>
      <c r="D18" s="27">
        <v>53116780</v>
      </c>
      <c r="E18" s="27">
        <v>42227879.859999985</v>
      </c>
      <c r="F18" s="22">
        <f t="shared" si="0"/>
        <v>0.79500074853935021</v>
      </c>
    </row>
    <row r="19" spans="2:6" x14ac:dyDescent="0.25">
      <c r="B19" s="13" t="s">
        <v>39</v>
      </c>
      <c r="C19" s="27">
        <v>156694519</v>
      </c>
      <c r="D19" s="27">
        <v>169321936</v>
      </c>
      <c r="E19" s="27">
        <v>137353982.03999999</v>
      </c>
      <c r="F19" s="22">
        <f t="shared" si="0"/>
        <v>0.81120016274796192</v>
      </c>
    </row>
    <row r="20" spans="2:6" x14ac:dyDescent="0.25">
      <c r="B20" s="13" t="s">
        <v>35</v>
      </c>
      <c r="C20" s="27">
        <v>1114797427</v>
      </c>
      <c r="D20" s="27">
        <v>1236168176</v>
      </c>
      <c r="E20" s="27">
        <v>849009465.8599999</v>
      </c>
      <c r="F20" s="22">
        <f t="shared" si="0"/>
        <v>0.68680741208468055</v>
      </c>
    </row>
    <row r="21" spans="2:6" x14ac:dyDescent="0.25">
      <c r="B21" s="13" t="s">
        <v>36</v>
      </c>
      <c r="C21" s="27">
        <v>820710086</v>
      </c>
      <c r="D21" s="27">
        <v>857559996</v>
      </c>
      <c r="E21" s="27">
        <v>682264946.8599993</v>
      </c>
      <c r="F21" s="22">
        <f t="shared" si="0"/>
        <v>0.79558858860295911</v>
      </c>
    </row>
    <row r="22" spans="2:6" x14ac:dyDescent="0.25">
      <c r="B22" s="40" t="s">
        <v>19</v>
      </c>
      <c r="C22" s="41">
        <f>SUM(C23:C25)</f>
        <v>153149141</v>
      </c>
      <c r="D22" s="41">
        <f>SUM(D23:D25)</f>
        <v>156548282</v>
      </c>
      <c r="E22" s="41">
        <f>SUM(E23:E25)</f>
        <v>125205674.02000001</v>
      </c>
      <c r="F22" s="42">
        <f t="shared" si="0"/>
        <v>0.79978951171115387</v>
      </c>
    </row>
    <row r="23" spans="2:6" x14ac:dyDescent="0.25">
      <c r="B23" s="13" t="s">
        <v>32</v>
      </c>
      <c r="C23" s="27">
        <v>0</v>
      </c>
      <c r="D23" s="27">
        <v>7500</v>
      </c>
      <c r="E23" s="27">
        <v>0</v>
      </c>
      <c r="F23" s="22" t="str">
        <f t="shared" si="0"/>
        <v>0.0%</v>
      </c>
    </row>
    <row r="24" spans="2:6" x14ac:dyDescent="0.25">
      <c r="B24" s="13" t="s">
        <v>35</v>
      </c>
      <c r="C24" s="27">
        <v>3542637</v>
      </c>
      <c r="D24" s="27">
        <v>3535156</v>
      </c>
      <c r="E24" s="27">
        <v>248148.77999999997</v>
      </c>
      <c r="F24" s="22">
        <f t="shared" si="0"/>
        <v>7.019457698613582E-2</v>
      </c>
    </row>
    <row r="25" spans="2:6" x14ac:dyDescent="0.25">
      <c r="B25" s="13" t="s">
        <v>36</v>
      </c>
      <c r="C25" s="27">
        <v>149606504</v>
      </c>
      <c r="D25" s="27">
        <v>153005626</v>
      </c>
      <c r="E25" s="27">
        <v>124957525.24000001</v>
      </c>
      <c r="F25" s="22">
        <f t="shared" si="0"/>
        <v>0.81668582069001838</v>
      </c>
    </row>
    <row r="26" spans="2:6" x14ac:dyDescent="0.25">
      <c r="B26" s="40" t="s">
        <v>18</v>
      </c>
      <c r="C26" s="41">
        <f>SUM(C27:C39)</f>
        <v>3266211439</v>
      </c>
      <c r="D26" s="41">
        <f>SUM(D27:D39)</f>
        <v>4035321618</v>
      </c>
      <c r="E26" s="41">
        <f>SUM(E27:E39)</f>
        <v>2847768881.5399985</v>
      </c>
      <c r="F26" s="42">
        <f t="shared" si="0"/>
        <v>0.70571051111197913</v>
      </c>
    </row>
    <row r="27" spans="2:6" x14ac:dyDescent="0.25">
      <c r="B27" s="35" t="s">
        <v>26</v>
      </c>
      <c r="C27" s="12">
        <v>88310509</v>
      </c>
      <c r="D27" s="12">
        <v>83393672</v>
      </c>
      <c r="E27" s="12">
        <v>60123458.769999996</v>
      </c>
      <c r="F27" s="31">
        <f t="shared" si="0"/>
        <v>0.72095948443186431</v>
      </c>
    </row>
    <row r="28" spans="2:6" x14ac:dyDescent="0.25">
      <c r="B28" s="36" t="s">
        <v>27</v>
      </c>
      <c r="C28" s="37">
        <v>138438154</v>
      </c>
      <c r="D28" s="37">
        <v>136892138</v>
      </c>
      <c r="E28" s="37">
        <v>95417632.429999977</v>
      </c>
      <c r="F28" s="22">
        <f t="shared" si="0"/>
        <v>0.69702784852406918</v>
      </c>
    </row>
    <row r="29" spans="2:6" x14ac:dyDescent="0.25">
      <c r="B29" s="36" t="s">
        <v>28</v>
      </c>
      <c r="C29" s="37">
        <v>30911780</v>
      </c>
      <c r="D29" s="37">
        <v>57885880</v>
      </c>
      <c r="E29" s="37">
        <v>29810861.499999985</v>
      </c>
      <c r="F29" s="22">
        <f t="shared" si="0"/>
        <v>0.51499366512178768</v>
      </c>
    </row>
    <row r="30" spans="2:6" x14ac:dyDescent="0.25">
      <c r="B30" s="36" t="s">
        <v>29</v>
      </c>
      <c r="C30" s="37">
        <v>33846778</v>
      </c>
      <c r="D30" s="37">
        <v>36220022</v>
      </c>
      <c r="E30" s="37">
        <v>27634621.55999998</v>
      </c>
      <c r="F30" s="22">
        <f t="shared" si="0"/>
        <v>0.76296534441641095</v>
      </c>
    </row>
    <row r="31" spans="2:6" x14ac:dyDescent="0.25">
      <c r="B31" s="36" t="s">
        <v>30</v>
      </c>
      <c r="C31" s="37">
        <v>480760630</v>
      </c>
      <c r="D31" s="37">
        <v>274123020</v>
      </c>
      <c r="E31" s="37">
        <v>106547087.97999997</v>
      </c>
      <c r="F31" s="22">
        <f t="shared" si="0"/>
        <v>0.38868347495952721</v>
      </c>
    </row>
    <row r="32" spans="2:6" x14ac:dyDescent="0.25">
      <c r="B32" s="36" t="s">
        <v>31</v>
      </c>
      <c r="C32" s="37">
        <v>23328647</v>
      </c>
      <c r="D32" s="37">
        <v>44830140</v>
      </c>
      <c r="E32" s="37">
        <v>19388845.11999999</v>
      </c>
      <c r="F32" s="22">
        <f t="shared" si="0"/>
        <v>0.43249575218814817</v>
      </c>
    </row>
    <row r="33" spans="2:6" x14ac:dyDescent="0.25">
      <c r="B33" s="36" t="s">
        <v>32</v>
      </c>
      <c r="C33" s="37">
        <v>51065479</v>
      </c>
      <c r="D33" s="37">
        <v>60805459</v>
      </c>
      <c r="E33" s="37">
        <v>47135146.550000034</v>
      </c>
      <c r="F33" s="22">
        <f t="shared" si="0"/>
        <v>0.77517952047693672</v>
      </c>
    </row>
    <row r="34" spans="2:6" x14ac:dyDescent="0.25">
      <c r="B34" s="36" t="s">
        <v>33</v>
      </c>
      <c r="C34" s="37">
        <v>14653843</v>
      </c>
      <c r="D34" s="37">
        <v>19815966</v>
      </c>
      <c r="E34" s="37">
        <v>15068611.190000014</v>
      </c>
      <c r="F34" s="22">
        <f t="shared" si="0"/>
        <v>0.76042778787569654</v>
      </c>
    </row>
    <row r="35" spans="2:6" x14ac:dyDescent="0.25">
      <c r="B35" s="36" t="s">
        <v>34</v>
      </c>
      <c r="C35" s="37">
        <v>50233929</v>
      </c>
      <c r="D35" s="37">
        <v>70889668</v>
      </c>
      <c r="E35" s="37">
        <v>42853442.749999993</v>
      </c>
      <c r="F35" s="22">
        <f t="shared" si="0"/>
        <v>0.60450900616433967</v>
      </c>
    </row>
    <row r="36" spans="2:6" x14ac:dyDescent="0.25">
      <c r="B36" s="36" t="s">
        <v>39</v>
      </c>
      <c r="C36" s="37">
        <v>70037114</v>
      </c>
      <c r="D36" s="37">
        <v>91154072</v>
      </c>
      <c r="E36" s="37">
        <v>75336899.14000006</v>
      </c>
      <c r="F36" s="22">
        <f t="shared" si="0"/>
        <v>0.82647870234475163</v>
      </c>
    </row>
    <row r="37" spans="2:6" x14ac:dyDescent="0.25">
      <c r="B37" s="36" t="s">
        <v>38</v>
      </c>
      <c r="C37" s="37">
        <v>23915230</v>
      </c>
      <c r="D37" s="37">
        <v>23069319</v>
      </c>
      <c r="E37" s="37">
        <v>7451860.6500000004</v>
      </c>
      <c r="F37" s="22">
        <f t="shared" si="0"/>
        <v>0.32302039995198817</v>
      </c>
    </row>
    <row r="38" spans="2:6" x14ac:dyDescent="0.25">
      <c r="B38" s="36" t="s">
        <v>35</v>
      </c>
      <c r="C38" s="37">
        <v>507387115</v>
      </c>
      <c r="D38" s="37">
        <v>691617735</v>
      </c>
      <c r="E38" s="37">
        <v>478826355.82000053</v>
      </c>
      <c r="F38" s="22">
        <f t="shared" si="0"/>
        <v>0.6923280471111698</v>
      </c>
    </row>
    <row r="39" spans="2:6" x14ac:dyDescent="0.25">
      <c r="B39" s="36" t="s">
        <v>36</v>
      </c>
      <c r="C39" s="37">
        <v>1753322231</v>
      </c>
      <c r="D39" s="37">
        <v>2444624527</v>
      </c>
      <c r="E39" s="37">
        <v>1842174058.079998</v>
      </c>
      <c r="F39" s="22">
        <f t="shared" si="0"/>
        <v>0.75356114517131245</v>
      </c>
    </row>
    <row r="40" spans="2:6" x14ac:dyDescent="0.25">
      <c r="B40" s="40" t="s">
        <v>17</v>
      </c>
      <c r="C40" s="41">
        <f>SUM(C41:C47)</f>
        <v>1336396309</v>
      </c>
      <c r="D40" s="41">
        <f>SUM(D41:D47)</f>
        <v>546067030</v>
      </c>
      <c r="E40" s="41">
        <f>SUM(E41:E47)</f>
        <v>441610996.25</v>
      </c>
      <c r="F40" s="42">
        <f t="shared" si="0"/>
        <v>0.80871206644722715</v>
      </c>
    </row>
    <row r="41" spans="2:6" x14ac:dyDescent="0.25">
      <c r="B41" s="13" t="s">
        <v>26</v>
      </c>
      <c r="C41" s="27">
        <v>7200122</v>
      </c>
      <c r="D41" s="27">
        <v>24076768</v>
      </c>
      <c r="E41" s="27">
        <v>0</v>
      </c>
      <c r="F41" s="22" t="str">
        <f t="shared" si="0"/>
        <v>0.0%</v>
      </c>
    </row>
    <row r="42" spans="2:6" x14ac:dyDescent="0.25">
      <c r="B42" s="13" t="s">
        <v>27</v>
      </c>
      <c r="C42" s="27">
        <v>0</v>
      </c>
      <c r="D42" s="27">
        <v>7958077</v>
      </c>
      <c r="E42" s="27">
        <v>835701.1100000001</v>
      </c>
      <c r="F42" s="22">
        <f t="shared" si="0"/>
        <v>0.10501294596672037</v>
      </c>
    </row>
    <row r="43" spans="2:6" x14ac:dyDescent="0.25">
      <c r="B43" s="13" t="s">
        <v>28</v>
      </c>
      <c r="C43" s="27">
        <v>12000000</v>
      </c>
      <c r="D43" s="27">
        <v>29757091</v>
      </c>
      <c r="E43" s="27">
        <v>21592881.030000001</v>
      </c>
      <c r="F43" s="22">
        <f t="shared" si="0"/>
        <v>0.72563816906699652</v>
      </c>
    </row>
    <row r="44" spans="2:6" x14ac:dyDescent="0.25">
      <c r="B44" s="13" t="s">
        <v>30</v>
      </c>
      <c r="C44" s="27">
        <v>21990134</v>
      </c>
      <c r="D44" s="27">
        <v>60960323</v>
      </c>
      <c r="E44" s="27">
        <v>35851916.57</v>
      </c>
      <c r="F44" s="22">
        <f t="shared" si="0"/>
        <v>0.58811887479664438</v>
      </c>
    </row>
    <row r="45" spans="2:6" x14ac:dyDescent="0.25">
      <c r="B45" s="13" t="s">
        <v>39</v>
      </c>
      <c r="C45" s="27">
        <v>282129845</v>
      </c>
      <c r="D45" s="27">
        <v>282317894</v>
      </c>
      <c r="E45" s="27">
        <v>281746110.88</v>
      </c>
      <c r="F45" s="22">
        <f t="shared" si="0"/>
        <v>0.99797468339006523</v>
      </c>
    </row>
    <row r="46" spans="2:6" x14ac:dyDescent="0.25">
      <c r="B46" s="13" t="s">
        <v>35</v>
      </c>
      <c r="C46" s="27">
        <v>843018347</v>
      </c>
      <c r="D46" s="27">
        <v>19166441</v>
      </c>
      <c r="E46" s="27">
        <v>973430</v>
      </c>
      <c r="F46" s="22">
        <f t="shared" si="0"/>
        <v>5.0788250150353945E-2</v>
      </c>
    </row>
    <row r="47" spans="2:6" x14ac:dyDescent="0.25">
      <c r="B47" s="13" t="s">
        <v>36</v>
      </c>
      <c r="C47" s="27">
        <v>170057861</v>
      </c>
      <c r="D47" s="27">
        <v>121830436</v>
      </c>
      <c r="E47" s="27">
        <v>100610956.66</v>
      </c>
      <c r="F47" s="22">
        <f t="shared" si="0"/>
        <v>0.82582776491089627</v>
      </c>
    </row>
    <row r="48" spans="2:6" x14ac:dyDescent="0.25">
      <c r="B48" s="40" t="s">
        <v>16</v>
      </c>
      <c r="C48" s="41">
        <f>+SUM(C49:C56)</f>
        <v>283082289</v>
      </c>
      <c r="D48" s="41">
        <f>+SUM(D49:D56)</f>
        <v>193908844</v>
      </c>
      <c r="E48" s="41">
        <f>+SUM(E49:E56)</f>
        <v>161498006.26999998</v>
      </c>
      <c r="F48" s="42">
        <f t="shared" si="0"/>
        <v>0.83285528879745152</v>
      </c>
    </row>
    <row r="49" spans="2:6" x14ac:dyDescent="0.25">
      <c r="B49" s="11" t="s">
        <v>26</v>
      </c>
      <c r="C49" s="26">
        <v>124732</v>
      </c>
      <c r="D49" s="26">
        <v>11311534</v>
      </c>
      <c r="E49" s="26">
        <v>11250212</v>
      </c>
      <c r="F49" s="31">
        <f t="shared" si="0"/>
        <v>0.99457880779034924</v>
      </c>
    </row>
    <row r="50" spans="2:6" x14ac:dyDescent="0.25">
      <c r="B50" s="13" t="s">
        <v>27</v>
      </c>
      <c r="C50" s="27">
        <v>0</v>
      </c>
      <c r="D50" s="27">
        <v>2100561</v>
      </c>
      <c r="E50" s="27">
        <v>1693882</v>
      </c>
      <c r="F50" s="22">
        <f t="shared" si="0"/>
        <v>0.80639505351189511</v>
      </c>
    </row>
    <row r="51" spans="2:6" x14ac:dyDescent="0.25">
      <c r="B51" s="13" t="s">
        <v>28</v>
      </c>
      <c r="C51" s="27">
        <v>128000</v>
      </c>
      <c r="D51" s="27">
        <v>3088256</v>
      </c>
      <c r="E51" s="27">
        <v>2987431</v>
      </c>
      <c r="F51" s="22">
        <f t="shared" si="0"/>
        <v>0.96735212365814238</v>
      </c>
    </row>
    <row r="52" spans="2:6" x14ac:dyDescent="0.25">
      <c r="B52" s="13" t="s">
        <v>30</v>
      </c>
      <c r="C52" s="27">
        <v>0</v>
      </c>
      <c r="D52" s="27">
        <v>9661567</v>
      </c>
      <c r="E52" s="27">
        <v>9661567</v>
      </c>
      <c r="F52" s="22">
        <f t="shared" si="0"/>
        <v>1</v>
      </c>
    </row>
    <row r="53" spans="2:6" x14ac:dyDescent="0.25">
      <c r="B53" s="13" t="s">
        <v>34</v>
      </c>
      <c r="C53" s="27">
        <v>0</v>
      </c>
      <c r="D53" s="27">
        <v>62344</v>
      </c>
      <c r="E53" s="27">
        <v>62343.79</v>
      </c>
      <c r="F53" s="22">
        <f t="shared" si="0"/>
        <v>0.99999663159245478</v>
      </c>
    </row>
    <row r="54" spans="2:6" x14ac:dyDescent="0.25">
      <c r="B54" s="13" t="s">
        <v>39</v>
      </c>
      <c r="C54" s="27">
        <v>43956363</v>
      </c>
      <c r="D54" s="27">
        <v>51577840</v>
      </c>
      <c r="E54" s="27">
        <v>46590617</v>
      </c>
      <c r="F54" s="22">
        <f t="shared" si="0"/>
        <v>0.90330686589434528</v>
      </c>
    </row>
    <row r="55" spans="2:6" x14ac:dyDescent="0.25">
      <c r="B55" s="13" t="s">
        <v>35</v>
      </c>
      <c r="C55" s="27">
        <v>184275701</v>
      </c>
      <c r="D55" s="27">
        <v>8582066</v>
      </c>
      <c r="E55" s="27">
        <v>4893064.6400000015</v>
      </c>
      <c r="F55" s="22">
        <f t="shared" si="0"/>
        <v>0.57014996622025527</v>
      </c>
    </row>
    <row r="56" spans="2:6" x14ac:dyDescent="0.25">
      <c r="B56" s="13" t="s">
        <v>36</v>
      </c>
      <c r="C56" s="27">
        <v>54597493</v>
      </c>
      <c r="D56" s="27">
        <v>107524676</v>
      </c>
      <c r="E56" s="27">
        <v>84358888.840000004</v>
      </c>
      <c r="F56" s="22">
        <f t="shared" si="0"/>
        <v>0.78455375992018805</v>
      </c>
    </row>
    <row r="57" spans="2:6" hidden="1" x14ac:dyDescent="0.25">
      <c r="B57" s="40" t="s">
        <v>23</v>
      </c>
      <c r="C57" s="41">
        <f>+C58</f>
        <v>0</v>
      </c>
      <c r="D57" s="41">
        <f t="shared" ref="D57:E57" si="1">+D58</f>
        <v>0</v>
      </c>
      <c r="E57" s="41">
        <f t="shared" si="1"/>
        <v>0</v>
      </c>
      <c r="F57" s="42" t="str">
        <f t="shared" si="0"/>
        <v>0.0%</v>
      </c>
    </row>
    <row r="58" spans="2:6" hidden="1" x14ac:dyDescent="0.25">
      <c r="B58" s="17"/>
      <c r="C58" s="29"/>
      <c r="D58" s="29"/>
      <c r="E58" s="29"/>
      <c r="F58" s="31" t="str">
        <f t="shared" si="0"/>
        <v>0.0%</v>
      </c>
    </row>
    <row r="59" spans="2:6" x14ac:dyDescent="0.25">
      <c r="B59" s="40" t="s">
        <v>15</v>
      </c>
      <c r="C59" s="41">
        <f>+SUM(C60:C72)</f>
        <v>944877541</v>
      </c>
      <c r="D59" s="41">
        <f>+SUM(D60:D72)</f>
        <v>846463813</v>
      </c>
      <c r="E59" s="41">
        <f>+SUM(E60:E72)</f>
        <v>468193976.49999994</v>
      </c>
      <c r="F59" s="42">
        <f t="shared" ref="F59:F73" si="2">IF(E59=0,"0.0%",E59/D59)</f>
        <v>0.55311753356667115</v>
      </c>
    </row>
    <row r="60" spans="2:6" x14ac:dyDescent="0.25">
      <c r="B60" s="11" t="s">
        <v>26</v>
      </c>
      <c r="C60" s="26">
        <v>164465288</v>
      </c>
      <c r="D60" s="26">
        <v>48894283</v>
      </c>
      <c r="E60" s="26">
        <v>20687697.390000004</v>
      </c>
      <c r="F60" s="31">
        <f t="shared" si="2"/>
        <v>0.42311076307223905</v>
      </c>
    </row>
    <row r="61" spans="2:6" x14ac:dyDescent="0.25">
      <c r="B61" s="13" t="s">
        <v>27</v>
      </c>
      <c r="C61" s="27">
        <v>0</v>
      </c>
      <c r="D61" s="27">
        <v>1724979</v>
      </c>
      <c r="E61" s="27">
        <v>503536.75000000006</v>
      </c>
      <c r="F61" s="22">
        <f t="shared" si="2"/>
        <v>0.29190891599260055</v>
      </c>
    </row>
    <row r="62" spans="2:6" x14ac:dyDescent="0.25">
      <c r="B62" s="13" t="s">
        <v>28</v>
      </c>
      <c r="C62" s="27">
        <v>0</v>
      </c>
      <c r="D62" s="27">
        <v>267601</v>
      </c>
      <c r="E62" s="27">
        <v>135766.38</v>
      </c>
      <c r="F62" s="22">
        <f t="shared" si="2"/>
        <v>0.50734631036505839</v>
      </c>
    </row>
    <row r="63" spans="2:6" x14ac:dyDescent="0.25">
      <c r="B63" s="13" t="s">
        <v>29</v>
      </c>
      <c r="C63" s="27">
        <v>0</v>
      </c>
      <c r="D63" s="27">
        <v>447638</v>
      </c>
      <c r="E63" s="27">
        <v>240100.05</v>
      </c>
      <c r="F63" s="22">
        <f t="shared" si="2"/>
        <v>0.53637101854623603</v>
      </c>
    </row>
    <row r="64" spans="2:6" x14ac:dyDescent="0.25">
      <c r="B64" s="13" t="s">
        <v>30</v>
      </c>
      <c r="C64" s="27">
        <v>100000000</v>
      </c>
      <c r="D64" s="27">
        <v>93543180</v>
      </c>
      <c r="E64" s="27">
        <v>535910.48</v>
      </c>
      <c r="F64" s="22">
        <f t="shared" si="2"/>
        <v>5.729017123428987E-3</v>
      </c>
    </row>
    <row r="65" spans="2:6" x14ac:dyDescent="0.25">
      <c r="B65" s="13" t="s">
        <v>31</v>
      </c>
      <c r="C65" s="27">
        <v>0</v>
      </c>
      <c r="D65" s="27">
        <v>26516799</v>
      </c>
      <c r="E65" s="27">
        <v>17611415.41</v>
      </c>
      <c r="F65" s="22">
        <f t="shared" si="2"/>
        <v>0.66416068583542076</v>
      </c>
    </row>
    <row r="66" spans="2:6" x14ac:dyDescent="0.25">
      <c r="B66" s="13" t="s">
        <v>32</v>
      </c>
      <c r="C66" s="27">
        <v>0</v>
      </c>
      <c r="D66" s="27">
        <v>1496758</v>
      </c>
      <c r="E66" s="27">
        <v>328523.28000000003</v>
      </c>
      <c r="F66" s="22">
        <f t="shared" si="2"/>
        <v>0.21948991086067354</v>
      </c>
    </row>
    <row r="67" spans="2:6" x14ac:dyDescent="0.25">
      <c r="B67" s="13" t="s">
        <v>33</v>
      </c>
      <c r="C67" s="27">
        <v>0</v>
      </c>
      <c r="D67" s="27">
        <v>485378</v>
      </c>
      <c r="E67" s="27">
        <v>334632.31</v>
      </c>
      <c r="F67" s="22">
        <f t="shared" si="2"/>
        <v>0.68942619978655806</v>
      </c>
    </row>
    <row r="68" spans="2:6" x14ac:dyDescent="0.25">
      <c r="B68" s="13" t="s">
        <v>34</v>
      </c>
      <c r="C68" s="27">
        <v>0</v>
      </c>
      <c r="D68" s="27">
        <v>5912562</v>
      </c>
      <c r="E68" s="27">
        <v>1399701.89</v>
      </c>
      <c r="F68" s="22">
        <f t="shared" si="2"/>
        <v>0.23673356659938616</v>
      </c>
    </row>
    <row r="69" spans="2:6" x14ac:dyDescent="0.25">
      <c r="B69" s="13" t="s">
        <v>39</v>
      </c>
      <c r="C69" s="27">
        <v>0</v>
      </c>
      <c r="D69" s="27">
        <v>458159</v>
      </c>
      <c r="E69" s="27">
        <v>307437.33</v>
      </c>
      <c r="F69" s="22">
        <f t="shared" si="2"/>
        <v>0.67102759085819552</v>
      </c>
    </row>
    <row r="70" spans="2:6" x14ac:dyDescent="0.25">
      <c r="B70" s="13" t="s">
        <v>38</v>
      </c>
      <c r="C70" s="27">
        <v>1838520</v>
      </c>
      <c r="D70" s="27">
        <v>2142140</v>
      </c>
      <c r="E70" s="27">
        <v>539102.60000000009</v>
      </c>
      <c r="F70" s="22">
        <f t="shared" si="2"/>
        <v>0.25166543736637198</v>
      </c>
    </row>
    <row r="71" spans="2:6" x14ac:dyDescent="0.25">
      <c r="B71" s="13" t="s">
        <v>35</v>
      </c>
      <c r="C71" s="27">
        <v>0</v>
      </c>
      <c r="D71" s="27">
        <v>6808824</v>
      </c>
      <c r="E71" s="27">
        <v>3464799.0799999996</v>
      </c>
      <c r="F71" s="22">
        <f t="shared" si="2"/>
        <v>0.50886894418184392</v>
      </c>
    </row>
    <row r="72" spans="2:6" x14ac:dyDescent="0.25">
      <c r="B72" s="13" t="s">
        <v>36</v>
      </c>
      <c r="C72" s="27">
        <v>678573733</v>
      </c>
      <c r="D72" s="27">
        <v>657765512</v>
      </c>
      <c r="E72" s="27">
        <v>422105353.54999995</v>
      </c>
      <c r="F72" s="22">
        <f t="shared" si="2"/>
        <v>0.64172618638296741</v>
      </c>
    </row>
    <row r="73" spans="2:6" x14ac:dyDescent="0.25">
      <c r="B73" s="43" t="s">
        <v>3</v>
      </c>
      <c r="C73" s="44">
        <f>+C59+C57+C48+C40+C26+C22+C9</f>
        <v>8963389752</v>
      </c>
      <c r="D73" s="44">
        <f>+D59+D57+D48+D40+D26+D22+D9</f>
        <v>9020857477</v>
      </c>
      <c r="E73" s="44">
        <f>+E59+E57+E48+E40+E26+E22+E9</f>
        <v>6513083084.0199986</v>
      </c>
      <c r="F73" s="45">
        <f t="shared" si="2"/>
        <v>0.722002658907544</v>
      </c>
    </row>
    <row r="74" spans="2:6" x14ac:dyDescent="0.2">
      <c r="B74" s="34" t="s">
        <v>42</v>
      </c>
      <c r="C74" s="9"/>
      <c r="D74" s="9"/>
      <c r="E74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>SUM(D10:D12)</f>
        <v>0</v>
      </c>
      <c r="E9" s="41">
        <f>SUM(E10:E12)</f>
        <v>0</v>
      </c>
      <c r="F9" s="42" t="str">
        <f>IF(D9=0,"%",E9/D9)</f>
        <v>%</v>
      </c>
    </row>
    <row r="10" spans="2:6" x14ac:dyDescent="0.25">
      <c r="B10" s="11" t="s">
        <v>32</v>
      </c>
      <c r="C10" s="26">
        <v>0</v>
      </c>
      <c r="D10" s="26">
        <v>0</v>
      </c>
      <c r="E10" s="26">
        <v>0</v>
      </c>
      <c r="F10" s="32" t="str">
        <f t="shared" ref="F10:F46" si="0">IF(D10=0,"%",E10/D10)</f>
        <v>%</v>
      </c>
    </row>
    <row r="11" spans="2:6" x14ac:dyDescent="0.25">
      <c r="B11" s="13" t="s">
        <v>35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36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x14ac:dyDescent="0.25">
      <c r="B13" s="40" t="s">
        <v>19</v>
      </c>
      <c r="C13" s="41">
        <f>SUM(C14:C14)</f>
        <v>0</v>
      </c>
      <c r="D13" s="41">
        <f>SUM(D14:D14)</f>
        <v>0</v>
      </c>
      <c r="E13" s="41">
        <f>SUM(E14:E14)</f>
        <v>0</v>
      </c>
      <c r="F13" s="42" t="str">
        <f t="shared" si="0"/>
        <v>%</v>
      </c>
    </row>
    <row r="14" spans="2:6" x14ac:dyDescent="0.25">
      <c r="B14" s="21" t="s">
        <v>35</v>
      </c>
      <c r="C14" s="26">
        <v>0</v>
      </c>
      <c r="D14" s="26">
        <v>0</v>
      </c>
      <c r="E14" s="26">
        <v>0</v>
      </c>
      <c r="F14" s="23" t="str">
        <f t="shared" si="0"/>
        <v>%</v>
      </c>
    </row>
    <row r="15" spans="2:6" x14ac:dyDescent="0.25">
      <c r="B15" s="40" t="s">
        <v>18</v>
      </c>
      <c r="C15" s="41">
        <f>+SUM(C16:C28)</f>
        <v>101120</v>
      </c>
      <c r="D15" s="41">
        <f>+SUM(D16:D28)</f>
        <v>101120</v>
      </c>
      <c r="E15" s="41">
        <f>+SUM(E16:E28)</f>
        <v>0</v>
      </c>
      <c r="F15" s="42">
        <f t="shared" si="0"/>
        <v>0</v>
      </c>
    </row>
    <row r="16" spans="2:6" x14ac:dyDescent="0.25">
      <c r="B16" s="11" t="s">
        <v>25</v>
      </c>
      <c r="C16" s="26">
        <v>0</v>
      </c>
      <c r="D16" s="26">
        <v>0</v>
      </c>
      <c r="E16" s="26">
        <v>0</v>
      </c>
      <c r="F16" s="23" t="str">
        <f t="shared" si="0"/>
        <v>%</v>
      </c>
    </row>
    <row r="17" spans="2:6" x14ac:dyDescent="0.25">
      <c r="B17" s="13" t="s">
        <v>26</v>
      </c>
      <c r="C17" s="27">
        <v>0</v>
      </c>
      <c r="D17" s="27">
        <v>0</v>
      </c>
      <c r="E17" s="27">
        <v>0</v>
      </c>
      <c r="F17" s="32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39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35</v>
      </c>
      <c r="C27" s="27">
        <v>101120</v>
      </c>
      <c r="D27" s="27">
        <v>101120</v>
      </c>
      <c r="E27" s="27">
        <v>0</v>
      </c>
      <c r="F27" s="32">
        <f t="shared" si="0"/>
        <v>0</v>
      </c>
    </row>
    <row r="28" spans="2:6" x14ac:dyDescent="0.25">
      <c r="B28" s="13" t="s">
        <v>36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x14ac:dyDescent="0.25">
      <c r="B30" s="13" t="s">
        <v>35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x14ac:dyDescent="0.25">
      <c r="B31" s="13" t="s">
        <v>36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/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26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x14ac:dyDescent="0.25">
      <c r="B36" s="38" t="s">
        <v>27</v>
      </c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x14ac:dyDescent="0.25">
      <c r="B37" s="38" t="s">
        <v>30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35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36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+SUM(C41:C45)</f>
        <v>0</v>
      </c>
      <c r="D40" s="41">
        <f>+SUM(D41:D45)</f>
        <v>0</v>
      </c>
      <c r="E40" s="41">
        <f>+SUM(E41:E45)</f>
        <v>0</v>
      </c>
      <c r="F40" s="42" t="str">
        <f t="shared" si="0"/>
        <v>%</v>
      </c>
    </row>
    <row r="41" spans="2:6" x14ac:dyDescent="0.25">
      <c r="B41" s="13" t="s">
        <v>26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29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t="15" customHeight="1" x14ac:dyDescent="0.25">
      <c r="B43" s="13" t="s">
        <v>32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35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x14ac:dyDescent="0.25">
      <c r="B45" s="13" t="s">
        <v>36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x14ac:dyDescent="0.25">
      <c r="B46" s="43" t="s">
        <v>3</v>
      </c>
      <c r="C46" s="44">
        <f>+C40+C34+C29+C15+C13+C9</f>
        <v>101120</v>
      </c>
      <c r="D46" s="44">
        <f>+D40+D34+D29+D15+D13+D9</f>
        <v>101120</v>
      </c>
      <c r="E46" s="44">
        <f>+E40+E34+E29+E15+E13+E9</f>
        <v>0</v>
      </c>
      <c r="F46" s="45">
        <f t="shared" si="0"/>
        <v>0</v>
      </c>
    </row>
    <row r="47" spans="2:6" x14ac:dyDescent="0.25">
      <c r="B4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36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/>
      <c r="D29" s="26"/>
      <c r="E29" s="26"/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36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238042808</v>
      </c>
      <c r="E32" s="41">
        <f>SUM(E33:E35)</f>
        <v>51905404.230000004</v>
      </c>
      <c r="F32" s="42">
        <f t="shared" ref="F32:F35" si="7">IF(E32=0,"%",E32/D32)</f>
        <v>0.21805071392873168</v>
      </c>
    </row>
    <row r="33" spans="2:6" x14ac:dyDescent="0.25">
      <c r="B33" s="11" t="s">
        <v>36</v>
      </c>
      <c r="C33" s="26">
        <v>744088219</v>
      </c>
      <c r="D33" s="26">
        <v>238042808</v>
      </c>
      <c r="E33" s="26">
        <v>51905404.230000004</v>
      </c>
      <c r="F33" s="23">
        <f t="shared" si="7"/>
        <v>0.21805071392873168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238042808</v>
      </c>
      <c r="E36" s="44">
        <f>+E9+E13+E15+E28+E30+E32</f>
        <v>51905404.230000004</v>
      </c>
      <c r="F36" s="45">
        <f t="shared" ref="F36" si="8">IF(D36=0,"%",E36/D36)</f>
        <v>0.21805071392873168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3" si="1">IF(E9=0,"%",E9/D9)</f>
        <v>%</v>
      </c>
    </row>
    <row r="10" spans="2:6" x14ac:dyDescent="0.25">
      <c r="B10" s="25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792580595</v>
      </c>
      <c r="E11" s="41">
        <f>+SUM(E12:E24)</f>
        <v>527989675.2900002</v>
      </c>
      <c r="F11" s="42">
        <f t="shared" ref="F11:F12" si="2">IF(E11=0,"%",E11/D11)</f>
        <v>0.66616528163927635</v>
      </c>
    </row>
    <row r="12" spans="2:6" x14ac:dyDescent="0.25">
      <c r="B12" s="25" t="s">
        <v>26</v>
      </c>
      <c r="C12" s="26">
        <v>0</v>
      </c>
      <c r="D12" s="26">
        <v>47031635</v>
      </c>
      <c r="E12" s="26">
        <v>32193574.190000001</v>
      </c>
      <c r="F12" s="23">
        <f t="shared" si="2"/>
        <v>0.6845089308504797</v>
      </c>
    </row>
    <row r="13" spans="2:6" x14ac:dyDescent="0.25">
      <c r="B13" s="24" t="s">
        <v>27</v>
      </c>
      <c r="C13" s="27">
        <v>0</v>
      </c>
      <c r="D13" s="27">
        <v>3425418</v>
      </c>
      <c r="E13" s="27">
        <v>2553384.7799999998</v>
      </c>
      <c r="F13" s="32">
        <f t="shared" si="1"/>
        <v>0.74542283014802857</v>
      </c>
    </row>
    <row r="14" spans="2:6" x14ac:dyDescent="0.25">
      <c r="B14" s="24" t="s">
        <v>28</v>
      </c>
      <c r="C14" s="27">
        <v>0</v>
      </c>
      <c r="D14" s="27">
        <v>373488</v>
      </c>
      <c r="E14" s="27">
        <v>208405.74000000002</v>
      </c>
      <c r="F14" s="32">
        <f t="shared" si="1"/>
        <v>0.5579984899113225</v>
      </c>
    </row>
    <row r="15" spans="2:6" x14ac:dyDescent="0.25">
      <c r="B15" s="24" t="s">
        <v>29</v>
      </c>
      <c r="C15" s="27">
        <v>0</v>
      </c>
      <c r="D15" s="27">
        <v>16023261</v>
      </c>
      <c r="E15" s="27">
        <v>10257765.339999998</v>
      </c>
      <c r="F15" s="32">
        <f t="shared" si="1"/>
        <v>0.64017963259788369</v>
      </c>
    </row>
    <row r="16" spans="2:6" x14ac:dyDescent="0.25">
      <c r="B16" s="24" t="s">
        <v>30</v>
      </c>
      <c r="C16" s="27">
        <v>0</v>
      </c>
      <c r="D16" s="27">
        <v>22270297</v>
      </c>
      <c r="E16" s="27">
        <v>16158026.430000011</v>
      </c>
      <c r="F16" s="32">
        <f t="shared" si="1"/>
        <v>0.7255415780939074</v>
      </c>
    </row>
    <row r="17" spans="2:6" x14ac:dyDescent="0.25">
      <c r="B17" s="24" t="s">
        <v>31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32</v>
      </c>
      <c r="C18" s="27">
        <v>0</v>
      </c>
      <c r="D18" s="27">
        <v>17916755</v>
      </c>
      <c r="E18" s="27">
        <v>14410079.050000001</v>
      </c>
      <c r="F18" s="32">
        <f t="shared" si="1"/>
        <v>0.80427951657540664</v>
      </c>
    </row>
    <row r="19" spans="2:6" x14ac:dyDescent="0.25">
      <c r="B19" s="24" t="s">
        <v>33</v>
      </c>
      <c r="C19" s="27">
        <v>0</v>
      </c>
      <c r="D19" s="27">
        <v>2376258</v>
      </c>
      <c r="E19" s="27">
        <v>1832903.89</v>
      </c>
      <c r="F19" s="32">
        <f t="shared" si="1"/>
        <v>0.77134043946406483</v>
      </c>
    </row>
    <row r="20" spans="2:6" x14ac:dyDescent="0.25">
      <c r="B20" s="24" t="s">
        <v>34</v>
      </c>
      <c r="C20" s="27">
        <v>0</v>
      </c>
      <c r="D20" s="27">
        <v>3902402</v>
      </c>
      <c r="E20" s="27">
        <v>2139917.9300000002</v>
      </c>
      <c r="F20" s="32">
        <f t="shared" si="1"/>
        <v>0.54835917212014551</v>
      </c>
    </row>
    <row r="21" spans="2:6" x14ac:dyDescent="0.25">
      <c r="B21" s="24" t="s">
        <v>37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39</v>
      </c>
      <c r="C22" s="27">
        <v>0</v>
      </c>
      <c r="D22" s="27">
        <v>25938145</v>
      </c>
      <c r="E22" s="27">
        <v>17492641.77</v>
      </c>
      <c r="F22" s="32">
        <f t="shared" si="1"/>
        <v>0.67439833380528946</v>
      </c>
    </row>
    <row r="23" spans="2:6" x14ac:dyDescent="0.25">
      <c r="B23" s="24" t="s">
        <v>35</v>
      </c>
      <c r="C23" s="27">
        <v>0</v>
      </c>
      <c r="D23" s="27">
        <v>9939</v>
      </c>
      <c r="E23" s="27">
        <v>180</v>
      </c>
      <c r="F23" s="32">
        <f t="shared" si="1"/>
        <v>1.8110473890733475E-2</v>
      </c>
    </row>
    <row r="24" spans="2:6" x14ac:dyDescent="0.25">
      <c r="B24" s="24" t="s">
        <v>36</v>
      </c>
      <c r="C24" s="27">
        <v>0</v>
      </c>
      <c r="D24" s="27">
        <v>653312828</v>
      </c>
      <c r="E24" s="27">
        <v>430742796.1700002</v>
      </c>
      <c r="F24" s="32">
        <f t="shared" si="1"/>
        <v>0.65932089147651052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24210</v>
      </c>
      <c r="E25" s="41">
        <f t="shared" si="3"/>
        <v>24210</v>
      </c>
      <c r="F25" s="42">
        <f t="shared" ref="F25:F26" si="4">IF(E25=0,"%",E25/D25)</f>
        <v>1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36</v>
      </c>
      <c r="C27" s="62">
        <v>0</v>
      </c>
      <c r="D27" s="62">
        <v>24210</v>
      </c>
      <c r="E27" s="62">
        <v>24210</v>
      </c>
      <c r="F27" s="32">
        <f t="shared" si="1"/>
        <v>1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11231</v>
      </c>
      <c r="E28" s="41">
        <f t="shared" si="5"/>
        <v>5731</v>
      </c>
      <c r="F28" s="42">
        <f t="shared" si="1"/>
        <v>0.51028403525954946</v>
      </c>
    </row>
    <row r="29" spans="2:6" x14ac:dyDescent="0.25">
      <c r="B29" s="24" t="s">
        <v>36</v>
      </c>
      <c r="C29" s="27">
        <v>0</v>
      </c>
      <c r="D29" s="27">
        <v>11231</v>
      </c>
      <c r="E29" s="27">
        <v>5731</v>
      </c>
      <c r="F29" s="32">
        <f t="shared" si="1"/>
        <v>0.51028403525954946</v>
      </c>
    </row>
    <row r="30" spans="2:6" x14ac:dyDescent="0.25">
      <c r="B30" s="40" t="s">
        <v>15</v>
      </c>
      <c r="C30" s="41">
        <f>+SUM(C31:C42)</f>
        <v>0</v>
      </c>
      <c r="D30" s="41">
        <f>+SUM(D31:D42)</f>
        <v>31317957</v>
      </c>
      <c r="E30" s="41">
        <f>+SUM(E31:E42)</f>
        <v>13558241.869999997</v>
      </c>
      <c r="F30" s="42">
        <f t="shared" si="1"/>
        <v>0.43292229662362708</v>
      </c>
    </row>
    <row r="31" spans="2:6" x14ac:dyDescent="0.25">
      <c r="B31" s="25" t="s">
        <v>26</v>
      </c>
      <c r="C31" s="26">
        <v>0</v>
      </c>
      <c r="D31" s="26">
        <v>3298626</v>
      </c>
      <c r="E31" s="26">
        <v>1304356.18</v>
      </c>
      <c r="F31" s="23">
        <f t="shared" si="1"/>
        <v>0.39542408869632384</v>
      </c>
    </row>
    <row r="32" spans="2:6" x14ac:dyDescent="0.25">
      <c r="B32" s="24" t="s">
        <v>27</v>
      </c>
      <c r="C32" s="27">
        <v>0</v>
      </c>
      <c r="D32" s="27">
        <v>247084</v>
      </c>
      <c r="E32" s="27">
        <v>124814.6</v>
      </c>
      <c r="F32" s="32">
        <f>IF(E32=0,"%",E32/D32)</f>
        <v>0.50515047514205702</v>
      </c>
    </row>
    <row r="33" spans="2:6" x14ac:dyDescent="0.25">
      <c r="B33" s="24" t="s">
        <v>28</v>
      </c>
      <c r="C33" s="27">
        <v>0</v>
      </c>
      <c r="D33" s="27">
        <v>117402</v>
      </c>
      <c r="E33" s="27">
        <v>31850</v>
      </c>
      <c r="F33" s="32">
        <f t="shared" ref="F33:F35" si="6">IF(E33=0,"%",E33/D33)</f>
        <v>0.27129009727261888</v>
      </c>
    </row>
    <row r="34" spans="2:6" x14ac:dyDescent="0.25">
      <c r="B34" s="24" t="s">
        <v>29</v>
      </c>
      <c r="C34" s="27">
        <v>0</v>
      </c>
      <c r="D34" s="27">
        <v>490760</v>
      </c>
      <c r="E34" s="27">
        <v>169687.87</v>
      </c>
      <c r="F34" s="32">
        <f t="shared" si="6"/>
        <v>0.3457654861846931</v>
      </c>
    </row>
    <row r="35" spans="2:6" x14ac:dyDescent="0.25">
      <c r="B35" s="24" t="s">
        <v>30</v>
      </c>
      <c r="C35" s="27">
        <v>0</v>
      </c>
      <c r="D35" s="27">
        <v>0</v>
      </c>
      <c r="E35" s="27">
        <v>0</v>
      </c>
      <c r="F35" s="32" t="str">
        <f t="shared" si="6"/>
        <v>%</v>
      </c>
    </row>
    <row r="36" spans="2:6" x14ac:dyDescent="0.25">
      <c r="B36" s="24" t="s">
        <v>31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32</v>
      </c>
      <c r="C37" s="27">
        <v>0</v>
      </c>
      <c r="D37" s="27">
        <v>209721</v>
      </c>
      <c r="E37" s="27">
        <v>60957.95</v>
      </c>
      <c r="F37" s="32">
        <f t="shared" si="1"/>
        <v>0.29066211776598433</v>
      </c>
    </row>
    <row r="38" spans="2:6" x14ac:dyDescent="0.25">
      <c r="B38" s="24" t="s">
        <v>33</v>
      </c>
      <c r="C38" s="27">
        <v>0</v>
      </c>
      <c r="D38" s="27">
        <v>4640</v>
      </c>
      <c r="E38" s="27">
        <v>0</v>
      </c>
      <c r="F38" s="32" t="str">
        <f t="shared" si="1"/>
        <v>%</v>
      </c>
    </row>
    <row r="39" spans="2:6" x14ac:dyDescent="0.25">
      <c r="B39" s="24" t="s">
        <v>34</v>
      </c>
      <c r="C39" s="27">
        <v>0</v>
      </c>
      <c r="D39" s="27">
        <v>32265</v>
      </c>
      <c r="E39" s="27">
        <v>32265</v>
      </c>
      <c r="F39" s="32">
        <f t="shared" si="1"/>
        <v>1</v>
      </c>
    </row>
    <row r="40" spans="2:6" x14ac:dyDescent="0.25">
      <c r="B40" s="24" t="s">
        <v>39</v>
      </c>
      <c r="C40" s="27">
        <v>0</v>
      </c>
      <c r="D40" s="27">
        <v>509668</v>
      </c>
      <c r="E40" s="27">
        <v>100651</v>
      </c>
      <c r="F40" s="32">
        <f t="shared" si="1"/>
        <v>0.19748345982090301</v>
      </c>
    </row>
    <row r="41" spans="2:6" x14ac:dyDescent="0.25">
      <c r="B41" s="24" t="s">
        <v>35</v>
      </c>
      <c r="C41" s="27">
        <v>0</v>
      </c>
      <c r="D41" s="27">
        <v>7193</v>
      </c>
      <c r="E41" s="27">
        <v>475</v>
      </c>
      <c r="F41" s="32">
        <f t="shared" si="1"/>
        <v>6.6036424301404148E-2</v>
      </c>
    </row>
    <row r="42" spans="2:6" x14ac:dyDescent="0.25">
      <c r="B42" s="24" t="s">
        <v>36</v>
      </c>
      <c r="C42" s="27">
        <v>0</v>
      </c>
      <c r="D42" s="27">
        <v>26400598</v>
      </c>
      <c r="E42" s="27">
        <v>11733184.269999998</v>
      </c>
      <c r="F42" s="32">
        <f t="shared" si="1"/>
        <v>0.44442873112192371</v>
      </c>
    </row>
    <row r="43" spans="2:6" x14ac:dyDescent="0.25">
      <c r="B43" s="43" t="s">
        <v>3</v>
      </c>
      <c r="C43" s="44">
        <f>+C30+C28+C25+C11</f>
        <v>0</v>
      </c>
      <c r="D43" s="44">
        <f>+D30+D28+D25+D11</f>
        <v>823933993</v>
      </c>
      <c r="E43" s="44">
        <f>+E30+E28+E25+E11</f>
        <v>541577858.16000021</v>
      </c>
      <c r="F43" s="45">
        <f t="shared" si="1"/>
        <v>0.65730733622007531</v>
      </c>
    </row>
    <row r="44" spans="2:6" x14ac:dyDescent="0.25">
      <c r="B44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D15" sqref="D1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47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401402.23</v>
      </c>
      <c r="F9" s="42">
        <f t="shared" ref="F9:F15" si="0">IF(E9=0,"%",E9/D9)</f>
        <v>0.56547551662395801</v>
      </c>
    </row>
    <row r="10" spans="2:6" x14ac:dyDescent="0.25">
      <c r="B10" s="24" t="s">
        <v>26</v>
      </c>
      <c r="C10" s="27">
        <v>0</v>
      </c>
      <c r="D10" s="27">
        <v>187632</v>
      </c>
      <c r="E10" s="27">
        <v>111172.5</v>
      </c>
      <c r="F10" s="32">
        <f t="shared" si="0"/>
        <v>0.59250287797390633</v>
      </c>
    </row>
    <row r="11" spans="2:6" x14ac:dyDescent="0.25">
      <c r="B11" s="66" t="s">
        <v>39</v>
      </c>
      <c r="C11" s="67">
        <v>0</v>
      </c>
      <c r="D11" s="67">
        <v>522217</v>
      </c>
      <c r="E11" s="67">
        <v>290229.73</v>
      </c>
      <c r="F11" s="68">
        <f t="shared" si="0"/>
        <v>0.55576461509295938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25</v>
      </c>
      <c r="C13" s="27"/>
      <c r="D13" s="27"/>
      <c r="E13" s="27"/>
      <c r="F13" s="32" t="str">
        <f t="shared" si="0"/>
        <v>%</v>
      </c>
    </row>
    <row r="14" spans="2:6" hidden="1" x14ac:dyDescent="0.25">
      <c r="B14" s="50" t="s">
        <v>26</v>
      </c>
      <c r="C14" s="28"/>
      <c r="D14" s="28"/>
      <c r="E14" s="28"/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401402.23</v>
      </c>
      <c r="F15" s="45">
        <f t="shared" si="0"/>
        <v>0.56547551662395801</v>
      </c>
    </row>
    <row r="16" spans="2:6" x14ac:dyDescent="0.25">
      <c r="B16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2023-12-01T22:27:28Z</dcterms:modified>
</cp:coreProperties>
</file>