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RO!$B$5:$F$81</definedName>
    <definedName name="_xlnm.Print_Area" localSheetId="4">ROCC!$B$5:$F$37</definedName>
    <definedName name="_xlnm.Print_Area" localSheetId="3">ROOC!$B$2:$F$10</definedName>
    <definedName name="_xlnm.Print_Area" localSheetId="0">'TODA FUENTE'!$B$5:$F$82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2" l="1"/>
  <c r="F60" i="2"/>
  <c r="F59" i="2"/>
  <c r="C64" i="2"/>
  <c r="D64" i="2"/>
  <c r="E64" i="2"/>
  <c r="F34" i="5" l="1"/>
  <c r="F15" i="5"/>
  <c r="C25" i="5"/>
  <c r="D25" i="5"/>
  <c r="E25" i="5"/>
  <c r="F58" i="2"/>
  <c r="F57" i="2"/>
  <c r="F62" i="1"/>
  <c r="F61" i="1"/>
  <c r="F60" i="1"/>
  <c r="C65" i="1"/>
  <c r="D65" i="1"/>
  <c r="E65" i="1"/>
  <c r="F36" i="5" l="1"/>
  <c r="F35" i="5"/>
  <c r="F33" i="5"/>
  <c r="F33" i="3"/>
  <c r="F34" i="3"/>
  <c r="F24" i="3" l="1"/>
  <c r="C30" i="3"/>
  <c r="D30" i="3"/>
  <c r="E30" i="3"/>
  <c r="E9" i="8" l="1"/>
  <c r="D9" i="8"/>
  <c r="C9" i="8"/>
  <c r="F79" i="2" l="1"/>
  <c r="F78" i="2"/>
  <c r="F77" i="2"/>
  <c r="F76" i="2"/>
  <c r="F75" i="2"/>
  <c r="F74" i="2"/>
  <c r="F73" i="2"/>
  <c r="F72" i="2"/>
  <c r="F71" i="2"/>
  <c r="F70" i="2"/>
  <c r="F69" i="2"/>
  <c r="F68" i="2"/>
  <c r="F67" i="2"/>
  <c r="F65" i="2"/>
  <c r="F63" i="2"/>
  <c r="F62" i="2"/>
  <c r="F56" i="2"/>
  <c r="F55" i="2"/>
  <c r="F54" i="2"/>
  <c r="F52" i="2"/>
  <c r="F51" i="2"/>
  <c r="F50" i="2"/>
  <c r="F49" i="2"/>
  <c r="F48" i="2"/>
  <c r="F47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1" i="2"/>
  <c r="F20" i="2"/>
  <c r="F19" i="2"/>
  <c r="F18" i="2"/>
  <c r="F17" i="2"/>
  <c r="F16" i="2"/>
  <c r="F15" i="2"/>
  <c r="F14" i="2"/>
  <c r="F13" i="2"/>
  <c r="F12" i="2"/>
  <c r="F11" i="2"/>
  <c r="F10" i="2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59" i="1"/>
  <c r="F58" i="1"/>
  <c r="F57" i="1"/>
  <c r="F56" i="1"/>
  <c r="F55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20" i="5"/>
  <c r="C46" i="1"/>
  <c r="D46" i="1"/>
  <c r="E46" i="1"/>
  <c r="F46" i="1" l="1"/>
  <c r="E13" i="8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45" i="2"/>
  <c r="D45" i="2"/>
  <c r="E45" i="2"/>
  <c r="C22" i="1"/>
  <c r="D22" i="1"/>
  <c r="E22" i="1"/>
  <c r="F22" i="1" l="1"/>
  <c r="F45" i="2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32" i="3"/>
  <c r="F41" i="3" l="1"/>
  <c r="F17" i="5" l="1"/>
  <c r="E30" i="8"/>
  <c r="D30" i="8"/>
  <c r="D36" i="8" s="1"/>
  <c r="C30" i="8"/>
  <c r="C36" i="8" s="1"/>
  <c r="F13" i="8" l="1"/>
  <c r="E36" i="8"/>
  <c r="F30" i="8"/>
  <c r="F37" i="5"/>
  <c r="F27" i="5"/>
  <c r="F36" i="3"/>
  <c r="F26" i="5" l="1"/>
  <c r="C31" i="1"/>
  <c r="D31" i="1"/>
  <c r="E31" i="1"/>
  <c r="F31" i="1" l="1"/>
  <c r="F25" i="5"/>
  <c r="F33" i="8"/>
  <c r="F16" i="8"/>
  <c r="F32" i="8" l="1"/>
  <c r="F15" i="8"/>
  <c r="C66" i="2"/>
  <c r="F36" i="8" l="1"/>
  <c r="F18" i="5" l="1"/>
  <c r="F11" i="3" l="1"/>
  <c r="F14" i="7" l="1"/>
  <c r="F13" i="7"/>
  <c r="E12" i="7"/>
  <c r="D12" i="7"/>
  <c r="C12" i="7"/>
  <c r="E28" i="5"/>
  <c r="D28" i="5"/>
  <c r="C28" i="5"/>
  <c r="C35" i="3"/>
  <c r="D35" i="3"/>
  <c r="E35" i="3"/>
  <c r="F64" i="2"/>
  <c r="F12" i="7" l="1"/>
  <c r="F38" i="5" l="1"/>
  <c r="F32" i="5"/>
  <c r="F29" i="5"/>
  <c r="F28" i="5"/>
  <c r="C31" i="2"/>
  <c r="D31" i="2"/>
  <c r="E31" i="2"/>
  <c r="F31" i="2" l="1"/>
  <c r="E11" i="5"/>
  <c r="D11" i="5"/>
  <c r="C11" i="5"/>
  <c r="E9" i="5"/>
  <c r="D9" i="5"/>
  <c r="C9" i="5"/>
  <c r="E53" i="2"/>
  <c r="D53" i="2"/>
  <c r="C53" i="2"/>
  <c r="E54" i="1"/>
  <c r="D54" i="1"/>
  <c r="C54" i="1"/>
  <c r="C67" i="1"/>
  <c r="D67" i="1"/>
  <c r="E67" i="1"/>
  <c r="F67" i="1" l="1"/>
  <c r="F54" i="1"/>
  <c r="F53" i="2"/>
  <c r="F16" i="5"/>
  <c r="F14" i="5"/>
  <c r="F13" i="5"/>
  <c r="F12" i="5"/>
  <c r="F11" i="5"/>
  <c r="E9" i="7" l="1"/>
  <c r="E15" i="7" s="1"/>
  <c r="D9" i="7"/>
  <c r="D15" i="7" s="1"/>
  <c r="C9" i="7"/>
  <c r="C15" i="7" s="1"/>
  <c r="F31" i="3"/>
  <c r="F29" i="3"/>
  <c r="F28" i="3"/>
  <c r="F27" i="3"/>
  <c r="F26" i="3"/>
  <c r="F25" i="3"/>
  <c r="F23" i="3"/>
  <c r="F22" i="3"/>
  <c r="F21" i="3"/>
  <c r="F20" i="3"/>
  <c r="F19" i="3"/>
  <c r="F18" i="3"/>
  <c r="F17" i="3"/>
  <c r="F15" i="3"/>
  <c r="F13" i="3"/>
  <c r="F12" i="3"/>
  <c r="F10" i="3"/>
  <c r="F30" i="3" l="1"/>
  <c r="F35" i="3"/>
  <c r="D66" i="2"/>
  <c r="E66" i="2"/>
  <c r="F66" i="2" s="1"/>
  <c r="F10" i="7"/>
  <c r="F42" i="5" l="1"/>
  <c r="C30" i="5" l="1"/>
  <c r="C43" i="5" s="1"/>
  <c r="D30" i="5"/>
  <c r="D43" i="5" s="1"/>
  <c r="E30" i="5"/>
  <c r="E43" i="5" s="1"/>
  <c r="F41" i="5" l="1"/>
  <c r="F10" i="8" l="1"/>
  <c r="F40" i="5" l="1"/>
  <c r="F39" i="5"/>
  <c r="F31" i="5"/>
  <c r="F24" i="5"/>
  <c r="F23" i="5"/>
  <c r="F22" i="5"/>
  <c r="F21" i="5"/>
  <c r="F19" i="5"/>
  <c r="F10" i="5"/>
  <c r="E9" i="3" l="1"/>
  <c r="D9" i="3"/>
  <c r="C9" i="3"/>
  <c r="F9" i="3" l="1"/>
  <c r="F9" i="5"/>
  <c r="F9" i="8"/>
  <c r="F30" i="5"/>
  <c r="F43" i="5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C41" i="3"/>
  <c r="E16" i="3"/>
  <c r="D16" i="3"/>
  <c r="C16" i="3"/>
  <c r="E22" i="2"/>
  <c r="D22" i="2"/>
  <c r="C22" i="2"/>
  <c r="E9" i="2"/>
  <c r="D9" i="2"/>
  <c r="D80" i="2" s="1"/>
  <c r="C9" i="2"/>
  <c r="E9" i="1"/>
  <c r="D9" i="1"/>
  <c r="D81" i="1" s="1"/>
  <c r="C9" i="1"/>
  <c r="C81" i="1" s="1"/>
  <c r="E80" i="2" l="1"/>
  <c r="F9" i="2"/>
  <c r="F22" i="2"/>
  <c r="E81" i="1"/>
  <c r="F81" i="1" s="1"/>
  <c r="F9" i="1"/>
  <c r="E49" i="3"/>
  <c r="D49" i="3"/>
  <c r="C80" i="2"/>
  <c r="C49" i="3"/>
  <c r="F16" i="3"/>
  <c r="F9" i="4"/>
  <c r="F8" i="4"/>
  <c r="F7" i="4"/>
  <c r="F6" i="4"/>
  <c r="F80" i="2" l="1"/>
  <c r="F49" i="3"/>
</calcChain>
</file>

<file path=xl/sharedStrings.xml><?xml version="1.0" encoding="utf-8"?>
<sst xmlns="http://schemas.openxmlformats.org/spreadsheetml/2006/main" count="293" uniqueCount="49">
  <si>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</si>
  <si>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</si>
  <si>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</si>
  <si>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</si>
  <si>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</si>
  <si>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</si>
  <si>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</si>
  <si>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</si>
  <si>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</si>
  <si>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</si>
  <si>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</si>
  <si>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</si>
  <si>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</si>
  <si>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</si>
  <si>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</si>
  <si>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</si>
  <si>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</si>
  <si>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</si>
  <si>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</si>
  <si>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</si>
  <si>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</si>
  <si>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</si>
  <si>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</si>
  <si>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</si>
  <si>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</si>
  <si>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</si>
  <si>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</si>
  <si>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</si>
  <si>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</si>
  <si>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</si>
  <si>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</si>
  <si>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</si>
  <si>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</si>
  <si>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</si>
  <si>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</si>
  <si>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</si>
  <si>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</si>
  <si>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</si>
  <si>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</si>
  <si>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</si>
  <si>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DEVENGADO
AL 30.11.23</t>
  </si>
  <si>
    <t>EJECUCION DE LOS PROGRAMAS PRESUPUESTALES AL MES DE NOVIEMBRE
DEL AÑO FISCAL 2023 DEL PLIEGO 011 MINSA - TODA FUENTE</t>
  </si>
  <si>
    <t>.</t>
  </si>
  <si>
    <t>Fuente: Reporte SIAF Operaciones en Linea al 30 de Noviembre del 2023</t>
  </si>
  <si>
    <t>EJECUCION DE LOS PROGRAMAS PRESUPUESTALES AL MES DE NOVIEMBRE
DEL AÑO FISCAL 2023 DEL PLIEGO 011 MINSA - RECURSOS ORDINARIOS</t>
  </si>
  <si>
    <t>EJECUCION DE LOS PROGRAMAS PRESUPUESTALES AL MES DE NOVIEMBRE
DEL AÑO FISCAL 2023 DEL PLIEGO 011 MINSA - RECURSOS DIRECTAMENTE RECAUDADOS</t>
  </si>
  <si>
    <t>EJECUCION DE LOS PROGRAMAS PRESUPUESTALES AL MES DE NOVIEMBRE
DEL AÑO FISCAL 2023 DEL PLIEGO 011 MINSA - ROOC</t>
  </si>
  <si>
    <t>EJECUCION DE LOS PROGRAMAS PRESUPUESTALES AL MES DE NOVIEMBRE
DEL AÑO FISCAL 2023 DEL PLIEGO 011 MINSA - DONACIONES Y TRANSFERENCIAS</t>
  </si>
  <si>
    <t>EJECUCION DE LOS PROGRAMAS PRESUPUESTALES AL MES DE NOVIEMBRE
DEL AÑO FISCAL 2023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</si>
</sst>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5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9" t="s">
        <v>41</v>
      </c>
      <c r="C5" s="69"/>
      <c r="D5" s="69"/>
      <c r="E5" s="69"/>
      <c r="F5" s="69"/>
    </row>
    <row r="6" spans="2:6" x14ac:dyDescent="0.25">
      <c r="B6" s="1" t="s">
        <v>42</v>
      </c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40</v>
      </c>
      <c r="F8" s="49" t="s">
        <v>5</v>
      </c>
    </row>
    <row r="9" spans="2:6" x14ac:dyDescent="0.25">
      <c r="B9" s="40" t="s">
        <v>14</v>
      </c>
      <c r="C9" s="41">
        <f>SUM(C10:C21)</f>
        <v>2979673033</v>
      </c>
      <c r="D9" s="41">
        <f>SUM(D10:D21)</f>
        <v>3124594454</v>
      </c>
      <c r="E9" s="41">
        <f>SUM(E10:E21)</f>
        <v>2737891097.079999</v>
      </c>
      <c r="F9" s="53">
        <f>IF(E9=0,"0.0%",E9/D9)</f>
        <v>0.87623886471892165</v>
      </c>
    </row>
    <row r="10" spans="2:6" x14ac:dyDescent="0.25">
      <c r="B10" s="16" t="s">
        <v>26</v>
      </c>
      <c r="C10" s="29">
        <v>275192233</v>
      </c>
      <c r="D10" s="29">
        <v>305930627</v>
      </c>
      <c r="E10" s="29">
        <v>274472269.06000048</v>
      </c>
      <c r="F10" s="54">
        <f t="shared" ref="F10:F69" si="0">IF(E10=0,"0.0%",E10/D10)</f>
        <v>0.89717159655283707</v>
      </c>
    </row>
    <row r="11" spans="2:6" x14ac:dyDescent="0.25">
      <c r="B11" s="17" t="s">
        <v>27</v>
      </c>
      <c r="C11" s="30">
        <v>61128019</v>
      </c>
      <c r="D11" s="30">
        <v>65259975</v>
      </c>
      <c r="E11" s="30">
        <v>58206787.700000018</v>
      </c>
      <c r="F11" s="55">
        <f t="shared" si="0"/>
        <v>0.89192169779409225</v>
      </c>
    </row>
    <row r="12" spans="2:6" x14ac:dyDescent="0.25">
      <c r="B12" s="17" t="s">
        <v>28</v>
      </c>
      <c r="C12" s="30">
        <v>34247147</v>
      </c>
      <c r="D12" s="30">
        <v>35208623</v>
      </c>
      <c r="E12" s="30">
        <v>31243369.949999996</v>
      </c>
      <c r="F12" s="55">
        <f t="shared" si="0"/>
        <v>0.88737835472861282</v>
      </c>
    </row>
    <row r="13" spans="2:6" x14ac:dyDescent="0.25">
      <c r="B13" s="17" t="s">
        <v>29</v>
      </c>
      <c r="C13" s="30">
        <v>113499551</v>
      </c>
      <c r="D13" s="30">
        <v>124194310</v>
      </c>
      <c r="E13" s="30">
        <v>110026936.19</v>
      </c>
      <c r="F13" s="55">
        <f t="shared" si="0"/>
        <v>0.88592574160603654</v>
      </c>
    </row>
    <row r="14" spans="2:6" x14ac:dyDescent="0.25">
      <c r="B14" s="17" t="s">
        <v>30</v>
      </c>
      <c r="C14" s="30">
        <v>55422734</v>
      </c>
      <c r="D14" s="30">
        <v>61392466</v>
      </c>
      <c r="E14" s="30">
        <v>54933394.829999983</v>
      </c>
      <c r="F14" s="55">
        <f t="shared" si="0"/>
        <v>0.89479049155640666</v>
      </c>
    </row>
    <row r="15" spans="2:6" x14ac:dyDescent="0.25">
      <c r="B15" s="17" t="s">
        <v>31</v>
      </c>
      <c r="C15" s="30">
        <v>6943067</v>
      </c>
      <c r="D15" s="30">
        <v>7563058</v>
      </c>
      <c r="E15" s="30">
        <v>6724610.1500000013</v>
      </c>
      <c r="F15" s="55">
        <f t="shared" si="0"/>
        <v>0.88913904269939503</v>
      </c>
    </row>
    <row r="16" spans="2:6" x14ac:dyDescent="0.25">
      <c r="B16" s="17" t="s">
        <v>32</v>
      </c>
      <c r="C16" s="30">
        <v>257903093</v>
      </c>
      <c r="D16" s="30">
        <v>288116181</v>
      </c>
      <c r="E16" s="30">
        <v>259437429.3900001</v>
      </c>
      <c r="F16" s="55">
        <f t="shared" si="0"/>
        <v>0.9004611559459762</v>
      </c>
    </row>
    <row r="17" spans="2:6" x14ac:dyDescent="0.25">
      <c r="B17" s="17" t="s">
        <v>33</v>
      </c>
      <c r="C17" s="30">
        <v>35761385</v>
      </c>
      <c r="D17" s="30">
        <v>40648738</v>
      </c>
      <c r="E17" s="30">
        <v>35885195.13000001</v>
      </c>
      <c r="F17" s="55">
        <f t="shared" si="0"/>
        <v>0.88281203539455544</v>
      </c>
    </row>
    <row r="18" spans="2:6" x14ac:dyDescent="0.25">
      <c r="B18" s="17" t="s">
        <v>34</v>
      </c>
      <c r="C18" s="30">
        <v>47373772</v>
      </c>
      <c r="D18" s="30">
        <v>53140839</v>
      </c>
      <c r="E18" s="30">
        <v>46925882.549999997</v>
      </c>
      <c r="F18" s="55">
        <f t="shared" si="0"/>
        <v>0.88304745339079038</v>
      </c>
    </row>
    <row r="19" spans="2:6" x14ac:dyDescent="0.25">
      <c r="B19" s="17" t="s">
        <v>39</v>
      </c>
      <c r="C19" s="30">
        <v>156694519</v>
      </c>
      <c r="D19" s="30">
        <v>169366711</v>
      </c>
      <c r="E19" s="30">
        <v>150388520.11000004</v>
      </c>
      <c r="F19" s="55">
        <f t="shared" si="0"/>
        <v>0.88794615672733967</v>
      </c>
    </row>
    <row r="20" spans="2:6" x14ac:dyDescent="0.25">
      <c r="B20" s="17" t="s">
        <v>35</v>
      </c>
      <c r="C20" s="30">
        <v>1114797427</v>
      </c>
      <c r="D20" s="30">
        <v>1119073262</v>
      </c>
      <c r="E20" s="30">
        <v>960313572.90999877</v>
      </c>
      <c r="F20" s="55">
        <f t="shared" si="0"/>
        <v>0.85813289041839225</v>
      </c>
    </row>
    <row r="21" spans="2:6" x14ac:dyDescent="0.25">
      <c r="B21" s="17" t="s">
        <v>36</v>
      </c>
      <c r="C21" s="30">
        <v>820710086</v>
      </c>
      <c r="D21" s="30">
        <v>854699664</v>
      </c>
      <c r="E21" s="30">
        <v>749333129.10999966</v>
      </c>
      <c r="F21" s="55">
        <f t="shared" si="0"/>
        <v>0.87672098243623464</v>
      </c>
    </row>
    <row r="22" spans="2:6" x14ac:dyDescent="0.25">
      <c r="B22" s="40" t="s">
        <v>13</v>
      </c>
      <c r="C22" s="41">
        <f>SUM(C23:C30)</f>
        <v>153149141</v>
      </c>
      <c r="D22" s="41">
        <f>SUM(D23:D30)</f>
        <v>158443776</v>
      </c>
      <c r="E22" s="41">
        <f>SUM(E23:E30)</f>
        <v>137054975.55000001</v>
      </c>
      <c r="F22" s="53">
        <f t="shared" si="0"/>
        <v>0.86500700128479657</v>
      </c>
    </row>
    <row r="23" spans="2:6" x14ac:dyDescent="0.25">
      <c r="B23" s="17" t="s">
        <v>26</v>
      </c>
      <c r="C23" s="30">
        <v>0</v>
      </c>
      <c r="D23" s="30">
        <v>16000</v>
      </c>
      <c r="E23" s="30">
        <v>0</v>
      </c>
      <c r="F23" s="55" t="str">
        <f t="shared" si="0"/>
        <v>0.0%</v>
      </c>
    </row>
    <row r="24" spans="2:6" x14ac:dyDescent="0.25">
      <c r="B24" s="17" t="s">
        <v>27</v>
      </c>
      <c r="C24" s="30">
        <v>0</v>
      </c>
      <c r="D24" s="30">
        <v>24641</v>
      </c>
      <c r="E24" s="30">
        <v>0</v>
      </c>
      <c r="F24" s="55" t="str">
        <f t="shared" si="0"/>
        <v>0.0%</v>
      </c>
    </row>
    <row r="25" spans="2:6" x14ac:dyDescent="0.25">
      <c r="B25" s="17" t="s">
        <v>30</v>
      </c>
      <c r="C25" s="30">
        <v>0</v>
      </c>
      <c r="D25" s="30">
        <v>6000</v>
      </c>
      <c r="E25" s="30">
        <v>0</v>
      </c>
      <c r="F25" s="55" t="str">
        <f t="shared" si="0"/>
        <v>0.0%</v>
      </c>
    </row>
    <row r="26" spans="2:6" x14ac:dyDescent="0.25">
      <c r="B26" s="17" t="s">
        <v>32</v>
      </c>
      <c r="C26" s="30">
        <v>0</v>
      </c>
      <c r="D26" s="30">
        <v>54000</v>
      </c>
      <c r="E26" s="30">
        <v>6000</v>
      </c>
      <c r="F26" s="55">
        <f t="shared" si="0"/>
        <v>0.1111111111111111</v>
      </c>
    </row>
    <row r="27" spans="2:6" x14ac:dyDescent="0.25">
      <c r="B27" s="17" t="s">
        <v>33</v>
      </c>
      <c r="C27" s="30">
        <v>0</v>
      </c>
      <c r="D27" s="30">
        <v>3000</v>
      </c>
      <c r="E27" s="30">
        <v>0</v>
      </c>
      <c r="F27" s="55" t="str">
        <f t="shared" si="0"/>
        <v>0.0%</v>
      </c>
    </row>
    <row r="28" spans="2:6" x14ac:dyDescent="0.25">
      <c r="B28" s="17" t="s">
        <v>34</v>
      </c>
      <c r="C28" s="30">
        <v>0</v>
      </c>
      <c r="D28" s="30">
        <v>0</v>
      </c>
      <c r="E28" s="30">
        <v>0</v>
      </c>
      <c r="F28" s="55" t="str">
        <f t="shared" si="0"/>
        <v>0.0%</v>
      </c>
    </row>
    <row r="29" spans="2:6" x14ac:dyDescent="0.25">
      <c r="B29" s="17" t="s">
        <v>35</v>
      </c>
      <c r="C29" s="30">
        <v>3542637</v>
      </c>
      <c r="D29" s="30">
        <v>5132797</v>
      </c>
      <c r="E29" s="30">
        <v>262770.23</v>
      </c>
      <c r="F29" s="55">
        <f t="shared" si="0"/>
        <v>5.1194354656924866E-2</v>
      </c>
    </row>
    <row r="30" spans="2:6" x14ac:dyDescent="0.25">
      <c r="B30" s="17" t="s">
        <v>36</v>
      </c>
      <c r="C30" s="30">
        <v>149606504</v>
      </c>
      <c r="D30" s="30">
        <v>153207338</v>
      </c>
      <c r="E30" s="30">
        <v>136786205.32000002</v>
      </c>
      <c r="F30" s="55">
        <f t="shared" si="0"/>
        <v>0.89281758371129727</v>
      </c>
    </row>
    <row r="31" spans="2:6" x14ac:dyDescent="0.25">
      <c r="B31" s="40" t="s">
        <v>12</v>
      </c>
      <c r="C31" s="41">
        <f>SUM(C32:C45)</f>
        <v>3266312559</v>
      </c>
      <c r="D31" s="41">
        <f>SUM(D32:D45)</f>
        <v>4664776511</v>
      </c>
      <c r="E31" s="41">
        <f>SUM(E32:E45)</f>
        <v>3722749536.8999977</v>
      </c>
      <c r="F31" s="53">
        <f t="shared" si="0"/>
        <v>0.79805528263173797</v>
      </c>
    </row>
    <row r="32" spans="2:6" x14ac:dyDescent="0.25">
      <c r="B32" s="16" t="s">
        <v>26</v>
      </c>
      <c r="C32" s="29">
        <v>88310509</v>
      </c>
      <c r="D32" s="29">
        <v>132767998</v>
      </c>
      <c r="E32" s="29">
        <v>98255281.000000164</v>
      </c>
      <c r="F32" s="54">
        <f t="shared" si="0"/>
        <v>0.74005244095041767</v>
      </c>
    </row>
    <row r="33" spans="2:6" x14ac:dyDescent="0.25">
      <c r="B33" s="17" t="s">
        <v>27</v>
      </c>
      <c r="C33" s="30">
        <v>138438154</v>
      </c>
      <c r="D33" s="30">
        <v>127763392</v>
      </c>
      <c r="E33" s="30">
        <v>111879761.40999994</v>
      </c>
      <c r="F33" s="55">
        <f t="shared" si="0"/>
        <v>0.87567932925575376</v>
      </c>
    </row>
    <row r="34" spans="2:6" x14ac:dyDescent="0.25">
      <c r="B34" s="17" t="s">
        <v>28</v>
      </c>
      <c r="C34" s="30">
        <v>30911780</v>
      </c>
      <c r="D34" s="30">
        <v>54833088</v>
      </c>
      <c r="E34" s="30">
        <v>33685233.659999996</v>
      </c>
      <c r="F34" s="55">
        <f t="shared" si="0"/>
        <v>0.61432311928155492</v>
      </c>
    </row>
    <row r="35" spans="2:6" x14ac:dyDescent="0.25">
      <c r="B35" s="17" t="s">
        <v>29</v>
      </c>
      <c r="C35" s="30">
        <v>33846778</v>
      </c>
      <c r="D35" s="30">
        <v>52098719</v>
      </c>
      <c r="E35" s="30">
        <v>41886984.110000014</v>
      </c>
      <c r="F35" s="55">
        <f t="shared" si="0"/>
        <v>0.80399259164126502</v>
      </c>
    </row>
    <row r="36" spans="2:6" x14ac:dyDescent="0.25">
      <c r="B36" s="17" t="s">
        <v>30</v>
      </c>
      <c r="C36" s="30">
        <v>480760630</v>
      </c>
      <c r="D36" s="30">
        <v>262503136</v>
      </c>
      <c r="E36" s="30">
        <v>143776558.3900001</v>
      </c>
      <c r="F36" s="55">
        <f t="shared" si="0"/>
        <v>0.54771367908534285</v>
      </c>
    </row>
    <row r="37" spans="2:6" x14ac:dyDescent="0.25">
      <c r="B37" s="17" t="s">
        <v>31</v>
      </c>
      <c r="C37" s="30">
        <v>23328647</v>
      </c>
      <c r="D37" s="30">
        <v>39922452</v>
      </c>
      <c r="E37" s="30">
        <v>21986330.02999999</v>
      </c>
      <c r="F37" s="55">
        <f t="shared" si="0"/>
        <v>0.55072594313595746</v>
      </c>
    </row>
    <row r="38" spans="2:6" x14ac:dyDescent="0.25">
      <c r="B38" s="17" t="s">
        <v>32</v>
      </c>
      <c r="C38" s="30">
        <v>51065479</v>
      </c>
      <c r="D38" s="30">
        <v>78098088</v>
      </c>
      <c r="E38" s="30">
        <v>66819057.000000015</v>
      </c>
      <c r="F38" s="55">
        <f t="shared" si="0"/>
        <v>0.85557865385897813</v>
      </c>
    </row>
    <row r="39" spans="2:6" x14ac:dyDescent="0.25">
      <c r="B39" s="17" t="s">
        <v>33</v>
      </c>
      <c r="C39" s="30">
        <v>14653843</v>
      </c>
      <c r="D39" s="30">
        <v>22546573</v>
      </c>
      <c r="E39" s="30">
        <v>18262674.790000003</v>
      </c>
      <c r="F39" s="55">
        <f t="shared" si="0"/>
        <v>0.80999781164082019</v>
      </c>
    </row>
    <row r="40" spans="2:6" x14ac:dyDescent="0.25">
      <c r="B40" s="17" t="s">
        <v>34</v>
      </c>
      <c r="C40" s="30">
        <v>50233929</v>
      </c>
      <c r="D40" s="30">
        <v>70382162</v>
      </c>
      <c r="E40" s="30">
        <v>51342799.779999979</v>
      </c>
      <c r="F40" s="55">
        <f t="shared" si="0"/>
        <v>0.72948597089131728</v>
      </c>
    </row>
    <row r="41" spans="2:6" x14ac:dyDescent="0.25">
      <c r="B41" s="17" t="s">
        <v>37</v>
      </c>
      <c r="C41" s="30">
        <v>0</v>
      </c>
      <c r="D41" s="30">
        <v>169</v>
      </c>
      <c r="E41" s="30">
        <v>0</v>
      </c>
      <c r="F41" s="55" t="str">
        <f t="shared" si="0"/>
        <v>0.0%</v>
      </c>
    </row>
    <row r="42" spans="2:6" x14ac:dyDescent="0.25">
      <c r="B42" s="17" t="s">
        <v>39</v>
      </c>
      <c r="C42" s="30">
        <v>70037114</v>
      </c>
      <c r="D42" s="30">
        <v>112730923</v>
      </c>
      <c r="E42" s="30">
        <v>98057387.330000103</v>
      </c>
      <c r="F42" s="55">
        <f t="shared" si="0"/>
        <v>0.8698357533185469</v>
      </c>
    </row>
    <row r="43" spans="2:6" x14ac:dyDescent="0.25">
      <c r="B43" s="17" t="s">
        <v>38</v>
      </c>
      <c r="C43" s="30">
        <v>23915230</v>
      </c>
      <c r="D43" s="30">
        <v>19731831</v>
      </c>
      <c r="E43" s="30">
        <v>9709230.9600000009</v>
      </c>
      <c r="F43" s="55">
        <f t="shared" si="0"/>
        <v>0.49205930052816693</v>
      </c>
    </row>
    <row r="44" spans="2:6" x14ac:dyDescent="0.25">
      <c r="B44" s="17" t="s">
        <v>35</v>
      </c>
      <c r="C44" s="30">
        <v>507488235</v>
      </c>
      <c r="D44" s="30">
        <v>677350020</v>
      </c>
      <c r="E44" s="30">
        <v>553219605.55999994</v>
      </c>
      <c r="F44" s="55">
        <f t="shared" si="0"/>
        <v>0.81674110758865848</v>
      </c>
    </row>
    <row r="45" spans="2:6" x14ac:dyDescent="0.25">
      <c r="B45" s="17" t="s">
        <v>36</v>
      </c>
      <c r="C45" s="30">
        <v>1753322231</v>
      </c>
      <c r="D45" s="30">
        <v>3014047960</v>
      </c>
      <c r="E45" s="30">
        <v>2473868632.8799973</v>
      </c>
      <c r="F45" s="55">
        <f t="shared" si="0"/>
        <v>0.8207794519898739</v>
      </c>
    </row>
    <row r="46" spans="2:6" x14ac:dyDescent="0.25">
      <c r="B46" s="40" t="s">
        <v>11</v>
      </c>
      <c r="C46" s="41">
        <f>SUM(C47:C53)</f>
        <v>1336396309</v>
      </c>
      <c r="D46" s="41">
        <f>SUM(D47:D53)</f>
        <v>533936458</v>
      </c>
      <c r="E46" s="41">
        <f>SUM(E47:E53)</f>
        <v>503010165.65999997</v>
      </c>
      <c r="F46" s="53">
        <f t="shared" si="0"/>
        <v>0.94207870266839877</v>
      </c>
    </row>
    <row r="47" spans="2:6" x14ac:dyDescent="0.25">
      <c r="B47" s="17" t="s">
        <v>26</v>
      </c>
      <c r="C47" s="30">
        <v>7200122</v>
      </c>
      <c r="D47" s="30">
        <v>25007636</v>
      </c>
      <c r="E47" s="30">
        <v>22853362.59</v>
      </c>
      <c r="F47" s="55">
        <f t="shared" si="0"/>
        <v>0.91385537561407248</v>
      </c>
    </row>
    <row r="48" spans="2:6" x14ac:dyDescent="0.25">
      <c r="B48" s="17" t="s">
        <v>27</v>
      </c>
      <c r="C48" s="30">
        <v>0</v>
      </c>
      <c r="D48" s="30">
        <v>12286097</v>
      </c>
      <c r="E48" s="30">
        <v>6783367.8400000008</v>
      </c>
      <c r="F48" s="55">
        <f t="shared" si="0"/>
        <v>0.55211739252913283</v>
      </c>
    </row>
    <row r="49" spans="2:6" x14ac:dyDescent="0.25">
      <c r="B49" s="17" t="s">
        <v>28</v>
      </c>
      <c r="C49" s="30">
        <v>12000000</v>
      </c>
      <c r="D49" s="30">
        <v>34555501</v>
      </c>
      <c r="E49" s="30">
        <v>29717116.920000002</v>
      </c>
      <c r="F49" s="55">
        <f t="shared" si="0"/>
        <v>0.85998223321953871</v>
      </c>
    </row>
    <row r="50" spans="2:6" x14ac:dyDescent="0.25">
      <c r="B50" s="17" t="s">
        <v>30</v>
      </c>
      <c r="C50" s="30">
        <v>21990134</v>
      </c>
      <c r="D50" s="30">
        <v>60372077</v>
      </c>
      <c r="E50" s="30">
        <v>60301215.769999996</v>
      </c>
      <c r="F50" s="55">
        <f t="shared" si="0"/>
        <v>0.99882625820542825</v>
      </c>
    </row>
    <row r="51" spans="2:6" x14ac:dyDescent="0.25">
      <c r="B51" s="17" t="s">
        <v>39</v>
      </c>
      <c r="C51" s="30">
        <v>282129845</v>
      </c>
      <c r="D51" s="30">
        <v>291615063</v>
      </c>
      <c r="E51" s="30">
        <v>281746110.88</v>
      </c>
      <c r="F51" s="55">
        <f t="shared" si="0"/>
        <v>0.96615760510286119</v>
      </c>
    </row>
    <row r="52" spans="2:6" x14ac:dyDescent="0.25">
      <c r="B52" s="17" t="s">
        <v>35</v>
      </c>
      <c r="C52" s="30">
        <v>843018347</v>
      </c>
      <c r="D52" s="30">
        <v>2050420</v>
      </c>
      <c r="E52" s="30">
        <v>973430</v>
      </c>
      <c r="F52" s="55">
        <f t="shared" si="0"/>
        <v>0.47474663727431454</v>
      </c>
    </row>
    <row r="53" spans="2:6" x14ac:dyDescent="0.25">
      <c r="B53" s="17" t="s">
        <v>36</v>
      </c>
      <c r="C53" s="30">
        <v>170057861</v>
      </c>
      <c r="D53" s="30">
        <v>108049664</v>
      </c>
      <c r="E53" s="30">
        <v>100635561.66</v>
      </c>
      <c r="F53" s="55">
        <f t="shared" si="0"/>
        <v>0.93138245816294252</v>
      </c>
    </row>
    <row r="54" spans="2:6" x14ac:dyDescent="0.25">
      <c r="B54" s="40" t="s">
        <v>10</v>
      </c>
      <c r="C54" s="41">
        <f>+SUM(C55:C64)</f>
        <v>283082289</v>
      </c>
      <c r="D54" s="41">
        <f>+SUM(D55:D64)</f>
        <v>196886921</v>
      </c>
      <c r="E54" s="41">
        <f>+SUM(E55:E64)</f>
        <v>183658514.87</v>
      </c>
      <c r="F54" s="53">
        <f t="shared" si="0"/>
        <v>0.9328121641457332</v>
      </c>
    </row>
    <row r="55" spans="2:6" x14ac:dyDescent="0.25">
      <c r="B55" s="16" t="s">
        <v>26</v>
      </c>
      <c r="C55" s="29">
        <v>124732</v>
      </c>
      <c r="D55" s="29">
        <v>11250212</v>
      </c>
      <c r="E55" s="29">
        <v>11250212</v>
      </c>
      <c r="F55" s="54">
        <f t="shared" si="0"/>
        <v>1</v>
      </c>
    </row>
    <row r="56" spans="2:6" x14ac:dyDescent="0.25">
      <c r="B56" s="17" t="s">
        <v>27</v>
      </c>
      <c r="C56" s="30">
        <v>0</v>
      </c>
      <c r="D56" s="30">
        <v>3029902</v>
      </c>
      <c r="E56" s="30">
        <v>1693882</v>
      </c>
      <c r="F56" s="55">
        <f t="shared" si="0"/>
        <v>0.55905504534470096</v>
      </c>
    </row>
    <row r="57" spans="2:6" x14ac:dyDescent="0.25">
      <c r="B57" s="17" t="s">
        <v>28</v>
      </c>
      <c r="C57" s="30">
        <v>128000</v>
      </c>
      <c r="D57" s="30">
        <v>3094574</v>
      </c>
      <c r="E57" s="30">
        <v>3083382</v>
      </c>
      <c r="F57" s="55">
        <f t="shared" si="0"/>
        <v>0.99638334711013532</v>
      </c>
    </row>
    <row r="58" spans="2:6" x14ac:dyDescent="0.25">
      <c r="B58" s="17" t="s">
        <v>29</v>
      </c>
      <c r="C58" s="30">
        <v>0</v>
      </c>
      <c r="D58" s="30">
        <v>7509</v>
      </c>
      <c r="E58" s="30">
        <v>0</v>
      </c>
      <c r="F58" s="55" t="str">
        <f t="shared" si="0"/>
        <v>0.0%</v>
      </c>
    </row>
    <row r="59" spans="2:6" x14ac:dyDescent="0.25">
      <c r="B59" s="17" t="s">
        <v>30</v>
      </c>
      <c r="C59" s="30">
        <v>0</v>
      </c>
      <c r="D59" s="30">
        <v>9661567</v>
      </c>
      <c r="E59" s="30">
        <v>9661567</v>
      </c>
      <c r="F59" s="55">
        <f t="shared" si="0"/>
        <v>1</v>
      </c>
    </row>
    <row r="60" spans="2:6" x14ac:dyDescent="0.25">
      <c r="B60" s="17" t="s">
        <v>31</v>
      </c>
      <c r="C60" s="30">
        <v>0</v>
      </c>
      <c r="D60" s="30">
        <v>0</v>
      </c>
      <c r="E60" s="30">
        <v>0</v>
      </c>
      <c r="F60" s="55" t="str">
        <f t="shared" si="0"/>
        <v>0.0%</v>
      </c>
    </row>
    <row r="61" spans="2:6" x14ac:dyDescent="0.25">
      <c r="B61" s="17" t="s">
        <v>34</v>
      </c>
      <c r="C61" s="30">
        <v>0</v>
      </c>
      <c r="D61" s="30">
        <v>218209</v>
      </c>
      <c r="E61" s="30">
        <v>62343.79</v>
      </c>
      <c r="F61" s="55">
        <f t="shared" si="0"/>
        <v>0.28570677653075721</v>
      </c>
    </row>
    <row r="62" spans="2:6" x14ac:dyDescent="0.25">
      <c r="B62" s="17" t="s">
        <v>39</v>
      </c>
      <c r="C62" s="30">
        <v>43956363</v>
      </c>
      <c r="D62" s="30">
        <v>50949848</v>
      </c>
      <c r="E62" s="30">
        <v>48138187</v>
      </c>
      <c r="F62" s="55">
        <f t="shared" si="0"/>
        <v>0.94481512486553443</v>
      </c>
    </row>
    <row r="63" spans="2:6" x14ac:dyDescent="0.25">
      <c r="B63" s="17" t="s">
        <v>35</v>
      </c>
      <c r="C63" s="30">
        <v>184275701</v>
      </c>
      <c r="D63" s="30">
        <v>13536606</v>
      </c>
      <c r="E63" s="30">
        <v>4890547.5400000019</v>
      </c>
      <c r="F63" s="55">
        <f t="shared" si="0"/>
        <v>0.36128314143146384</v>
      </c>
    </row>
    <row r="64" spans="2:6" x14ac:dyDescent="0.25">
      <c r="B64" s="17" t="s">
        <v>36</v>
      </c>
      <c r="C64" s="30">
        <v>54597493</v>
      </c>
      <c r="D64" s="30">
        <v>105138494</v>
      </c>
      <c r="E64" s="30">
        <v>104878393.54000001</v>
      </c>
      <c r="F64" s="55">
        <f t="shared" si="0"/>
        <v>0.99752611579161488</v>
      </c>
    </row>
    <row r="65" spans="2:6" hidden="1" x14ac:dyDescent="0.25">
      <c r="B65" s="40" t="s">
        <v>11</v>
      </c>
      <c r="C65" s="41">
        <f>+C66</f>
        <v>0</v>
      </c>
      <c r="D65" s="41">
        <f t="shared" ref="D65:E65" si="1">+D66</f>
        <v>0</v>
      </c>
      <c r="E65" s="41">
        <f t="shared" si="1"/>
        <v>0</v>
      </c>
      <c r="F65" s="53" t="str">
        <f t="shared" si="0"/>
        <v>0.0%</v>
      </c>
    </row>
    <row r="66" spans="2:6" hidden="1" x14ac:dyDescent="0.25">
      <c r="B66" s="17"/>
      <c r="C66" s="29"/>
      <c r="D66" s="29"/>
      <c r="E66" s="29"/>
      <c r="F66" s="54" t="str">
        <f t="shared" si="0"/>
        <v>0.0%</v>
      </c>
    </row>
    <row r="67" spans="2:6" x14ac:dyDescent="0.25">
      <c r="B67" s="40" t="s">
        <v>9</v>
      </c>
      <c r="C67" s="41">
        <f>SUM(C68:C80)</f>
        <v>1688965760</v>
      </c>
      <c r="D67" s="41">
        <f>SUM(D68:D80)</f>
        <v>875499316</v>
      </c>
      <c r="E67" s="41">
        <f>SUM(E68:E80)</f>
        <v>588687003.83000004</v>
      </c>
      <c r="F67" s="53">
        <f t="shared" si="0"/>
        <v>0.67240144346383479</v>
      </c>
    </row>
    <row r="68" spans="2:6" x14ac:dyDescent="0.25">
      <c r="B68" s="16" t="s">
        <v>26</v>
      </c>
      <c r="C68" s="29">
        <v>164465288</v>
      </c>
      <c r="D68" s="29">
        <v>40165394</v>
      </c>
      <c r="E68" s="29">
        <v>35485678.040000007</v>
      </c>
      <c r="F68" s="54">
        <f t="shared" si="0"/>
        <v>0.88348885709922342</v>
      </c>
    </row>
    <row r="69" spans="2:6" x14ac:dyDescent="0.25">
      <c r="B69" s="17" t="s">
        <v>27</v>
      </c>
      <c r="C69" s="30">
        <v>0</v>
      </c>
      <c r="D69" s="30">
        <v>2027310</v>
      </c>
      <c r="E69" s="30">
        <v>1134612.7799999998</v>
      </c>
      <c r="F69" s="55">
        <f t="shared" si="0"/>
        <v>0.55966417568107485</v>
      </c>
    </row>
    <row r="70" spans="2:6" x14ac:dyDescent="0.25">
      <c r="B70" s="17" t="s">
        <v>28</v>
      </c>
      <c r="C70" s="30">
        <v>0</v>
      </c>
      <c r="D70" s="30">
        <v>386658</v>
      </c>
      <c r="E70" s="30">
        <v>170395.38</v>
      </c>
      <c r="F70" s="55">
        <f t="shared" ref="F70:F81" si="2">IF(E70=0,"0.0%",E70/D70)</f>
        <v>0.44068758437689121</v>
      </c>
    </row>
    <row r="71" spans="2:6" x14ac:dyDescent="0.25">
      <c r="B71" s="17" t="s">
        <v>29</v>
      </c>
      <c r="C71" s="30">
        <v>0</v>
      </c>
      <c r="D71" s="30">
        <v>955662</v>
      </c>
      <c r="E71" s="30">
        <v>455107.72000000003</v>
      </c>
      <c r="F71" s="55">
        <f t="shared" si="2"/>
        <v>0.47622247196184431</v>
      </c>
    </row>
    <row r="72" spans="2:6" x14ac:dyDescent="0.25">
      <c r="B72" s="17" t="s">
        <v>30</v>
      </c>
      <c r="C72" s="30">
        <v>100000000</v>
      </c>
      <c r="D72" s="30">
        <v>45795591</v>
      </c>
      <c r="E72" s="30">
        <v>578792.39999999991</v>
      </c>
      <c r="F72" s="55">
        <f t="shared" si="2"/>
        <v>1.2638605319014224E-2</v>
      </c>
    </row>
    <row r="73" spans="2:6" x14ac:dyDescent="0.25">
      <c r="B73" s="17" t="s">
        <v>31</v>
      </c>
      <c r="C73" s="30">
        <v>0</v>
      </c>
      <c r="D73" s="30">
        <v>25050051</v>
      </c>
      <c r="E73" s="30">
        <v>18146526.050000001</v>
      </c>
      <c r="F73" s="55">
        <f t="shared" si="2"/>
        <v>0.72441074271665162</v>
      </c>
    </row>
    <row r="74" spans="2:6" x14ac:dyDescent="0.25">
      <c r="B74" s="17" t="s">
        <v>32</v>
      </c>
      <c r="C74" s="30">
        <v>0</v>
      </c>
      <c r="D74" s="30">
        <v>1751973</v>
      </c>
      <c r="E74" s="30">
        <v>478240.53</v>
      </c>
      <c r="F74" s="55">
        <f t="shared" si="2"/>
        <v>0.27297254580978131</v>
      </c>
    </row>
    <row r="75" spans="2:6" x14ac:dyDescent="0.25">
      <c r="B75" s="17" t="s">
        <v>33</v>
      </c>
      <c r="C75" s="30">
        <v>0</v>
      </c>
      <c r="D75" s="30">
        <v>517939</v>
      </c>
      <c r="E75" s="30">
        <v>372962.29000000004</v>
      </c>
      <c r="F75" s="55">
        <f t="shared" si="2"/>
        <v>0.72008921900069323</v>
      </c>
    </row>
    <row r="76" spans="2:6" x14ac:dyDescent="0.25">
      <c r="B76" s="17" t="s">
        <v>34</v>
      </c>
      <c r="C76" s="30">
        <v>0</v>
      </c>
      <c r="D76" s="30">
        <v>5941444</v>
      </c>
      <c r="E76" s="30">
        <v>2251646.42</v>
      </c>
      <c r="F76" s="55">
        <f t="shared" si="2"/>
        <v>0.37897292644683683</v>
      </c>
    </row>
    <row r="77" spans="2:6" x14ac:dyDescent="0.25">
      <c r="B77" s="17" t="s">
        <v>39</v>
      </c>
      <c r="C77" s="30">
        <v>0</v>
      </c>
      <c r="D77" s="30">
        <v>974533</v>
      </c>
      <c r="E77" s="30">
        <v>508000.79000000004</v>
      </c>
      <c r="F77" s="55">
        <f t="shared" si="2"/>
        <v>0.52127612918187483</v>
      </c>
    </row>
    <row r="78" spans="2:6" x14ac:dyDescent="0.25">
      <c r="B78" s="17" t="s">
        <v>38</v>
      </c>
      <c r="C78" s="30">
        <v>1838520</v>
      </c>
      <c r="D78" s="30">
        <v>2172144</v>
      </c>
      <c r="E78" s="30">
        <v>1044893.3400000001</v>
      </c>
      <c r="F78" s="55">
        <f t="shared" si="2"/>
        <v>0.48104238945484279</v>
      </c>
    </row>
    <row r="79" spans="2:6" x14ac:dyDescent="0.25">
      <c r="B79" s="17" t="s">
        <v>35</v>
      </c>
      <c r="C79" s="30">
        <v>0</v>
      </c>
      <c r="D79" s="30">
        <v>6224716</v>
      </c>
      <c r="E79" s="30">
        <v>3591234.3699999987</v>
      </c>
      <c r="F79" s="55">
        <f t="shared" si="2"/>
        <v>0.57693144072757674</v>
      </c>
    </row>
    <row r="80" spans="2:6" x14ac:dyDescent="0.25">
      <c r="B80" s="17" t="s">
        <v>36</v>
      </c>
      <c r="C80" s="30">
        <v>1422661952</v>
      </c>
      <c r="D80" s="30">
        <v>743535901</v>
      </c>
      <c r="E80" s="30">
        <v>524468913.72000003</v>
      </c>
      <c r="F80" s="55">
        <f t="shared" si="2"/>
        <v>0.70537133851187106</v>
      </c>
    </row>
    <row r="81" spans="2:6" x14ac:dyDescent="0.25">
      <c r="B81" s="43" t="s">
        <v>3</v>
      </c>
      <c r="C81" s="44">
        <f>+C67+C65+C54+C46+C31+C22+C9</f>
        <v>9707579091</v>
      </c>
      <c r="D81" s="44">
        <f>+D67+D65+D54+D46+D31+D22+D9</f>
        <v>9554137436</v>
      </c>
      <c r="E81" s="44">
        <f>+E67+E65+E54+E46+E31+E22+E9</f>
        <v>7873051293.8899975</v>
      </c>
      <c r="F81" s="56">
        <f t="shared" si="2"/>
        <v>0.82404626755988797</v>
      </c>
    </row>
    <row r="82" spans="2:6" x14ac:dyDescent="0.2">
      <c r="B82" s="34" t="s">
        <v>43</v>
      </c>
      <c r="C82" s="20"/>
      <c r="D82" s="20"/>
      <c r="E82" s="20"/>
    </row>
    <row r="83" spans="2:6" x14ac:dyDescent="0.25">
      <c r="C83" s="20"/>
      <c r="D83" s="20"/>
      <c r="E83" s="20"/>
      <c r="F83" s="57"/>
    </row>
    <row r="84" spans="2:6" x14ac:dyDescent="0.25">
      <c r="C84" s="20"/>
      <c r="D84" s="20"/>
      <c r="E84" s="20"/>
    </row>
    <row r="85" spans="2:6" x14ac:dyDescent="0.25">
      <c r="D85" s="20"/>
      <c r="E85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1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9" t="s">
        <v>44</v>
      </c>
      <c r="C5" s="69"/>
      <c r="D5" s="69"/>
      <c r="E5" s="69"/>
      <c r="F5" s="69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SUM(C10:C21)</f>
        <v>2979673033</v>
      </c>
      <c r="D9" s="41">
        <f>SUM(D10:D21)</f>
        <v>3124594454</v>
      </c>
      <c r="E9" s="41">
        <f>SUM(E10:E21)</f>
        <v>2737891097.079999</v>
      </c>
      <c r="F9" s="42">
        <f>IF(E9=0,"0.0%",E9/D9)</f>
        <v>0.87623886471892165</v>
      </c>
    </row>
    <row r="10" spans="2:6" x14ac:dyDescent="0.25">
      <c r="B10" s="11" t="s">
        <v>26</v>
      </c>
      <c r="C10" s="26">
        <v>275192233</v>
      </c>
      <c r="D10" s="26">
        <v>305930627</v>
      </c>
      <c r="E10" s="26">
        <v>274472269.06000042</v>
      </c>
      <c r="F10" s="31">
        <f t="shared" ref="F10:F65" si="0">IF(E10=0,"0.0%",E10/D10)</f>
        <v>0.89717159655283685</v>
      </c>
    </row>
    <row r="11" spans="2:6" x14ac:dyDescent="0.25">
      <c r="B11" s="13" t="s">
        <v>27</v>
      </c>
      <c r="C11" s="27">
        <v>61128019</v>
      </c>
      <c r="D11" s="27">
        <v>65259975</v>
      </c>
      <c r="E11" s="27">
        <v>58206787.700000018</v>
      </c>
      <c r="F11" s="22">
        <f t="shared" si="0"/>
        <v>0.89192169779409225</v>
      </c>
    </row>
    <row r="12" spans="2:6" x14ac:dyDescent="0.25">
      <c r="B12" s="13" t="s">
        <v>28</v>
      </c>
      <c r="C12" s="27">
        <v>34247147</v>
      </c>
      <c r="D12" s="27">
        <v>35208623</v>
      </c>
      <c r="E12" s="27">
        <v>31243369.949999988</v>
      </c>
      <c r="F12" s="22">
        <f t="shared" si="0"/>
        <v>0.8873783547286126</v>
      </c>
    </row>
    <row r="13" spans="2:6" x14ac:dyDescent="0.25">
      <c r="B13" s="13" t="s">
        <v>29</v>
      </c>
      <c r="C13" s="27">
        <v>113499551</v>
      </c>
      <c r="D13" s="27">
        <v>124194310</v>
      </c>
      <c r="E13" s="27">
        <v>110026936.18999998</v>
      </c>
      <c r="F13" s="22">
        <f t="shared" si="0"/>
        <v>0.88592574160603643</v>
      </c>
    </row>
    <row r="14" spans="2:6" x14ac:dyDescent="0.25">
      <c r="B14" s="13" t="s">
        <v>30</v>
      </c>
      <c r="C14" s="27">
        <v>55422734</v>
      </c>
      <c r="D14" s="27">
        <v>61392466</v>
      </c>
      <c r="E14" s="27">
        <v>54933394.829999983</v>
      </c>
      <c r="F14" s="22">
        <f t="shared" si="0"/>
        <v>0.89479049155640666</v>
      </c>
    </row>
    <row r="15" spans="2:6" x14ac:dyDescent="0.25">
      <c r="B15" s="13" t="s">
        <v>31</v>
      </c>
      <c r="C15" s="27">
        <v>6943067</v>
      </c>
      <c r="D15" s="27">
        <v>7563058</v>
      </c>
      <c r="E15" s="27">
        <v>6724610.1500000013</v>
      </c>
      <c r="F15" s="22">
        <f t="shared" si="0"/>
        <v>0.88913904269939503</v>
      </c>
    </row>
    <row r="16" spans="2:6" x14ac:dyDescent="0.25">
      <c r="B16" s="13" t="s">
        <v>32</v>
      </c>
      <c r="C16" s="27">
        <v>257903093</v>
      </c>
      <c r="D16" s="27">
        <v>288116181</v>
      </c>
      <c r="E16" s="27">
        <v>259437429.3900001</v>
      </c>
      <c r="F16" s="22">
        <f t="shared" si="0"/>
        <v>0.9004611559459762</v>
      </c>
    </row>
    <row r="17" spans="2:6" x14ac:dyDescent="0.25">
      <c r="B17" s="13" t="s">
        <v>33</v>
      </c>
      <c r="C17" s="27">
        <v>35761385</v>
      </c>
      <c r="D17" s="27">
        <v>40648738</v>
      </c>
      <c r="E17" s="27">
        <v>35885195.13000001</v>
      </c>
      <c r="F17" s="22">
        <f t="shared" si="0"/>
        <v>0.88281203539455544</v>
      </c>
    </row>
    <row r="18" spans="2:6" x14ac:dyDescent="0.25">
      <c r="B18" s="13" t="s">
        <v>34</v>
      </c>
      <c r="C18" s="27">
        <v>47373772</v>
      </c>
      <c r="D18" s="27">
        <v>53140839</v>
      </c>
      <c r="E18" s="27">
        <v>46925882.54999999</v>
      </c>
      <c r="F18" s="22">
        <f t="shared" si="0"/>
        <v>0.88304745339079027</v>
      </c>
    </row>
    <row r="19" spans="2:6" x14ac:dyDescent="0.25">
      <c r="B19" s="13" t="s">
        <v>39</v>
      </c>
      <c r="C19" s="27">
        <v>156694519</v>
      </c>
      <c r="D19" s="27">
        <v>169366711</v>
      </c>
      <c r="E19" s="27">
        <v>150388520.11000001</v>
      </c>
      <c r="F19" s="22">
        <f t="shared" si="0"/>
        <v>0.88794615672733945</v>
      </c>
    </row>
    <row r="20" spans="2:6" x14ac:dyDescent="0.25">
      <c r="B20" s="13" t="s">
        <v>35</v>
      </c>
      <c r="C20" s="27">
        <v>1114797427</v>
      </c>
      <c r="D20" s="27">
        <v>1119073262</v>
      </c>
      <c r="E20" s="27">
        <v>960313572.90999877</v>
      </c>
      <c r="F20" s="22">
        <f t="shared" si="0"/>
        <v>0.85813289041839225</v>
      </c>
    </row>
    <row r="21" spans="2:6" x14ac:dyDescent="0.25">
      <c r="B21" s="13" t="s">
        <v>36</v>
      </c>
      <c r="C21" s="27">
        <v>820710086</v>
      </c>
      <c r="D21" s="27">
        <v>854699664</v>
      </c>
      <c r="E21" s="27">
        <v>749333129.10999966</v>
      </c>
      <c r="F21" s="22">
        <f t="shared" si="0"/>
        <v>0.87672098243623464</v>
      </c>
    </row>
    <row r="22" spans="2:6" x14ac:dyDescent="0.25">
      <c r="B22" s="40" t="s">
        <v>19</v>
      </c>
      <c r="C22" s="41">
        <f>SUM(C23:C30)</f>
        <v>153149141</v>
      </c>
      <c r="D22" s="41">
        <f>SUM(D23:D30)</f>
        <v>158443776</v>
      </c>
      <c r="E22" s="41">
        <f>SUM(E23:E30)</f>
        <v>137054975.55000001</v>
      </c>
      <c r="F22" s="42">
        <f t="shared" si="0"/>
        <v>0.86500700128479657</v>
      </c>
    </row>
    <row r="23" spans="2:6" x14ac:dyDescent="0.25">
      <c r="B23" s="13" t="s">
        <v>26</v>
      </c>
      <c r="C23" s="27">
        <v>0</v>
      </c>
      <c r="D23" s="27">
        <v>16000</v>
      </c>
      <c r="E23" s="27">
        <v>0</v>
      </c>
      <c r="F23" s="22" t="str">
        <f t="shared" si="0"/>
        <v>0.0%</v>
      </c>
    </row>
    <row r="24" spans="2:6" x14ac:dyDescent="0.25">
      <c r="B24" s="13" t="s">
        <v>27</v>
      </c>
      <c r="C24" s="27">
        <v>0</v>
      </c>
      <c r="D24" s="27">
        <v>24641</v>
      </c>
      <c r="E24" s="27">
        <v>0</v>
      </c>
      <c r="F24" s="22" t="str">
        <f t="shared" si="0"/>
        <v>0.0%</v>
      </c>
    </row>
    <row r="25" spans="2:6" x14ac:dyDescent="0.25">
      <c r="B25" s="13" t="s">
        <v>30</v>
      </c>
      <c r="C25" s="27">
        <v>0</v>
      </c>
      <c r="D25" s="27">
        <v>6000</v>
      </c>
      <c r="E25" s="27">
        <v>0</v>
      </c>
      <c r="F25" s="22" t="str">
        <f t="shared" si="0"/>
        <v>0.0%</v>
      </c>
    </row>
    <row r="26" spans="2:6" x14ac:dyDescent="0.25">
      <c r="B26" s="13" t="s">
        <v>32</v>
      </c>
      <c r="C26" s="27">
        <v>0</v>
      </c>
      <c r="D26" s="27">
        <v>54000</v>
      </c>
      <c r="E26" s="27">
        <v>6000</v>
      </c>
      <c r="F26" s="22">
        <f t="shared" si="0"/>
        <v>0.1111111111111111</v>
      </c>
    </row>
    <row r="27" spans="2:6" x14ac:dyDescent="0.25">
      <c r="B27" s="13" t="s">
        <v>33</v>
      </c>
      <c r="C27" s="27">
        <v>0</v>
      </c>
      <c r="D27" s="27">
        <v>3000</v>
      </c>
      <c r="E27" s="27">
        <v>0</v>
      </c>
      <c r="F27" s="22" t="str">
        <f t="shared" si="0"/>
        <v>0.0%</v>
      </c>
    </row>
    <row r="28" spans="2:6" x14ac:dyDescent="0.25">
      <c r="B28" s="13" t="s">
        <v>34</v>
      </c>
      <c r="C28" s="27">
        <v>0</v>
      </c>
      <c r="D28" s="27">
        <v>0</v>
      </c>
      <c r="E28" s="27">
        <v>0</v>
      </c>
      <c r="F28" s="22" t="str">
        <f t="shared" si="0"/>
        <v>0.0%</v>
      </c>
    </row>
    <row r="29" spans="2:6" x14ac:dyDescent="0.25">
      <c r="B29" s="13" t="s">
        <v>35</v>
      </c>
      <c r="C29" s="27">
        <v>3542637</v>
      </c>
      <c r="D29" s="27">
        <v>5132797</v>
      </c>
      <c r="E29" s="27">
        <v>262770.23</v>
      </c>
      <c r="F29" s="22">
        <f t="shared" si="0"/>
        <v>5.1194354656924866E-2</v>
      </c>
    </row>
    <row r="30" spans="2:6" x14ac:dyDescent="0.25">
      <c r="B30" s="13" t="s">
        <v>36</v>
      </c>
      <c r="C30" s="27">
        <v>149606504</v>
      </c>
      <c r="D30" s="27">
        <v>153207338</v>
      </c>
      <c r="E30" s="27">
        <v>136786205.32000002</v>
      </c>
      <c r="F30" s="22">
        <f t="shared" si="0"/>
        <v>0.89281758371129727</v>
      </c>
    </row>
    <row r="31" spans="2:6" x14ac:dyDescent="0.25">
      <c r="B31" s="40" t="s">
        <v>18</v>
      </c>
      <c r="C31" s="41">
        <f>SUM(C32:C44)</f>
        <v>3266211439</v>
      </c>
      <c r="D31" s="41">
        <f>SUM(D32:D44)</f>
        <v>3872276175</v>
      </c>
      <c r="E31" s="41">
        <f>SUM(E32:E44)</f>
        <v>3135348528.6999969</v>
      </c>
      <c r="F31" s="42">
        <f t="shared" si="0"/>
        <v>0.80969135128901204</v>
      </c>
    </row>
    <row r="32" spans="2:6" x14ac:dyDescent="0.25">
      <c r="B32" s="35" t="s">
        <v>26</v>
      </c>
      <c r="C32" s="12">
        <v>88310509</v>
      </c>
      <c r="D32" s="12">
        <v>85092234</v>
      </c>
      <c r="E32" s="12">
        <v>63208005.289999999</v>
      </c>
      <c r="F32" s="31">
        <f t="shared" si="0"/>
        <v>0.74281755594758503</v>
      </c>
    </row>
    <row r="33" spans="2:6" x14ac:dyDescent="0.25">
      <c r="B33" s="36" t="s">
        <v>27</v>
      </c>
      <c r="C33" s="37">
        <v>138438154</v>
      </c>
      <c r="D33" s="37">
        <v>124337974</v>
      </c>
      <c r="E33" s="37">
        <v>109176591.1999999</v>
      </c>
      <c r="F33" s="22">
        <f t="shared" si="0"/>
        <v>0.87806313459796204</v>
      </c>
    </row>
    <row r="34" spans="2:6" x14ac:dyDescent="0.25">
      <c r="B34" s="36" t="s">
        <v>28</v>
      </c>
      <c r="C34" s="37">
        <v>30911780</v>
      </c>
      <c r="D34" s="37">
        <v>54459600</v>
      </c>
      <c r="E34" s="37">
        <v>33458034.919999987</v>
      </c>
      <c r="F34" s="22">
        <f t="shared" si="0"/>
        <v>0.61436431630052346</v>
      </c>
    </row>
    <row r="35" spans="2:6" x14ac:dyDescent="0.25">
      <c r="B35" s="36" t="s">
        <v>29</v>
      </c>
      <c r="C35" s="37">
        <v>33846778</v>
      </c>
      <c r="D35" s="37">
        <v>36067235</v>
      </c>
      <c r="E35" s="37">
        <v>30399621.349999972</v>
      </c>
      <c r="F35" s="22">
        <f t="shared" si="0"/>
        <v>0.8428597687069711</v>
      </c>
    </row>
    <row r="36" spans="2:6" x14ac:dyDescent="0.25">
      <c r="B36" s="36" t="s">
        <v>30</v>
      </c>
      <c r="C36" s="37">
        <v>480760630</v>
      </c>
      <c r="D36" s="37">
        <v>240200859</v>
      </c>
      <c r="E36" s="37">
        <v>126272926.49000004</v>
      </c>
      <c r="F36" s="22">
        <f t="shared" si="0"/>
        <v>0.52569723112439015</v>
      </c>
    </row>
    <row r="37" spans="2:6" x14ac:dyDescent="0.25">
      <c r="B37" s="36" t="s">
        <v>31</v>
      </c>
      <c r="C37" s="37">
        <v>23328647</v>
      </c>
      <c r="D37" s="37">
        <v>39922452</v>
      </c>
      <c r="E37" s="37">
        <v>21986330.029999997</v>
      </c>
      <c r="F37" s="22">
        <f t="shared" si="0"/>
        <v>0.55072594313595757</v>
      </c>
    </row>
    <row r="38" spans="2:6" x14ac:dyDescent="0.25">
      <c r="B38" s="36" t="s">
        <v>32</v>
      </c>
      <c r="C38" s="37">
        <v>51065479</v>
      </c>
      <c r="D38" s="37">
        <v>60156429</v>
      </c>
      <c r="E38" s="37">
        <v>51472534.379999973</v>
      </c>
      <c r="F38" s="22">
        <f t="shared" si="0"/>
        <v>0.85564477871517231</v>
      </c>
    </row>
    <row r="39" spans="2:6" x14ac:dyDescent="0.25">
      <c r="B39" s="36" t="s">
        <v>33</v>
      </c>
      <c r="C39" s="37">
        <v>14653843</v>
      </c>
      <c r="D39" s="37">
        <v>20170315</v>
      </c>
      <c r="E39" s="37">
        <v>16414464.060000001</v>
      </c>
      <c r="F39" s="22">
        <f t="shared" si="0"/>
        <v>0.81379314403369507</v>
      </c>
    </row>
    <row r="40" spans="2:6" x14ac:dyDescent="0.25">
      <c r="B40" s="36" t="s">
        <v>34</v>
      </c>
      <c r="C40" s="37">
        <v>50233929</v>
      </c>
      <c r="D40" s="37">
        <v>66479760</v>
      </c>
      <c r="E40" s="37">
        <v>48920480.539999969</v>
      </c>
      <c r="F40" s="22">
        <f t="shared" si="0"/>
        <v>0.73587029405641613</v>
      </c>
    </row>
    <row r="41" spans="2:6" x14ac:dyDescent="0.25">
      <c r="B41" s="36" t="s">
        <v>39</v>
      </c>
      <c r="C41" s="37">
        <v>70037114</v>
      </c>
      <c r="D41" s="37">
        <v>86245661</v>
      </c>
      <c r="E41" s="37">
        <v>78805615.210000098</v>
      </c>
      <c r="F41" s="22">
        <f t="shared" si="0"/>
        <v>0.91373425974438405</v>
      </c>
    </row>
    <row r="42" spans="2:6" x14ac:dyDescent="0.25">
      <c r="B42" s="36" t="s">
        <v>38</v>
      </c>
      <c r="C42" s="37">
        <v>23915230</v>
      </c>
      <c r="D42" s="37">
        <v>19731831</v>
      </c>
      <c r="E42" s="37">
        <v>9709230.959999999</v>
      </c>
      <c r="F42" s="22">
        <f t="shared" si="0"/>
        <v>0.49205930052816688</v>
      </c>
    </row>
    <row r="43" spans="2:6" x14ac:dyDescent="0.25">
      <c r="B43" s="36" t="s">
        <v>35</v>
      </c>
      <c r="C43" s="37">
        <v>507387115</v>
      </c>
      <c r="D43" s="37">
        <v>677238961</v>
      </c>
      <c r="E43" s="37">
        <v>553218096.99999988</v>
      </c>
      <c r="F43" s="22">
        <f t="shared" si="0"/>
        <v>0.81687281573866788</v>
      </c>
    </row>
    <row r="44" spans="2:6" x14ac:dyDescent="0.25">
      <c r="B44" s="36" t="s">
        <v>36</v>
      </c>
      <c r="C44" s="37">
        <v>1753322231</v>
      </c>
      <c r="D44" s="37">
        <v>2362172864</v>
      </c>
      <c r="E44" s="37">
        <v>1992306597.2699971</v>
      </c>
      <c r="F44" s="22">
        <f t="shared" si="0"/>
        <v>0.84342116854916049</v>
      </c>
    </row>
    <row r="45" spans="2:6" x14ac:dyDescent="0.25">
      <c r="B45" s="40" t="s">
        <v>17</v>
      </c>
      <c r="C45" s="41">
        <f>SUM(C46:C52)</f>
        <v>1336396309</v>
      </c>
      <c r="D45" s="41">
        <f>SUM(D46:D52)</f>
        <v>533912248</v>
      </c>
      <c r="E45" s="41">
        <f>SUM(E46:E52)</f>
        <v>502985955.65999997</v>
      </c>
      <c r="F45" s="42">
        <f t="shared" si="0"/>
        <v>0.94207607625438849</v>
      </c>
    </row>
    <row r="46" spans="2:6" x14ac:dyDescent="0.25">
      <c r="B46" s="13" t="s">
        <v>26</v>
      </c>
      <c r="C46" s="27">
        <v>7200122</v>
      </c>
      <c r="D46" s="27">
        <v>25007636</v>
      </c>
      <c r="E46" s="27">
        <v>22853362.59</v>
      </c>
      <c r="F46" s="22">
        <f t="shared" si="0"/>
        <v>0.91385537561407248</v>
      </c>
    </row>
    <row r="47" spans="2:6" x14ac:dyDescent="0.25">
      <c r="B47" s="13" t="s">
        <v>27</v>
      </c>
      <c r="C47" s="27">
        <v>0</v>
      </c>
      <c r="D47" s="27">
        <v>12286097</v>
      </c>
      <c r="E47" s="27">
        <v>6783367.8400000008</v>
      </c>
      <c r="F47" s="22">
        <f t="shared" si="0"/>
        <v>0.55211739252913283</v>
      </c>
    </row>
    <row r="48" spans="2:6" x14ac:dyDescent="0.25">
      <c r="B48" s="13" t="s">
        <v>28</v>
      </c>
      <c r="C48" s="27">
        <v>12000000</v>
      </c>
      <c r="D48" s="27">
        <v>34555501</v>
      </c>
      <c r="E48" s="27">
        <v>29717116.920000002</v>
      </c>
      <c r="F48" s="22">
        <f t="shared" si="0"/>
        <v>0.85998223321953871</v>
      </c>
    </row>
    <row r="49" spans="2:6" x14ac:dyDescent="0.25">
      <c r="B49" s="13" t="s">
        <v>30</v>
      </c>
      <c r="C49" s="27">
        <v>21990134</v>
      </c>
      <c r="D49" s="27">
        <v>60372077</v>
      </c>
      <c r="E49" s="27">
        <v>60301215.769999996</v>
      </c>
      <c r="F49" s="22">
        <f t="shared" si="0"/>
        <v>0.99882625820542825</v>
      </c>
    </row>
    <row r="50" spans="2:6" x14ac:dyDescent="0.25">
      <c r="B50" s="13" t="s">
        <v>39</v>
      </c>
      <c r="C50" s="27">
        <v>282129845</v>
      </c>
      <c r="D50" s="27">
        <v>291615063</v>
      </c>
      <c r="E50" s="27">
        <v>281746110.88</v>
      </c>
      <c r="F50" s="22">
        <f t="shared" si="0"/>
        <v>0.96615760510286119</v>
      </c>
    </row>
    <row r="51" spans="2:6" x14ac:dyDescent="0.25">
      <c r="B51" s="13" t="s">
        <v>35</v>
      </c>
      <c r="C51" s="27">
        <v>843018347</v>
      </c>
      <c r="D51" s="27">
        <v>2050420</v>
      </c>
      <c r="E51" s="27">
        <v>973430</v>
      </c>
      <c r="F51" s="22">
        <f t="shared" si="0"/>
        <v>0.47474663727431454</v>
      </c>
    </row>
    <row r="52" spans="2:6" x14ac:dyDescent="0.25">
      <c r="B52" s="13" t="s">
        <v>36</v>
      </c>
      <c r="C52" s="27">
        <v>170057861</v>
      </c>
      <c r="D52" s="27">
        <v>108025454</v>
      </c>
      <c r="E52" s="27">
        <v>100611351.66</v>
      </c>
      <c r="F52" s="22">
        <f t="shared" si="0"/>
        <v>0.93136708002171409</v>
      </c>
    </row>
    <row r="53" spans="2:6" x14ac:dyDescent="0.25">
      <c r="B53" s="40" t="s">
        <v>16</v>
      </c>
      <c r="C53" s="41">
        <f>+SUM(C54:C63)</f>
        <v>283082289</v>
      </c>
      <c r="D53" s="41">
        <f>+SUM(D54:D63)</f>
        <v>196875690</v>
      </c>
      <c r="E53" s="41">
        <f>+SUM(E54:E63)</f>
        <v>183652783.87</v>
      </c>
      <c r="F53" s="42">
        <f t="shared" si="0"/>
        <v>0.93283626774844575</v>
      </c>
    </row>
    <row r="54" spans="2:6" x14ac:dyDescent="0.25">
      <c r="B54" s="11" t="s">
        <v>26</v>
      </c>
      <c r="C54" s="26">
        <v>124732</v>
      </c>
      <c r="D54" s="26">
        <v>11250212</v>
      </c>
      <c r="E54" s="26">
        <v>11250212</v>
      </c>
      <c r="F54" s="31">
        <f t="shared" si="0"/>
        <v>1</v>
      </c>
    </row>
    <row r="55" spans="2:6" x14ac:dyDescent="0.25">
      <c r="B55" s="13" t="s">
        <v>27</v>
      </c>
      <c r="C55" s="27">
        <v>0</v>
      </c>
      <c r="D55" s="27">
        <v>3029902</v>
      </c>
      <c r="E55" s="27">
        <v>1693882</v>
      </c>
      <c r="F55" s="22">
        <f t="shared" si="0"/>
        <v>0.55905504534470096</v>
      </c>
    </row>
    <row r="56" spans="2:6" x14ac:dyDescent="0.25">
      <c r="B56" s="13" t="s">
        <v>28</v>
      </c>
      <c r="C56" s="27">
        <v>128000</v>
      </c>
      <c r="D56" s="27">
        <v>3094574</v>
      </c>
      <c r="E56" s="27">
        <v>3083382</v>
      </c>
      <c r="F56" s="22">
        <f t="shared" si="0"/>
        <v>0.99638334711013532</v>
      </c>
    </row>
    <row r="57" spans="2:6" x14ac:dyDescent="0.25">
      <c r="B57" s="13" t="s">
        <v>29</v>
      </c>
      <c r="C57" s="27">
        <v>0</v>
      </c>
      <c r="D57" s="27">
        <v>7509</v>
      </c>
      <c r="E57" s="27">
        <v>0</v>
      </c>
      <c r="F57" s="22" t="str">
        <f t="shared" si="0"/>
        <v>0.0%</v>
      </c>
    </row>
    <row r="58" spans="2:6" x14ac:dyDescent="0.25">
      <c r="B58" s="13" t="s">
        <v>30</v>
      </c>
      <c r="C58" s="27">
        <v>0</v>
      </c>
      <c r="D58" s="27">
        <v>9661567</v>
      </c>
      <c r="E58" s="27">
        <v>9661567</v>
      </c>
      <c r="F58" s="22">
        <f t="shared" si="0"/>
        <v>1</v>
      </c>
    </row>
    <row r="59" spans="2:6" x14ac:dyDescent="0.25">
      <c r="B59" s="13" t="s">
        <v>31</v>
      </c>
      <c r="C59" s="27">
        <v>0</v>
      </c>
      <c r="D59" s="27">
        <v>0</v>
      </c>
      <c r="E59" s="27">
        <v>0</v>
      </c>
      <c r="F59" s="22" t="str">
        <f t="shared" si="0"/>
        <v>0.0%</v>
      </c>
    </row>
    <row r="60" spans="2:6" x14ac:dyDescent="0.25">
      <c r="B60" s="13" t="s">
        <v>34</v>
      </c>
      <c r="C60" s="27">
        <v>0</v>
      </c>
      <c r="D60" s="27">
        <v>218209</v>
      </c>
      <c r="E60" s="27">
        <v>62343.79</v>
      </c>
      <c r="F60" s="22">
        <f t="shared" si="0"/>
        <v>0.28570677653075721</v>
      </c>
    </row>
    <row r="61" spans="2:6" x14ac:dyDescent="0.25">
      <c r="B61" s="13" t="s">
        <v>39</v>
      </c>
      <c r="C61" s="27">
        <v>43956363</v>
      </c>
      <c r="D61" s="27">
        <v>50949848</v>
      </c>
      <c r="E61" s="27">
        <v>48138187</v>
      </c>
      <c r="F61" s="22">
        <f t="shared" si="0"/>
        <v>0.94481512486553443</v>
      </c>
    </row>
    <row r="62" spans="2:6" x14ac:dyDescent="0.25">
      <c r="B62" s="13" t="s">
        <v>35</v>
      </c>
      <c r="C62" s="27">
        <v>184275701</v>
      </c>
      <c r="D62" s="27">
        <v>13536606</v>
      </c>
      <c r="E62" s="27">
        <v>4890547.5400000019</v>
      </c>
      <c r="F62" s="22">
        <f t="shared" si="0"/>
        <v>0.36128314143146384</v>
      </c>
    </row>
    <row r="63" spans="2:6" ht="16.5" customHeight="1" x14ac:dyDescent="0.25">
      <c r="B63" s="13" t="s">
        <v>36</v>
      </c>
      <c r="C63" s="27">
        <v>54597493</v>
      </c>
      <c r="D63" s="27">
        <v>105127263</v>
      </c>
      <c r="E63" s="27">
        <v>104872662.54000001</v>
      </c>
      <c r="F63" s="22">
        <f t="shared" si="0"/>
        <v>0.99757816904260133</v>
      </c>
    </row>
    <row r="64" spans="2:6" hidden="1" x14ac:dyDescent="0.25">
      <c r="B64" s="40" t="s">
        <v>23</v>
      </c>
      <c r="C64" s="41">
        <f>+C65</f>
        <v>0</v>
      </c>
      <c r="D64" s="41">
        <f t="shared" ref="D64:E64" si="1">+D65</f>
        <v>0</v>
      </c>
      <c r="E64" s="41">
        <f t="shared" si="1"/>
        <v>0</v>
      </c>
      <c r="F64" s="42" t="str">
        <f t="shared" si="0"/>
        <v>0.0%</v>
      </c>
    </row>
    <row r="65" spans="2:6" hidden="1" x14ac:dyDescent="0.25">
      <c r="B65" s="17"/>
      <c r="C65" s="29"/>
      <c r="D65" s="29"/>
      <c r="E65" s="29"/>
      <c r="F65" s="31" t="str">
        <f t="shared" si="0"/>
        <v>0.0%</v>
      </c>
    </row>
    <row r="66" spans="2:6" x14ac:dyDescent="0.25">
      <c r="B66" s="40" t="s">
        <v>15</v>
      </c>
      <c r="C66" s="41">
        <f>+SUM(C67:C79)</f>
        <v>944877541</v>
      </c>
      <c r="D66" s="41">
        <f>+SUM(D67:D79)</f>
        <v>768385330</v>
      </c>
      <c r="E66" s="41">
        <f>+SUM(E67:E79)</f>
        <v>509610181.24999982</v>
      </c>
      <c r="F66" s="42">
        <f t="shared" ref="F66:F80" si="2">IF(E66=0,"0.0%",E66/D66)</f>
        <v>0.66322216387186861</v>
      </c>
    </row>
    <row r="67" spans="2:6" x14ac:dyDescent="0.25">
      <c r="B67" s="11" t="s">
        <v>26</v>
      </c>
      <c r="C67" s="26">
        <v>164465288</v>
      </c>
      <c r="D67" s="26">
        <v>36827768</v>
      </c>
      <c r="E67" s="26">
        <v>33725210.820000008</v>
      </c>
      <c r="F67" s="31">
        <f t="shared" si="2"/>
        <v>0.915754949363209</v>
      </c>
    </row>
    <row r="68" spans="2:6" x14ac:dyDescent="0.25">
      <c r="B68" s="13" t="s">
        <v>27</v>
      </c>
      <c r="C68" s="27">
        <v>0</v>
      </c>
      <c r="D68" s="27">
        <v>1780226</v>
      </c>
      <c r="E68" s="27">
        <v>967698.58</v>
      </c>
      <c r="F68" s="22">
        <f t="shared" si="2"/>
        <v>0.54358187106580846</v>
      </c>
    </row>
    <row r="69" spans="2:6" x14ac:dyDescent="0.25">
      <c r="B69" s="13" t="s">
        <v>28</v>
      </c>
      <c r="C69" s="27">
        <v>0</v>
      </c>
      <c r="D69" s="27">
        <v>269256</v>
      </c>
      <c r="E69" s="27">
        <v>138545.38</v>
      </c>
      <c r="F69" s="22">
        <f t="shared" si="2"/>
        <v>0.51454890513117635</v>
      </c>
    </row>
    <row r="70" spans="2:6" x14ac:dyDescent="0.25">
      <c r="B70" s="13" t="s">
        <v>29</v>
      </c>
      <c r="C70" s="27">
        <v>0</v>
      </c>
      <c r="D70" s="27">
        <v>462122</v>
      </c>
      <c r="E70" s="27">
        <v>262655.05</v>
      </c>
      <c r="F70" s="22">
        <f t="shared" si="2"/>
        <v>0.56836733589831256</v>
      </c>
    </row>
    <row r="71" spans="2:6" x14ac:dyDescent="0.25">
      <c r="B71" s="13" t="s">
        <v>30</v>
      </c>
      <c r="C71" s="27">
        <v>100000000</v>
      </c>
      <c r="D71" s="27">
        <v>45795591</v>
      </c>
      <c r="E71" s="27">
        <v>578792.39999999991</v>
      </c>
      <c r="F71" s="22">
        <f t="shared" si="2"/>
        <v>1.2638605319014224E-2</v>
      </c>
    </row>
    <row r="72" spans="2:6" x14ac:dyDescent="0.25">
      <c r="B72" s="13" t="s">
        <v>31</v>
      </c>
      <c r="C72" s="27">
        <v>0</v>
      </c>
      <c r="D72" s="27">
        <v>25050051</v>
      </c>
      <c r="E72" s="27">
        <v>18146526.050000001</v>
      </c>
      <c r="F72" s="22">
        <f t="shared" si="2"/>
        <v>0.72441074271665162</v>
      </c>
    </row>
    <row r="73" spans="2:6" x14ac:dyDescent="0.25">
      <c r="B73" s="13" t="s">
        <v>32</v>
      </c>
      <c r="C73" s="27">
        <v>0</v>
      </c>
      <c r="D73" s="27">
        <v>1505682</v>
      </c>
      <c r="E73" s="27">
        <v>349093.08</v>
      </c>
      <c r="F73" s="22">
        <f t="shared" si="2"/>
        <v>0.23185047041805643</v>
      </c>
    </row>
    <row r="74" spans="2:6" x14ac:dyDescent="0.25">
      <c r="B74" s="13" t="s">
        <v>33</v>
      </c>
      <c r="C74" s="27">
        <v>0</v>
      </c>
      <c r="D74" s="27">
        <v>513299</v>
      </c>
      <c r="E74" s="27">
        <v>372962.29000000004</v>
      </c>
      <c r="F74" s="22">
        <f t="shared" si="2"/>
        <v>0.72659851275767151</v>
      </c>
    </row>
    <row r="75" spans="2:6" x14ac:dyDescent="0.25">
      <c r="B75" s="13" t="s">
        <v>34</v>
      </c>
      <c r="C75" s="27">
        <v>0</v>
      </c>
      <c r="D75" s="27">
        <v>5909179</v>
      </c>
      <c r="E75" s="27">
        <v>2219381.4199999995</v>
      </c>
      <c r="F75" s="22">
        <f t="shared" si="2"/>
        <v>0.37558202586179901</v>
      </c>
    </row>
    <row r="76" spans="2:6" x14ac:dyDescent="0.25">
      <c r="B76" s="13" t="s">
        <v>39</v>
      </c>
      <c r="C76" s="27">
        <v>0</v>
      </c>
      <c r="D76" s="27">
        <v>464865</v>
      </c>
      <c r="E76" s="27">
        <v>310380.93</v>
      </c>
      <c r="F76" s="22">
        <f t="shared" si="2"/>
        <v>0.66767971346519961</v>
      </c>
    </row>
    <row r="77" spans="2:6" x14ac:dyDescent="0.25">
      <c r="B77" s="13" t="s">
        <v>38</v>
      </c>
      <c r="C77" s="27">
        <v>1838520</v>
      </c>
      <c r="D77" s="27">
        <v>2172144</v>
      </c>
      <c r="E77" s="27">
        <v>1044893.34</v>
      </c>
      <c r="F77" s="22">
        <f t="shared" si="2"/>
        <v>0.48104238945484273</v>
      </c>
    </row>
    <row r="78" spans="2:6" x14ac:dyDescent="0.25">
      <c r="B78" s="13" t="s">
        <v>35</v>
      </c>
      <c r="C78" s="27">
        <v>0</v>
      </c>
      <c r="D78" s="27">
        <v>6217523</v>
      </c>
      <c r="E78" s="27">
        <v>3590759.3699999987</v>
      </c>
      <c r="F78" s="22">
        <f t="shared" si="2"/>
        <v>0.57752249086975616</v>
      </c>
    </row>
    <row r="79" spans="2:6" x14ac:dyDescent="0.25">
      <c r="B79" s="13" t="s">
        <v>36</v>
      </c>
      <c r="C79" s="27">
        <v>678573733</v>
      </c>
      <c r="D79" s="27">
        <v>641417624</v>
      </c>
      <c r="E79" s="27">
        <v>447903282.53999984</v>
      </c>
      <c r="F79" s="22">
        <f t="shared" si="2"/>
        <v>0.69830211360079475</v>
      </c>
    </row>
    <row r="80" spans="2:6" x14ac:dyDescent="0.25">
      <c r="B80" s="43" t="s">
        <v>3</v>
      </c>
      <c r="C80" s="44">
        <f>+C66+C64+C53+C45+C31+C22+C9</f>
        <v>8963389752</v>
      </c>
      <c r="D80" s="44">
        <f>+D66+D64+D53+D45+D31+D22+D9</f>
        <v>8654487673</v>
      </c>
      <c r="E80" s="44">
        <f>+E66+E64+E53+E45+E31+E22+E9</f>
        <v>7206543522.1099958</v>
      </c>
      <c r="F80" s="45">
        <f t="shared" si="2"/>
        <v>0.83269441177815118</v>
      </c>
    </row>
    <row r="81" spans="2:5" x14ac:dyDescent="0.2">
      <c r="B81" s="34" t="s">
        <v>43</v>
      </c>
      <c r="C81" s="9"/>
      <c r="D81" s="9"/>
      <c r="E81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9" t="s">
        <v>45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32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13" t="s">
        <v>35</v>
      </c>
      <c r="C11" s="27">
        <v>0</v>
      </c>
      <c r="D11" s="27">
        <v>0</v>
      </c>
      <c r="E11" s="27">
        <v>0</v>
      </c>
      <c r="F11" s="32" t="str">
        <f t="shared" si="0"/>
        <v>%</v>
      </c>
    </row>
    <row r="12" spans="2:6" x14ac:dyDescent="0.25">
      <c r="B12" s="13" t="s">
        <v>36</v>
      </c>
      <c r="C12" s="27">
        <v>0</v>
      </c>
      <c r="D12" s="27">
        <v>0</v>
      </c>
      <c r="E12" s="27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35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+SUM(C17:C29)</f>
        <v>101120</v>
      </c>
      <c r="D16" s="41">
        <f>+SUM(D17:D29)</f>
        <v>101120</v>
      </c>
      <c r="E16" s="41">
        <f>+SUM(E17:E29)</f>
        <v>0</v>
      </c>
      <c r="F16" s="42">
        <f t="shared" si="0"/>
        <v>0</v>
      </c>
    </row>
    <row r="17" spans="2:6" x14ac:dyDescent="0.25">
      <c r="B17" s="11" t="s">
        <v>25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26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27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28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29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30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31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32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33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34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39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35</v>
      </c>
      <c r="C28" s="27">
        <v>101120</v>
      </c>
      <c r="D28" s="27">
        <v>101120</v>
      </c>
      <c r="E28" s="27">
        <v>0</v>
      </c>
      <c r="F28" s="32">
        <f t="shared" si="0"/>
        <v>0</v>
      </c>
    </row>
    <row r="29" spans="2:6" x14ac:dyDescent="0.25">
      <c r="B29" s="13" t="s">
        <v>36</v>
      </c>
      <c r="C29" s="27">
        <v>0</v>
      </c>
      <c r="D29" s="27">
        <v>0</v>
      </c>
      <c r="E29" s="27">
        <v>0</v>
      </c>
      <c r="F29" s="32" t="str">
        <f t="shared" si="0"/>
        <v>%</v>
      </c>
    </row>
    <row r="30" spans="2:6" x14ac:dyDescent="0.25">
      <c r="B30" s="40" t="s">
        <v>17</v>
      </c>
      <c r="C30" s="41">
        <f>+SUM(C31:C34)</f>
        <v>0</v>
      </c>
      <c r="D30" s="41">
        <f t="shared" ref="D30:E30" si="1">+SUM(D31:D34)</f>
        <v>0</v>
      </c>
      <c r="E30" s="41">
        <f t="shared" si="1"/>
        <v>0</v>
      </c>
      <c r="F30" s="42" t="str">
        <f t="shared" ref="F30:F34" si="2">IF(D30=0,"%",E30/D30)</f>
        <v>%</v>
      </c>
    </row>
    <row r="31" spans="2:6" x14ac:dyDescent="0.25">
      <c r="B31" s="13" t="s">
        <v>27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x14ac:dyDescent="0.25">
      <c r="B32" s="13" t="s">
        <v>35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x14ac:dyDescent="0.25">
      <c r="B33" s="13" t="s">
        <v>36</v>
      </c>
      <c r="C33" s="27">
        <v>0</v>
      </c>
      <c r="D33" s="27">
        <v>0</v>
      </c>
      <c r="E33" s="27">
        <v>0</v>
      </c>
      <c r="F33" s="32" t="str">
        <f t="shared" si="2"/>
        <v>%</v>
      </c>
    </row>
    <row r="34" spans="2:6" ht="12.75" hidden="1" customHeight="1" x14ac:dyDescent="0.25">
      <c r="B34" s="14"/>
      <c r="C34" s="28">
        <v>0</v>
      </c>
      <c r="D34" s="28">
        <v>0</v>
      </c>
      <c r="E34" s="28">
        <v>0</v>
      </c>
      <c r="F34" s="33" t="str">
        <f t="shared" si="2"/>
        <v>%</v>
      </c>
    </row>
    <row r="35" spans="2:6" x14ac:dyDescent="0.25">
      <c r="B35" s="40" t="s">
        <v>16</v>
      </c>
      <c r="C35" s="41">
        <f>+SUM(C36:C40)</f>
        <v>0</v>
      </c>
      <c r="D35" s="41">
        <f>+SUM(D36:D40)</f>
        <v>0</v>
      </c>
      <c r="E35" s="41">
        <f>+SUM(E36:E40)</f>
        <v>0</v>
      </c>
      <c r="F35" s="42" t="str">
        <f t="shared" si="0"/>
        <v>%</v>
      </c>
    </row>
    <row r="36" spans="2:6" x14ac:dyDescent="0.25">
      <c r="B36" s="11" t="s">
        <v>26</v>
      </c>
      <c r="C36" s="26">
        <v>0</v>
      </c>
      <c r="D36" s="26">
        <v>0</v>
      </c>
      <c r="E36" s="26">
        <v>0</v>
      </c>
      <c r="F36" s="32" t="str">
        <f t="shared" si="0"/>
        <v>%</v>
      </c>
    </row>
    <row r="37" spans="2:6" x14ac:dyDescent="0.25">
      <c r="B37" s="38" t="s">
        <v>27</v>
      </c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x14ac:dyDescent="0.25">
      <c r="B38" s="38" t="s">
        <v>30</v>
      </c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x14ac:dyDescent="0.25">
      <c r="B39" s="38" t="s">
        <v>35</v>
      </c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38" t="s">
        <v>36</v>
      </c>
      <c r="C40" s="39">
        <v>0</v>
      </c>
      <c r="D40" s="39">
        <v>0</v>
      </c>
      <c r="E40" s="39">
        <v>0</v>
      </c>
      <c r="F40" s="32" t="str">
        <f t="shared" si="0"/>
        <v>%</v>
      </c>
    </row>
    <row r="41" spans="2:6" x14ac:dyDescent="0.25">
      <c r="B41" s="40" t="s">
        <v>15</v>
      </c>
      <c r="C41" s="41">
        <f>+SUM(C42:C48)</f>
        <v>0</v>
      </c>
      <c r="D41" s="41">
        <f>+SUM(D42:D48)</f>
        <v>0</v>
      </c>
      <c r="E41" s="41">
        <f>+SUM(E42:E48)</f>
        <v>0</v>
      </c>
      <c r="F41" s="42" t="str">
        <f t="shared" si="0"/>
        <v>%</v>
      </c>
    </row>
    <row r="42" spans="2:6" x14ac:dyDescent="0.25">
      <c r="B42" s="13" t="s">
        <v>26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x14ac:dyDescent="0.25">
      <c r="B43" s="13" t="s">
        <v>27</v>
      </c>
      <c r="C43" s="27">
        <v>0</v>
      </c>
      <c r="D43" s="27">
        <v>0</v>
      </c>
      <c r="E43" s="27">
        <v>0</v>
      </c>
      <c r="F43" s="32" t="str">
        <f t="shared" si="0"/>
        <v>%</v>
      </c>
    </row>
    <row r="44" spans="2:6" x14ac:dyDescent="0.25">
      <c r="B44" s="13" t="s">
        <v>29</v>
      </c>
      <c r="C44" s="27">
        <v>0</v>
      </c>
      <c r="D44" s="27">
        <v>0</v>
      </c>
      <c r="E44" s="27">
        <v>0</v>
      </c>
      <c r="F44" s="32" t="str">
        <f t="shared" si="0"/>
        <v>%</v>
      </c>
    </row>
    <row r="45" spans="2:6" ht="15" customHeight="1" x14ac:dyDescent="0.25">
      <c r="B45" s="13" t="s">
        <v>31</v>
      </c>
      <c r="C45" s="27">
        <v>0</v>
      </c>
      <c r="D45" s="27">
        <v>0</v>
      </c>
      <c r="E45" s="27">
        <v>0</v>
      </c>
      <c r="F45" s="32" t="str">
        <f t="shared" si="0"/>
        <v>%</v>
      </c>
    </row>
    <row r="46" spans="2:6" x14ac:dyDescent="0.25">
      <c r="B46" s="13" t="s">
        <v>32</v>
      </c>
      <c r="C46" s="27">
        <v>0</v>
      </c>
      <c r="D46" s="27">
        <v>0</v>
      </c>
      <c r="E46" s="27">
        <v>0</v>
      </c>
      <c r="F46" s="32" t="str">
        <f t="shared" si="0"/>
        <v>%</v>
      </c>
    </row>
    <row r="47" spans="2:6" x14ac:dyDescent="0.25">
      <c r="B47" s="13" t="s">
        <v>35</v>
      </c>
      <c r="C47" s="27">
        <v>0</v>
      </c>
      <c r="D47" s="27">
        <v>0</v>
      </c>
      <c r="E47" s="27">
        <v>0</v>
      </c>
      <c r="F47" s="32" t="str">
        <f t="shared" si="0"/>
        <v>%</v>
      </c>
    </row>
    <row r="48" spans="2:6" x14ac:dyDescent="0.25">
      <c r="B48" s="13" t="s">
        <v>36</v>
      </c>
      <c r="C48" s="27">
        <v>0</v>
      </c>
      <c r="D48" s="27">
        <v>0</v>
      </c>
      <c r="E48" s="27">
        <v>0</v>
      </c>
      <c r="F48" s="32" t="str">
        <f t="shared" si="0"/>
        <v>%</v>
      </c>
    </row>
    <row r="49" spans="2:6" x14ac:dyDescent="0.25">
      <c r="B49" s="43" t="s">
        <v>3</v>
      </c>
      <c r="C49" s="44">
        <f>+C41+C35+C30+C16+C14+C9</f>
        <v>101120</v>
      </c>
      <c r="D49" s="44">
        <f t="shared" ref="D49:E49" si="3">+D41+D35+D30+D16+D14+D9</f>
        <v>101120</v>
      </c>
      <c r="E49" s="44">
        <f t="shared" si="3"/>
        <v>0</v>
      </c>
      <c r="F49" s="45">
        <f t="shared" si="0"/>
        <v>0</v>
      </c>
    </row>
    <row r="50" spans="2:6" x14ac:dyDescent="0.25">
      <c r="B50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9" t="s">
        <v>8</v>
      </c>
      <c r="C2" s="69"/>
      <c r="D2" s="69"/>
      <c r="E2" s="69"/>
      <c r="F2" s="6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9" t="s">
        <v>46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36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>
        <v>0</v>
      </c>
      <c r="D11" s="64">
        <v>0</v>
      </c>
      <c r="E11" s="64">
        <v>0</v>
      </c>
      <c r="F11" s="23" t="str">
        <f t="shared" si="1"/>
        <v>%</v>
      </c>
    </row>
    <row r="12" spans="2:6" hidden="1" x14ac:dyDescent="0.25">
      <c r="B12" s="63"/>
      <c r="C12" s="64">
        <v>0</v>
      </c>
      <c r="D12" s="64">
        <v>0</v>
      </c>
      <c r="E12" s="64">
        <v>0</v>
      </c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>
        <v>0</v>
      </c>
      <c r="D14" s="27">
        <v>0</v>
      </c>
      <c r="E14" s="27">
        <v>0</v>
      </c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35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x14ac:dyDescent="0.25">
      <c r="B17" s="63" t="s">
        <v>36</v>
      </c>
      <c r="C17" s="64">
        <v>0</v>
      </c>
      <c r="D17" s="64">
        <v>0</v>
      </c>
      <c r="E17" s="64">
        <v>0</v>
      </c>
      <c r="F17" s="23" t="str">
        <f t="shared" si="3"/>
        <v>%</v>
      </c>
    </row>
    <row r="18" spans="2:6" hidden="1" x14ac:dyDescent="0.25">
      <c r="B18" s="63"/>
      <c r="C18" s="64">
        <v>0</v>
      </c>
      <c r="D18" s="64">
        <v>0</v>
      </c>
      <c r="E18" s="64">
        <v>0</v>
      </c>
      <c r="F18" s="23" t="str">
        <f t="shared" si="3"/>
        <v>%</v>
      </c>
    </row>
    <row r="19" spans="2:6" hidden="1" x14ac:dyDescent="0.25">
      <c r="B19" s="63"/>
      <c r="C19" s="64">
        <v>0</v>
      </c>
      <c r="D19" s="64">
        <v>0</v>
      </c>
      <c r="E19" s="64">
        <v>0</v>
      </c>
      <c r="F19" s="23" t="str">
        <f t="shared" si="3"/>
        <v>%</v>
      </c>
    </row>
    <row r="20" spans="2:6" hidden="1" x14ac:dyDescent="0.25">
      <c r="B20" s="63"/>
      <c r="C20" s="64">
        <v>0</v>
      </c>
      <c r="D20" s="64">
        <v>0</v>
      </c>
      <c r="E20" s="64">
        <v>0</v>
      </c>
      <c r="F20" s="23" t="str">
        <f t="shared" si="3"/>
        <v>%</v>
      </c>
    </row>
    <row r="21" spans="2:6" hidden="1" x14ac:dyDescent="0.25">
      <c r="B21" s="63"/>
      <c r="C21" s="64">
        <v>0</v>
      </c>
      <c r="D21" s="64">
        <v>0</v>
      </c>
      <c r="E21" s="64">
        <v>0</v>
      </c>
      <c r="F21" s="23" t="str">
        <f t="shared" si="3"/>
        <v>%</v>
      </c>
    </row>
    <row r="22" spans="2:6" hidden="1" x14ac:dyDescent="0.25">
      <c r="B22" s="63"/>
      <c r="C22" s="64">
        <v>0</v>
      </c>
      <c r="D22" s="64">
        <v>0</v>
      </c>
      <c r="E22" s="64">
        <v>0</v>
      </c>
      <c r="F22" s="23" t="str">
        <f t="shared" si="3"/>
        <v>%</v>
      </c>
    </row>
    <row r="23" spans="2:6" hidden="1" x14ac:dyDescent="0.25">
      <c r="B23" s="63"/>
      <c r="C23" s="64">
        <v>0</v>
      </c>
      <c r="D23" s="64">
        <v>0</v>
      </c>
      <c r="E23" s="64">
        <v>0</v>
      </c>
      <c r="F23" s="23" t="str">
        <f t="shared" si="3"/>
        <v>%</v>
      </c>
    </row>
    <row r="24" spans="2:6" hidden="1" x14ac:dyDescent="0.25">
      <c r="B24" s="63"/>
      <c r="C24" s="64">
        <v>0</v>
      </c>
      <c r="D24" s="64">
        <v>0</v>
      </c>
      <c r="E24" s="64">
        <v>0</v>
      </c>
      <c r="F24" s="23" t="str">
        <f t="shared" si="3"/>
        <v>%</v>
      </c>
    </row>
    <row r="25" spans="2:6" hidden="1" x14ac:dyDescent="0.25">
      <c r="B25" s="63"/>
      <c r="C25" s="64">
        <v>0</v>
      </c>
      <c r="D25" s="64">
        <v>0</v>
      </c>
      <c r="E25" s="64">
        <v>0</v>
      </c>
      <c r="F25" s="23" t="str">
        <f t="shared" si="3"/>
        <v>%</v>
      </c>
    </row>
    <row r="26" spans="2:6" hidden="1" x14ac:dyDescent="0.25">
      <c r="B26" s="63"/>
      <c r="C26" s="64">
        <v>0</v>
      </c>
      <c r="D26" s="64">
        <v>0</v>
      </c>
      <c r="E26" s="64">
        <v>0</v>
      </c>
      <c r="F26" s="23" t="str">
        <f t="shared" si="3"/>
        <v>%</v>
      </c>
    </row>
    <row r="27" spans="2:6" hidden="1" x14ac:dyDescent="0.25">
      <c r="B27" s="63"/>
      <c r="C27" s="64">
        <v>0</v>
      </c>
      <c r="D27" s="64">
        <v>0</v>
      </c>
      <c r="E27" s="64">
        <v>0</v>
      </c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36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744088219</v>
      </c>
      <c r="D32" s="41">
        <f>SUM(D33:D35)</f>
        <v>74880201</v>
      </c>
      <c r="E32" s="41">
        <f>SUM(E33:E35)</f>
        <v>63131762.010000005</v>
      </c>
      <c r="F32" s="42">
        <f t="shared" ref="F32:F35" si="7">IF(E32=0,"%",E32/D32)</f>
        <v>0.84310353293522822</v>
      </c>
    </row>
    <row r="33" spans="2:6" x14ac:dyDescent="0.25">
      <c r="B33" s="11" t="s">
        <v>36</v>
      </c>
      <c r="C33" s="26">
        <v>744088219</v>
      </c>
      <c r="D33" s="26">
        <v>74880201</v>
      </c>
      <c r="E33" s="26">
        <v>63131762.010000005</v>
      </c>
      <c r="F33" s="23">
        <f t="shared" si="7"/>
        <v>0.84310353293522822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744088219</v>
      </c>
      <c r="D36" s="44">
        <f>+D9+D13+D15+D28+D30+D32</f>
        <v>74880201</v>
      </c>
      <c r="E36" s="44">
        <f>+E9+E13+E15+E28+E30+E32</f>
        <v>63131762.010000005</v>
      </c>
      <c r="F36" s="45">
        <f t="shared" ref="F36" si="8">IF(D36=0,"%",E36/D36)</f>
        <v>0.84310353293522822</v>
      </c>
    </row>
    <row r="37" spans="2:6" x14ac:dyDescent="0.25">
      <c r="B37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4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47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43" si="1">IF(E9=0,"%",E9/D9)</f>
        <v>%</v>
      </c>
    </row>
    <row r="10" spans="2:6" x14ac:dyDescent="0.25">
      <c r="B10" s="25" t="s">
        <v>36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+SUM(C12:C24)</f>
        <v>0</v>
      </c>
      <c r="D11" s="41">
        <f>+SUM(D12:D24)</f>
        <v>791689367</v>
      </c>
      <c r="E11" s="41">
        <f>+SUM(E12:E24)</f>
        <v>586956876.77000034</v>
      </c>
      <c r="F11" s="42">
        <f t="shared" ref="F11:F12" si="2">IF(E11=0,"%",E11/D11)</f>
        <v>0.74139795383913543</v>
      </c>
    </row>
    <row r="12" spans="2:6" x14ac:dyDescent="0.25">
      <c r="B12" s="25" t="s">
        <v>26</v>
      </c>
      <c r="C12" s="26">
        <v>0</v>
      </c>
      <c r="D12" s="26">
        <v>47488132</v>
      </c>
      <c r="E12" s="26">
        <v>34919874.010000013</v>
      </c>
      <c r="F12" s="23">
        <f t="shared" si="2"/>
        <v>0.73533896869222004</v>
      </c>
    </row>
    <row r="13" spans="2:6" x14ac:dyDescent="0.25">
      <c r="B13" s="24" t="s">
        <v>27</v>
      </c>
      <c r="C13" s="27">
        <v>0</v>
      </c>
      <c r="D13" s="27">
        <v>3425418</v>
      </c>
      <c r="E13" s="27">
        <v>2703170.2100000004</v>
      </c>
      <c r="F13" s="32">
        <f t="shared" si="1"/>
        <v>0.78915046572418324</v>
      </c>
    </row>
    <row r="14" spans="2:6" x14ac:dyDescent="0.25">
      <c r="B14" s="24" t="s">
        <v>28</v>
      </c>
      <c r="C14" s="27">
        <v>0</v>
      </c>
      <c r="D14" s="27">
        <v>373488</v>
      </c>
      <c r="E14" s="27">
        <v>227198.74000000002</v>
      </c>
      <c r="F14" s="32">
        <f t="shared" si="1"/>
        <v>0.60831603692755865</v>
      </c>
    </row>
    <row r="15" spans="2:6" x14ac:dyDescent="0.25">
      <c r="B15" s="24" t="s">
        <v>29</v>
      </c>
      <c r="C15" s="27">
        <v>0</v>
      </c>
      <c r="D15" s="27">
        <v>16031484</v>
      </c>
      <c r="E15" s="27">
        <v>11487362.76</v>
      </c>
      <c r="F15" s="32">
        <f t="shared" si="1"/>
        <v>0.7165501808815703</v>
      </c>
    </row>
    <row r="16" spans="2:6" x14ac:dyDescent="0.25">
      <c r="B16" s="24" t="s">
        <v>30</v>
      </c>
      <c r="C16" s="27">
        <v>0</v>
      </c>
      <c r="D16" s="27">
        <v>22302277</v>
      </c>
      <c r="E16" s="27">
        <v>17503631.900000002</v>
      </c>
      <c r="F16" s="32">
        <f t="shared" si="1"/>
        <v>0.78483609095161011</v>
      </c>
    </row>
    <row r="17" spans="2:6" x14ac:dyDescent="0.25">
      <c r="B17" s="24" t="s">
        <v>31</v>
      </c>
      <c r="C17" s="27">
        <v>0</v>
      </c>
      <c r="D17" s="27">
        <v>0</v>
      </c>
      <c r="E17" s="27">
        <v>0</v>
      </c>
      <c r="F17" s="32" t="str">
        <f t="shared" si="1"/>
        <v>%</v>
      </c>
    </row>
    <row r="18" spans="2:6" x14ac:dyDescent="0.25">
      <c r="B18" s="24" t="s">
        <v>32</v>
      </c>
      <c r="C18" s="27">
        <v>0</v>
      </c>
      <c r="D18" s="27">
        <v>17941659</v>
      </c>
      <c r="E18" s="27">
        <v>15346522.619999999</v>
      </c>
      <c r="F18" s="32">
        <f t="shared" si="1"/>
        <v>0.85535694441634402</v>
      </c>
    </row>
    <row r="19" spans="2:6" x14ac:dyDescent="0.25">
      <c r="B19" s="24" t="s">
        <v>33</v>
      </c>
      <c r="C19" s="27">
        <v>0</v>
      </c>
      <c r="D19" s="27">
        <v>2376258</v>
      </c>
      <c r="E19" s="27">
        <v>1848210.7300000002</v>
      </c>
      <c r="F19" s="32">
        <f t="shared" si="1"/>
        <v>0.7777820127275743</v>
      </c>
    </row>
    <row r="20" spans="2:6" x14ac:dyDescent="0.25">
      <c r="B20" s="24" t="s">
        <v>34</v>
      </c>
      <c r="C20" s="27">
        <v>0</v>
      </c>
      <c r="D20" s="27">
        <v>3902402</v>
      </c>
      <c r="E20" s="27">
        <v>2422319.2399999998</v>
      </c>
      <c r="F20" s="32">
        <f t="shared" si="1"/>
        <v>0.62072519438028162</v>
      </c>
    </row>
    <row r="21" spans="2:6" x14ac:dyDescent="0.25">
      <c r="B21" s="24" t="s">
        <v>37</v>
      </c>
      <c r="C21" s="27">
        <v>0</v>
      </c>
      <c r="D21" s="27">
        <v>169</v>
      </c>
      <c r="E21" s="27">
        <v>0</v>
      </c>
      <c r="F21" s="32" t="str">
        <f t="shared" si="1"/>
        <v>%</v>
      </c>
    </row>
    <row r="22" spans="2:6" x14ac:dyDescent="0.25">
      <c r="B22" s="24" t="s">
        <v>39</v>
      </c>
      <c r="C22" s="27">
        <v>0</v>
      </c>
      <c r="D22" s="27">
        <v>25963045</v>
      </c>
      <c r="E22" s="27">
        <v>18935042.390000004</v>
      </c>
      <c r="F22" s="32">
        <f t="shared" si="1"/>
        <v>0.72930745950638698</v>
      </c>
    </row>
    <row r="23" spans="2:6" x14ac:dyDescent="0.25">
      <c r="B23" s="24" t="s">
        <v>35</v>
      </c>
      <c r="C23" s="27">
        <v>0</v>
      </c>
      <c r="D23" s="27">
        <v>9939</v>
      </c>
      <c r="E23" s="27">
        <v>1508.56</v>
      </c>
      <c r="F23" s="32">
        <f t="shared" si="1"/>
        <v>0.1517818694033605</v>
      </c>
    </row>
    <row r="24" spans="2:6" x14ac:dyDescent="0.25">
      <c r="B24" s="24" t="s">
        <v>36</v>
      </c>
      <c r="C24" s="27">
        <v>0</v>
      </c>
      <c r="D24" s="27">
        <v>651875096</v>
      </c>
      <c r="E24" s="27">
        <v>481562035.61000031</v>
      </c>
      <c r="F24" s="32">
        <f t="shared" si="1"/>
        <v>0.73873359875984634</v>
      </c>
    </row>
    <row r="25" spans="2:6" x14ac:dyDescent="0.25">
      <c r="B25" s="40" t="s">
        <v>17</v>
      </c>
      <c r="C25" s="41">
        <f>SUM(C26:C27)</f>
        <v>0</v>
      </c>
      <c r="D25" s="41">
        <f t="shared" ref="D25:E25" si="3">SUM(D26:D27)</f>
        <v>24210</v>
      </c>
      <c r="E25" s="41">
        <f t="shared" si="3"/>
        <v>24210</v>
      </c>
      <c r="F25" s="42">
        <f t="shared" ref="F25:F26" si="4">IF(E25=0,"%",E25/D25)</f>
        <v>1</v>
      </c>
    </row>
    <row r="26" spans="2:6" x14ac:dyDescent="0.25">
      <c r="B26" s="24" t="s">
        <v>24</v>
      </c>
      <c r="C26" s="27">
        <v>0</v>
      </c>
      <c r="D26" s="27">
        <v>0</v>
      </c>
      <c r="E26" s="27">
        <v>0</v>
      </c>
      <c r="F26" s="32" t="str">
        <f t="shared" si="4"/>
        <v>%</v>
      </c>
    </row>
    <row r="27" spans="2:6" x14ac:dyDescent="0.25">
      <c r="B27" s="61" t="s">
        <v>36</v>
      </c>
      <c r="C27" s="62">
        <v>0</v>
      </c>
      <c r="D27" s="62">
        <v>24210</v>
      </c>
      <c r="E27" s="62">
        <v>24210</v>
      </c>
      <c r="F27" s="32">
        <f t="shared" si="1"/>
        <v>1</v>
      </c>
    </row>
    <row r="28" spans="2:6" x14ac:dyDescent="0.25">
      <c r="B28" s="40" t="s">
        <v>16</v>
      </c>
      <c r="C28" s="41">
        <f>+C29</f>
        <v>0</v>
      </c>
      <c r="D28" s="41">
        <f t="shared" ref="D28:E28" si="5">+D29</f>
        <v>11231</v>
      </c>
      <c r="E28" s="41">
        <f t="shared" si="5"/>
        <v>5731</v>
      </c>
      <c r="F28" s="42">
        <f t="shared" si="1"/>
        <v>0.51028403525954946</v>
      </c>
    </row>
    <row r="29" spans="2:6" x14ac:dyDescent="0.25">
      <c r="B29" s="24" t="s">
        <v>36</v>
      </c>
      <c r="C29" s="27">
        <v>0</v>
      </c>
      <c r="D29" s="27">
        <v>11231</v>
      </c>
      <c r="E29" s="27">
        <v>5731</v>
      </c>
      <c r="F29" s="32">
        <f t="shared" si="1"/>
        <v>0.51028403525954946</v>
      </c>
    </row>
    <row r="30" spans="2:6" x14ac:dyDescent="0.25">
      <c r="B30" s="40" t="s">
        <v>15</v>
      </c>
      <c r="C30" s="41">
        <f>+SUM(C31:C42)</f>
        <v>0</v>
      </c>
      <c r="D30" s="41">
        <f>+SUM(D31:D42)</f>
        <v>32233785</v>
      </c>
      <c r="E30" s="41">
        <f>+SUM(E31:E42)</f>
        <v>15945060.570000004</v>
      </c>
      <c r="F30" s="42">
        <f t="shared" si="1"/>
        <v>0.4946691978618088</v>
      </c>
    </row>
    <row r="31" spans="2:6" x14ac:dyDescent="0.25">
      <c r="B31" s="25" t="s">
        <v>26</v>
      </c>
      <c r="C31" s="26">
        <v>0</v>
      </c>
      <c r="D31" s="26">
        <v>3337626</v>
      </c>
      <c r="E31" s="26">
        <v>1760467.22</v>
      </c>
      <c r="F31" s="23">
        <f t="shared" si="1"/>
        <v>0.5274609018505968</v>
      </c>
    </row>
    <row r="32" spans="2:6" x14ac:dyDescent="0.25">
      <c r="B32" s="24" t="s">
        <v>27</v>
      </c>
      <c r="C32" s="27">
        <v>0</v>
      </c>
      <c r="D32" s="27">
        <v>247084</v>
      </c>
      <c r="E32" s="27">
        <v>166914.20000000001</v>
      </c>
      <c r="F32" s="32">
        <f>IF(E32=0,"%",E32/D32)</f>
        <v>0.67553625487688407</v>
      </c>
    </row>
    <row r="33" spans="2:6" x14ac:dyDescent="0.25">
      <c r="B33" s="24" t="s">
        <v>28</v>
      </c>
      <c r="C33" s="27">
        <v>0</v>
      </c>
      <c r="D33" s="27">
        <v>117402</v>
      </c>
      <c r="E33" s="27">
        <v>31850</v>
      </c>
      <c r="F33" s="32">
        <f t="shared" ref="F33:F36" si="6">IF(E33=0,"%",E33/D33)</f>
        <v>0.27129009727261888</v>
      </c>
    </row>
    <row r="34" spans="2:6" x14ac:dyDescent="0.25">
      <c r="B34" s="24" t="s">
        <v>29</v>
      </c>
      <c r="C34" s="27">
        <v>0</v>
      </c>
      <c r="D34" s="27">
        <v>493540</v>
      </c>
      <c r="E34" s="27">
        <v>192452.66999999998</v>
      </c>
      <c r="F34" s="32">
        <f t="shared" si="6"/>
        <v>0.38994340884224171</v>
      </c>
    </row>
    <row r="35" spans="2:6" x14ac:dyDescent="0.25">
      <c r="B35" s="24" t="s">
        <v>30</v>
      </c>
      <c r="C35" s="27">
        <v>0</v>
      </c>
      <c r="D35" s="27">
        <v>0</v>
      </c>
      <c r="E35" s="27">
        <v>0</v>
      </c>
      <c r="F35" s="32" t="str">
        <f t="shared" si="6"/>
        <v>%</v>
      </c>
    </row>
    <row r="36" spans="2:6" x14ac:dyDescent="0.25">
      <c r="B36" s="24" t="s">
        <v>31</v>
      </c>
      <c r="C36" s="27">
        <v>0</v>
      </c>
      <c r="D36" s="27">
        <v>0</v>
      </c>
      <c r="E36" s="27">
        <v>0</v>
      </c>
      <c r="F36" s="32" t="str">
        <f t="shared" si="6"/>
        <v>%</v>
      </c>
    </row>
    <row r="37" spans="2:6" x14ac:dyDescent="0.25">
      <c r="B37" s="24" t="s">
        <v>32</v>
      </c>
      <c r="C37" s="27">
        <v>0</v>
      </c>
      <c r="D37" s="27">
        <v>246291</v>
      </c>
      <c r="E37" s="27">
        <v>129147.45</v>
      </c>
      <c r="F37" s="32">
        <f t="shared" si="1"/>
        <v>0.52436934358137322</v>
      </c>
    </row>
    <row r="38" spans="2:6" x14ac:dyDescent="0.25">
      <c r="B38" s="24" t="s">
        <v>33</v>
      </c>
      <c r="C38" s="27">
        <v>0</v>
      </c>
      <c r="D38" s="27">
        <v>4640</v>
      </c>
      <c r="E38" s="27">
        <v>0</v>
      </c>
      <c r="F38" s="32" t="str">
        <f t="shared" si="1"/>
        <v>%</v>
      </c>
    </row>
    <row r="39" spans="2:6" x14ac:dyDescent="0.25">
      <c r="B39" s="24" t="s">
        <v>34</v>
      </c>
      <c r="C39" s="27">
        <v>0</v>
      </c>
      <c r="D39" s="27">
        <v>32265</v>
      </c>
      <c r="E39" s="27">
        <v>32265</v>
      </c>
      <c r="F39" s="32">
        <f t="shared" si="1"/>
        <v>1</v>
      </c>
    </row>
    <row r="40" spans="2:6" x14ac:dyDescent="0.25">
      <c r="B40" s="24" t="s">
        <v>39</v>
      </c>
      <c r="C40" s="27">
        <v>0</v>
      </c>
      <c r="D40" s="27">
        <v>509668</v>
      </c>
      <c r="E40" s="27">
        <v>197619.86</v>
      </c>
      <c r="F40" s="32">
        <f t="shared" si="1"/>
        <v>0.38774233422541732</v>
      </c>
    </row>
    <row r="41" spans="2:6" x14ac:dyDescent="0.25">
      <c r="B41" s="24" t="s">
        <v>35</v>
      </c>
      <c r="C41" s="27">
        <v>0</v>
      </c>
      <c r="D41" s="27">
        <v>7193</v>
      </c>
      <c r="E41" s="27">
        <v>475</v>
      </c>
      <c r="F41" s="32">
        <f t="shared" si="1"/>
        <v>6.6036424301404148E-2</v>
      </c>
    </row>
    <row r="42" spans="2:6" x14ac:dyDescent="0.25">
      <c r="B42" s="24" t="s">
        <v>36</v>
      </c>
      <c r="C42" s="27">
        <v>0</v>
      </c>
      <c r="D42" s="27">
        <v>27238076</v>
      </c>
      <c r="E42" s="27">
        <v>13433869.170000004</v>
      </c>
      <c r="F42" s="32">
        <f t="shared" si="1"/>
        <v>0.49320183885234786</v>
      </c>
    </row>
    <row r="43" spans="2:6" x14ac:dyDescent="0.25">
      <c r="B43" s="43" t="s">
        <v>3</v>
      </c>
      <c r="C43" s="44">
        <f>+C30+C28+C25+C11+C9</f>
        <v>0</v>
      </c>
      <c r="D43" s="44">
        <f>+D30+D28+D25+D11+D9</f>
        <v>823958593</v>
      </c>
      <c r="E43" s="44">
        <f>+E30+E28+E25+E11+E9</f>
        <v>602931878.34000039</v>
      </c>
      <c r="F43" s="45">
        <f t="shared" si="1"/>
        <v>0.73175021592377565</v>
      </c>
    </row>
    <row r="44" spans="2:6" x14ac:dyDescent="0.25">
      <c r="B44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B24" sqref="B24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48</v>
      </c>
      <c r="C5" s="70"/>
      <c r="D5" s="70"/>
      <c r="E5" s="70"/>
      <c r="F5" s="70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21</v>
      </c>
      <c r="C9" s="41">
        <f>SUM(C10:C11)</f>
        <v>0</v>
      </c>
      <c r="D9" s="41">
        <f>SUM(D10:D11)</f>
        <v>709849</v>
      </c>
      <c r="E9" s="41">
        <f>SUM(E10:E11)</f>
        <v>444131.43000000005</v>
      </c>
      <c r="F9" s="42">
        <f t="shared" ref="F9:F15" si="0">IF(E9=0,"%",E9/D9)</f>
        <v>0.6256702904420518</v>
      </c>
    </row>
    <row r="10" spans="2:6" x14ac:dyDescent="0.25">
      <c r="B10" s="24" t="s">
        <v>26</v>
      </c>
      <c r="C10" s="27">
        <v>0</v>
      </c>
      <c r="D10" s="27">
        <v>187632</v>
      </c>
      <c r="E10" s="27">
        <v>127401.7</v>
      </c>
      <c r="F10" s="32">
        <f t="shared" si="0"/>
        <v>0.67899771893920013</v>
      </c>
    </row>
    <row r="11" spans="2:6" x14ac:dyDescent="0.25">
      <c r="B11" s="66" t="s">
        <v>39</v>
      </c>
      <c r="C11" s="67">
        <v>0</v>
      </c>
      <c r="D11" s="67">
        <v>522217</v>
      </c>
      <c r="E11" s="67">
        <v>316729.73000000004</v>
      </c>
      <c r="F11" s="68">
        <f t="shared" si="0"/>
        <v>0.60650980339590632</v>
      </c>
    </row>
    <row r="12" spans="2:6" hidden="1" x14ac:dyDescent="0.25">
      <c r="B12" s="40" t="s">
        <v>15</v>
      </c>
      <c r="C12" s="41">
        <f>SUM(C13:C14)</f>
        <v>0</v>
      </c>
      <c r="D12" s="41">
        <f t="shared" ref="D12:E12" si="1">SUM(D13:D14)</f>
        <v>0</v>
      </c>
      <c r="E12" s="41">
        <f t="shared" si="1"/>
        <v>0</v>
      </c>
      <c r="F12" s="51" t="str">
        <f t="shared" si="0"/>
        <v>%</v>
      </c>
    </row>
    <row r="13" spans="2:6" hidden="1" x14ac:dyDescent="0.25">
      <c r="B13" s="24" t="s">
        <v>25</v>
      </c>
      <c r="C13" s="27"/>
      <c r="D13" s="27"/>
      <c r="E13" s="27"/>
      <c r="F13" s="32" t="str">
        <f t="shared" si="0"/>
        <v>%</v>
      </c>
    </row>
    <row r="14" spans="2:6" hidden="1" x14ac:dyDescent="0.25">
      <c r="B14" s="50" t="s">
        <v>26</v>
      </c>
      <c r="C14" s="28"/>
      <c r="D14" s="28"/>
      <c r="E14" s="28"/>
      <c r="F14" s="33" t="str">
        <f t="shared" si="0"/>
        <v>%</v>
      </c>
    </row>
    <row r="15" spans="2:6" x14ac:dyDescent="0.25">
      <c r="B15" s="43" t="s">
        <v>3</v>
      </c>
      <c r="C15" s="44">
        <f>+C12+C9</f>
        <v>0</v>
      </c>
      <c r="D15" s="44">
        <f>+D12+D9</f>
        <v>709849</v>
      </c>
      <c r="E15" s="44">
        <f>+E12+E9</f>
        <v>444131.43000000005</v>
      </c>
      <c r="F15" s="45">
        <f t="shared" si="0"/>
        <v>0.6256702904420518</v>
      </c>
    </row>
    <row r="16" spans="2:6" x14ac:dyDescent="0.25">
      <c r="B16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2024-01-03T21:41:30Z</dcterms:modified>
</cp:coreProperties>
</file>