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ño 2023\2.- Informacion Portal MINSA - Transparencia\PpR - Pliego MINSA 2023\"/>
    </mc:Choice>
  </mc:AlternateContent>
  <bookViews>
    <workbookView xWindow="30" yWindow="30" windowWidth="28770" windowHeight="1557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RO!$B$5:$F$81</definedName>
    <definedName name="_xlnm.Print_Area" localSheetId="4">ROCC!$B$5:$F$35</definedName>
    <definedName name="_xlnm.Print_Area" localSheetId="3">ROOC!$B$2:$F$10</definedName>
    <definedName name="_xlnm.Print_Area" localSheetId="0">'TODA FUENTE'!$B$5:$F$82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5" l="1"/>
  <c r="F59" i="2"/>
  <c r="F58" i="2"/>
  <c r="F57" i="2"/>
  <c r="C64" i="2"/>
  <c r="D64" i="2"/>
  <c r="E64" i="2"/>
  <c r="F61" i="1"/>
  <c r="F60" i="1"/>
  <c r="F59" i="1"/>
  <c r="F58" i="1"/>
  <c r="F57" i="1"/>
  <c r="C65" i="1"/>
  <c r="D65" i="1"/>
  <c r="E65" i="1"/>
  <c r="F35" i="5" l="1"/>
  <c r="F34" i="5"/>
  <c r="F33" i="5"/>
  <c r="C25" i="5"/>
  <c r="D25" i="5"/>
  <c r="E25" i="5"/>
  <c r="F33" i="3"/>
  <c r="F34" i="3"/>
  <c r="F62" i="1"/>
  <c r="F24" i="3" l="1"/>
  <c r="C30" i="3"/>
  <c r="D30" i="3"/>
  <c r="E30" i="3"/>
  <c r="E9" i="8" l="1"/>
  <c r="D9" i="8"/>
  <c r="C9" i="8"/>
  <c r="F79" i="2" l="1"/>
  <c r="F78" i="2"/>
  <c r="F77" i="2"/>
  <c r="F76" i="2"/>
  <c r="F75" i="2"/>
  <c r="F74" i="2"/>
  <c r="F73" i="2"/>
  <c r="F72" i="2"/>
  <c r="F71" i="2"/>
  <c r="F70" i="2"/>
  <c r="F69" i="2"/>
  <c r="F68" i="2"/>
  <c r="F67" i="2"/>
  <c r="F65" i="2"/>
  <c r="F63" i="2"/>
  <c r="F62" i="2"/>
  <c r="F61" i="2"/>
  <c r="F60" i="2"/>
  <c r="F56" i="2"/>
  <c r="F55" i="2"/>
  <c r="F54" i="2"/>
  <c r="F52" i="2"/>
  <c r="F51" i="2"/>
  <c r="F50" i="2"/>
  <c r="F49" i="2"/>
  <c r="F48" i="2"/>
  <c r="F47" i="2"/>
  <c r="F46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1" i="2"/>
  <c r="F20" i="2"/>
  <c r="F19" i="2"/>
  <c r="F18" i="2"/>
  <c r="F17" i="2"/>
  <c r="F16" i="2"/>
  <c r="F15" i="2"/>
  <c r="F14" i="2"/>
  <c r="F13" i="2"/>
  <c r="F12" i="2"/>
  <c r="F11" i="2"/>
  <c r="F10" i="2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65" i="1"/>
  <c r="F64" i="1"/>
  <c r="F63" i="1"/>
  <c r="F56" i="1"/>
  <c r="F55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0" i="1"/>
  <c r="F29" i="1"/>
  <c r="F28" i="1"/>
  <c r="F27" i="1"/>
  <c r="F26" i="1"/>
  <c r="F25" i="1"/>
  <c r="F24" i="1"/>
  <c r="F23" i="1"/>
  <c r="F21" i="1"/>
  <c r="F20" i="1"/>
  <c r="F19" i="1"/>
  <c r="F18" i="1"/>
  <c r="F17" i="1"/>
  <c r="F16" i="1"/>
  <c r="F15" i="1"/>
  <c r="F14" i="1"/>
  <c r="F13" i="1"/>
  <c r="F12" i="1"/>
  <c r="F11" i="1"/>
  <c r="F10" i="1"/>
  <c r="F11" i="7" l="1"/>
  <c r="F19" i="5"/>
  <c r="C46" i="1"/>
  <c r="D46" i="1"/>
  <c r="E46" i="1"/>
  <c r="F46" i="1" s="1"/>
  <c r="E13" i="8" l="1"/>
  <c r="D13" i="8"/>
  <c r="C13" i="8"/>
  <c r="F31" i="8"/>
  <c r="F27" i="8"/>
  <c r="F26" i="8"/>
  <c r="F25" i="8"/>
  <c r="F24" i="8"/>
  <c r="F23" i="8"/>
  <c r="F22" i="8"/>
  <c r="F21" i="8"/>
  <c r="F20" i="8"/>
  <c r="F19" i="8"/>
  <c r="F18" i="8"/>
  <c r="F17" i="8"/>
  <c r="F14" i="8"/>
  <c r="F12" i="8"/>
  <c r="F11" i="8"/>
  <c r="C45" i="2"/>
  <c r="D45" i="2"/>
  <c r="E45" i="2"/>
  <c r="C22" i="1"/>
  <c r="D22" i="1"/>
  <c r="E22" i="1"/>
  <c r="F22" i="1" s="1"/>
  <c r="F45" i="2" l="1"/>
  <c r="E15" i="8"/>
  <c r="D15" i="8"/>
  <c r="C15" i="8"/>
  <c r="E32" i="8"/>
  <c r="D32" i="8"/>
  <c r="C32" i="8"/>
  <c r="C28" i="8"/>
  <c r="D28" i="8"/>
  <c r="E28" i="8"/>
  <c r="F28" i="8" s="1"/>
  <c r="F29" i="8"/>
  <c r="F48" i="3"/>
  <c r="F47" i="3"/>
  <c r="F46" i="3"/>
  <c r="F45" i="3"/>
  <c r="F44" i="3"/>
  <c r="F43" i="3"/>
  <c r="F42" i="3"/>
  <c r="F40" i="3"/>
  <c r="F39" i="3"/>
  <c r="F38" i="3"/>
  <c r="F37" i="3"/>
  <c r="E41" i="3"/>
  <c r="D41" i="3"/>
  <c r="F32" i="3"/>
  <c r="F41" i="3" l="1"/>
  <c r="F16" i="5" l="1"/>
  <c r="E30" i="8"/>
  <c r="D30" i="8"/>
  <c r="D34" i="8" s="1"/>
  <c r="C30" i="8"/>
  <c r="C34" i="8" s="1"/>
  <c r="F13" i="8" l="1"/>
  <c r="E34" i="8"/>
  <c r="F30" i="8"/>
  <c r="F36" i="5"/>
  <c r="F27" i="5"/>
  <c r="F36" i="3"/>
  <c r="F26" i="5" l="1"/>
  <c r="C31" i="1"/>
  <c r="D31" i="1"/>
  <c r="E31" i="1"/>
  <c r="F31" i="1" l="1"/>
  <c r="F25" i="5"/>
  <c r="F33" i="8"/>
  <c r="F16" i="8"/>
  <c r="F32" i="8" l="1"/>
  <c r="F15" i="8"/>
  <c r="C66" i="2"/>
  <c r="F34" i="8" l="1"/>
  <c r="F17" i="5" l="1"/>
  <c r="F11" i="3" l="1"/>
  <c r="F15" i="7" l="1"/>
  <c r="F14" i="7"/>
  <c r="E13" i="7"/>
  <c r="D13" i="7"/>
  <c r="C13" i="7"/>
  <c r="E28" i="5"/>
  <c r="D28" i="5"/>
  <c r="C28" i="5"/>
  <c r="C35" i="3"/>
  <c r="D35" i="3"/>
  <c r="E35" i="3"/>
  <c r="F64" i="2"/>
  <c r="F13" i="7" l="1"/>
  <c r="F37" i="5" l="1"/>
  <c r="F32" i="5"/>
  <c r="F29" i="5"/>
  <c r="F28" i="5"/>
  <c r="C31" i="2"/>
  <c r="D31" i="2"/>
  <c r="E31" i="2"/>
  <c r="F31" i="2" l="1"/>
  <c r="E11" i="5"/>
  <c r="D11" i="5"/>
  <c r="C11" i="5"/>
  <c r="E9" i="5"/>
  <c r="D9" i="5"/>
  <c r="C9" i="5"/>
  <c r="E53" i="2"/>
  <c r="D53" i="2"/>
  <c r="C53" i="2"/>
  <c r="E54" i="1"/>
  <c r="D54" i="1"/>
  <c r="C54" i="1"/>
  <c r="C67" i="1"/>
  <c r="D67" i="1"/>
  <c r="E67" i="1"/>
  <c r="F67" i="1" l="1"/>
  <c r="F54" i="1"/>
  <c r="F53" i="2"/>
  <c r="F15" i="5"/>
  <c r="F14" i="5"/>
  <c r="F13" i="5"/>
  <c r="F12" i="5"/>
  <c r="F11" i="5"/>
  <c r="E9" i="7" l="1"/>
  <c r="E16" i="7" s="1"/>
  <c r="D9" i="7"/>
  <c r="D16" i="7" s="1"/>
  <c r="C9" i="7"/>
  <c r="C16" i="7" s="1"/>
  <c r="F31" i="3"/>
  <c r="F29" i="3"/>
  <c r="F28" i="3"/>
  <c r="F27" i="3"/>
  <c r="F26" i="3"/>
  <c r="F25" i="3"/>
  <c r="F23" i="3"/>
  <c r="F22" i="3"/>
  <c r="F21" i="3"/>
  <c r="F20" i="3"/>
  <c r="F19" i="3"/>
  <c r="F18" i="3"/>
  <c r="F17" i="3"/>
  <c r="F15" i="3"/>
  <c r="F13" i="3"/>
  <c r="F12" i="3"/>
  <c r="F10" i="3"/>
  <c r="F30" i="3" l="1"/>
  <c r="F35" i="3"/>
  <c r="D66" i="2"/>
  <c r="E66" i="2"/>
  <c r="F66" i="2" s="1"/>
  <c r="F12" i="7"/>
  <c r="F10" i="7"/>
  <c r="F42" i="5" l="1"/>
  <c r="C30" i="5" l="1"/>
  <c r="C43" i="5" s="1"/>
  <c r="D30" i="5"/>
  <c r="D43" i="5" s="1"/>
  <c r="E30" i="5"/>
  <c r="E43" i="5" s="1"/>
  <c r="F41" i="5" l="1"/>
  <c r="F24" i="5" l="1"/>
  <c r="F10" i="8" l="1"/>
  <c r="F40" i="5" l="1"/>
  <c r="F39" i="5"/>
  <c r="F31" i="5"/>
  <c r="F23" i="5"/>
  <c r="F22" i="5"/>
  <c r="F21" i="5"/>
  <c r="F20" i="5"/>
  <c r="F18" i="5"/>
  <c r="F10" i="5"/>
  <c r="E9" i="3" l="1"/>
  <c r="D9" i="3"/>
  <c r="C9" i="3"/>
  <c r="F9" i="3" l="1"/>
  <c r="F9" i="5"/>
  <c r="F9" i="8"/>
  <c r="F30" i="5"/>
  <c r="F43" i="5"/>
  <c r="E14" i="3"/>
  <c r="D14" i="3"/>
  <c r="C14" i="3"/>
  <c r="F14" i="3" l="1"/>
  <c r="F16" i="7" l="1"/>
  <c r="F9" i="7"/>
  <c r="E6" i="4"/>
  <c r="E9" i="4" s="1"/>
  <c r="D6" i="4"/>
  <c r="D9" i="4" s="1"/>
  <c r="C6" i="4"/>
  <c r="C9" i="4" s="1"/>
  <c r="C41" i="3"/>
  <c r="E16" i="3"/>
  <c r="D16" i="3"/>
  <c r="C16" i="3"/>
  <c r="E22" i="2"/>
  <c r="D22" i="2"/>
  <c r="C22" i="2"/>
  <c r="E9" i="2"/>
  <c r="D9" i="2"/>
  <c r="C9" i="2"/>
  <c r="E9" i="1"/>
  <c r="D9" i="1"/>
  <c r="D81" i="1" s="1"/>
  <c r="C9" i="1"/>
  <c r="C81" i="1" s="1"/>
  <c r="F9" i="2" l="1"/>
  <c r="F22" i="2"/>
  <c r="E81" i="1"/>
  <c r="F81" i="1" s="1"/>
  <c r="F9" i="1"/>
  <c r="E49" i="3"/>
  <c r="D49" i="3"/>
  <c r="D80" i="2"/>
  <c r="E80" i="2"/>
  <c r="C80" i="2"/>
  <c r="C49" i="3"/>
  <c r="F16" i="3"/>
  <c r="F9" i="4"/>
  <c r="F8" i="4"/>
  <c r="F7" i="4"/>
  <c r="F6" i="4"/>
  <c r="F80" i="2" l="1"/>
  <c r="F49" i="3"/>
</calcChain>
</file>

<file path=xl/sharedStrings.xml><?xml version="1.0" encoding="utf-8"?>
<sst xmlns="http://schemas.openxmlformats.org/spreadsheetml/2006/main" count="289" uniqueCount="48">
  <si>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</si>
  <si>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</si>
  <si>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</si>
  <si>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</si>
  <si>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</si>
  <si>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</si>
  <si>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</si>
  <si>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</si>
  <si>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</si>
  <si>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</si>
  <si>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</si>
  <si>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</si>
  <si>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</si>
  <si>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</si>
  <si>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</si>
  <si>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</si>
  <si>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</si>
  <si>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</si>
  <si>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</si>
  <si>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</si>
  <si>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</si>
  <si>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</si>
  <si>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</si>
  <si>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</si>
  <si>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0104  REDUCCION DE LA MORTALIDAD POR EMERGENCIAS Y URGENCIAS MEDICAS</t>
  </si>
  <si>
    <t>0001.PROGRAMA ARTICULADO NUTRICIONAL</t>
  </si>
  <si>
    <t>0002.SALUD MATERNO NEONATAL</t>
  </si>
  <si>
    <t>0016.TBC-VIH/SIDA</t>
  </si>
  <si>
    <t>0017.ENFERMEDADES METAXENICAS Y ZOONOSIS</t>
  </si>
  <si>
    <t>0018.ENFERMEDADES NO TRANSMISIBLES</t>
  </si>
  <si>
    <t>0024.PREVENCION Y CONTROL DEL CANCER</t>
  </si>
  <si>
    <t>0068.REDUCCION DE VULNERABILIDAD Y ATENCION DE EMERGENCIAS POR DESASTRES</t>
  </si>
  <si>
    <t>0104.REDUCCION DE LA MORTALIDAD POR EMERGENCIAS Y URGENCIAS MEDICAS</t>
  </si>
  <si>
    <t>0129.PREVENCION Y MANEJO DE CONDICIONES SECUNDARIAS DE SALUD EN PERSONAS CON DISCAPACIDAD</t>
  </si>
  <si>
    <t>0131.CONTROL Y PREVENCION EN SALUD MENTAL</t>
  </si>
  <si>
    <t>9001.ACCIONES CENTRALES</t>
  </si>
  <si>
    <t>9002.ASIGNACIONES PRESUPUESTARIAS QUE NO RESULTAN EN PRODUCTOS</t>
  </si>
  <si>
    <t>0137.DESARROLLO DE LA CIENCIA, TECNOLOGIA E INNOVACION TECNOLOGICA</t>
  </si>
  <si>
    <t>1002.PRODUCTOS ESPECIFICOS PARA REDUCCION DE LA VIOLENCIA CONTRA LA MUJER</t>
  </si>
  <si>
    <t>1001.PRODUCTOS ESPECIFICOS PARA DESARROLLO INFANTIL TEMPRANO</t>
  </si>
  <si>
    <t>DEVENGADO
AL 31.12.23</t>
  </si>
  <si>
    <t>EJECUCION DE LOS PROGRAMAS PRESUPUESTALES AL MES DE DICIEMBRE
DEL AÑO FISCAL 2023 DEL PLIEGO 011 MINSA - TODA FUENTE</t>
  </si>
  <si>
    <t>Fuente: Reporte SIAF Operaciones en Linea al 31 de Diciembre del 2023</t>
  </si>
  <si>
    <t>EJECUCION DE LOS PROGRAMAS PRESUPUESTALES AL MES DE DICIEMBRE
DEL AÑO FISCAL 2023 DEL PLIEGO 011 MINSA - RECURSOS ORDINARIOS</t>
  </si>
  <si>
    <t>EJECUCION DE LOS PROGRAMAS PRESUPUESTALES AL MES DE DICIEMBRE
DEL AÑO FISCAL 2023 DEL PLIEGO 011 MINSA - RECURSOS DIRECTAMENTE RECAUDADOS</t>
  </si>
  <si>
    <t>EJECUCION DE LOS PROGRAMAS PRESUPUESTALES AL MES DE DICIEMBRE
DEL AÑO FISCAL 2023 DEL PLIEGO 011 MINSA - ROOC</t>
  </si>
  <si>
    <t>EJECUCION DE LOS PROGRAMAS PRESUPUESTALES AL MES DE DICIEMBRE
DEL AÑO FISCAL 2023 DEL PLIEGO 011 MINSA - DONACIONES Y TRANSFERENCIAS</t>
  </si>
  <si>
    <t>EJECUCION DE LOS PROGRAMAS PRESUPUESTALES AL MES DE DICIEMBRE
DEL AÑO FISCAL 2023 DEL PLIEGO 011 MINSA - RECURSOS DETERMINADOS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</si>
</sst>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  <xf numFmtId="3" fontId="4" fillId="0" borderId="3" xfId="3" applyNumberFormat="1" applyBorder="1" applyAlignment="1">
      <alignment horizontal="left" vertical="center" indent="3"/>
    </xf>
    <xf numFmtId="164" fontId="4" fillId="0" borderId="3" xfId="3" applyNumberFormat="1" applyBorder="1" applyAlignment="1">
      <alignment vertical="center"/>
    </xf>
    <xf numFmtId="166" fontId="2" fillId="0" borderId="9" xfId="3" applyNumberFormat="1" applyFont="1" applyBorder="1" applyAlignment="1">
      <alignment horizontal="left" vertical="center" indent="4"/>
    </xf>
    <xf numFmtId="164" fontId="4" fillId="0" borderId="9" xfId="3" applyNumberFormat="1" applyBorder="1" applyAlignment="1">
      <alignment vertical="center"/>
    </xf>
    <xf numFmtId="165" fontId="0" fillId="0" borderId="9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5"/>
  <sheetViews>
    <sheetView showGridLines="0" tabSelected="1" zoomScale="120" zoomScaleNormal="120" workbookViewId="0">
      <selection activeCell="B5" sqref="B5:F5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3" width="14.140625" style="1" customWidth="1"/>
    <col min="4" max="4" width="15.28515625" style="1" bestFit="1" customWidth="1"/>
    <col min="5" max="5" width="15.7109375" style="1" customWidth="1"/>
    <col min="6" max="6" width="12.28515625" style="52" customWidth="1"/>
    <col min="7" max="16384" width="11.42578125" style="1"/>
  </cols>
  <sheetData>
    <row r="5" spans="2:6" ht="51.75" customHeight="1" x14ac:dyDescent="0.25">
      <c r="B5" s="68" t="s">
        <v>41</v>
      </c>
      <c r="C5" s="68"/>
      <c r="D5" s="68"/>
      <c r="E5" s="68"/>
      <c r="F5" s="68"/>
    </row>
    <row r="7" spans="2:6" x14ac:dyDescent="0.25">
      <c r="F7" s="60" t="s">
        <v>22</v>
      </c>
    </row>
    <row r="8" spans="2:6" ht="38.25" x14ac:dyDescent="0.25">
      <c r="B8" s="46" t="s">
        <v>4</v>
      </c>
      <c r="C8" s="47" t="s">
        <v>1</v>
      </c>
      <c r="D8" s="47" t="s">
        <v>2</v>
      </c>
      <c r="E8" s="48" t="s">
        <v>40</v>
      </c>
      <c r="F8" s="49" t="s">
        <v>5</v>
      </c>
    </row>
    <row r="9" spans="2:6" x14ac:dyDescent="0.25">
      <c r="B9" s="40" t="s">
        <v>14</v>
      </c>
      <c r="C9" s="41">
        <f>SUM(C10:C21)</f>
        <v>2979673033</v>
      </c>
      <c r="D9" s="41">
        <f>SUM(D10:D21)</f>
        <v>3124594454</v>
      </c>
      <c r="E9" s="41">
        <f>SUM(E10:E21)</f>
        <v>3082582482.9300022</v>
      </c>
      <c r="F9" s="53">
        <f>IF(E9=0,"0.0%",E9/D9)</f>
        <v>0.98655442436178697</v>
      </c>
    </row>
    <row r="10" spans="2:6" x14ac:dyDescent="0.25">
      <c r="B10" s="16" t="s">
        <v>26</v>
      </c>
      <c r="C10" s="29">
        <v>275192233</v>
      </c>
      <c r="D10" s="29">
        <v>305930627</v>
      </c>
      <c r="E10" s="29">
        <v>304183797.07000035</v>
      </c>
      <c r="F10" s="54">
        <f t="shared" ref="F10:F69" si="0">IF(E10=0,"0.0%",E10/D10)</f>
        <v>0.99429011097342779</v>
      </c>
    </row>
    <row r="11" spans="2:6" x14ac:dyDescent="0.25">
      <c r="B11" s="17" t="s">
        <v>27</v>
      </c>
      <c r="C11" s="30">
        <v>61128019</v>
      </c>
      <c r="D11" s="30">
        <v>65259975</v>
      </c>
      <c r="E11" s="30">
        <v>64650143.93000003</v>
      </c>
      <c r="F11" s="55">
        <f t="shared" si="0"/>
        <v>0.99065535851032782</v>
      </c>
    </row>
    <row r="12" spans="2:6" x14ac:dyDescent="0.25">
      <c r="B12" s="17" t="s">
        <v>28</v>
      </c>
      <c r="C12" s="30">
        <v>34247147</v>
      </c>
      <c r="D12" s="30">
        <v>35208623</v>
      </c>
      <c r="E12" s="30">
        <v>34600035.400000006</v>
      </c>
      <c r="F12" s="55">
        <f t="shared" si="0"/>
        <v>0.98271481392498672</v>
      </c>
    </row>
    <row r="13" spans="2:6" x14ac:dyDescent="0.25">
      <c r="B13" s="17" t="s">
        <v>29</v>
      </c>
      <c r="C13" s="30">
        <v>113499551</v>
      </c>
      <c r="D13" s="30">
        <v>124194310</v>
      </c>
      <c r="E13" s="30">
        <v>122909678.40999998</v>
      </c>
      <c r="F13" s="55">
        <f t="shared" si="0"/>
        <v>0.98965627660397626</v>
      </c>
    </row>
    <row r="14" spans="2:6" x14ac:dyDescent="0.25">
      <c r="B14" s="17" t="s">
        <v>30</v>
      </c>
      <c r="C14" s="30">
        <v>55422734</v>
      </c>
      <c r="D14" s="30">
        <v>61392466</v>
      </c>
      <c r="E14" s="30">
        <v>60804440.670000039</v>
      </c>
      <c r="F14" s="55">
        <f t="shared" si="0"/>
        <v>0.99042186495652473</v>
      </c>
    </row>
    <row r="15" spans="2:6" x14ac:dyDescent="0.25">
      <c r="B15" s="17" t="s">
        <v>31</v>
      </c>
      <c r="C15" s="30">
        <v>6943067</v>
      </c>
      <c r="D15" s="30">
        <v>7563058</v>
      </c>
      <c r="E15" s="30">
        <v>7495585.8899999987</v>
      </c>
      <c r="F15" s="55">
        <f t="shared" si="0"/>
        <v>0.99107872635645511</v>
      </c>
    </row>
    <row r="16" spans="2:6" x14ac:dyDescent="0.25">
      <c r="B16" s="17" t="s">
        <v>32</v>
      </c>
      <c r="C16" s="30">
        <v>257903093</v>
      </c>
      <c r="D16" s="30">
        <v>288116181</v>
      </c>
      <c r="E16" s="30">
        <v>286747264.34999979</v>
      </c>
      <c r="F16" s="55">
        <f t="shared" si="0"/>
        <v>0.99524873387794832</v>
      </c>
    </row>
    <row r="17" spans="2:6" x14ac:dyDescent="0.25">
      <c r="B17" s="17" t="s">
        <v>33</v>
      </c>
      <c r="C17" s="30">
        <v>35761385</v>
      </c>
      <c r="D17" s="30">
        <v>40648738</v>
      </c>
      <c r="E17" s="30">
        <v>40195318.580000035</v>
      </c>
      <c r="F17" s="55">
        <f t="shared" si="0"/>
        <v>0.98884542442621548</v>
      </c>
    </row>
    <row r="18" spans="2:6" x14ac:dyDescent="0.25">
      <c r="B18" s="17" t="s">
        <v>34</v>
      </c>
      <c r="C18" s="30">
        <v>47373772</v>
      </c>
      <c r="D18" s="30">
        <v>53140839</v>
      </c>
      <c r="E18" s="30">
        <v>52547818.249999985</v>
      </c>
      <c r="F18" s="55">
        <f t="shared" si="0"/>
        <v>0.98884058360463567</v>
      </c>
    </row>
    <row r="19" spans="2:6" x14ac:dyDescent="0.25">
      <c r="B19" s="17" t="s">
        <v>39</v>
      </c>
      <c r="C19" s="30">
        <v>156694519</v>
      </c>
      <c r="D19" s="30">
        <v>169366711</v>
      </c>
      <c r="E19" s="30">
        <v>166341629.61000001</v>
      </c>
      <c r="F19" s="55">
        <f t="shared" si="0"/>
        <v>0.98213886676939732</v>
      </c>
    </row>
    <row r="20" spans="2:6" x14ac:dyDescent="0.25">
      <c r="B20" s="17" t="s">
        <v>35</v>
      </c>
      <c r="C20" s="30">
        <v>1114797427</v>
      </c>
      <c r="D20" s="30">
        <v>1119073262</v>
      </c>
      <c r="E20" s="30">
        <v>1098309178.6899991</v>
      </c>
      <c r="F20" s="55">
        <f t="shared" si="0"/>
        <v>0.9814452869038337</v>
      </c>
    </row>
    <row r="21" spans="2:6" x14ac:dyDescent="0.25">
      <c r="B21" s="17" t="s">
        <v>36</v>
      </c>
      <c r="C21" s="30">
        <v>820710086</v>
      </c>
      <c r="D21" s="30">
        <v>854699664</v>
      </c>
      <c r="E21" s="30">
        <v>843797592.0800029</v>
      </c>
      <c r="F21" s="55">
        <f t="shared" si="0"/>
        <v>0.98724455808374212</v>
      </c>
    </row>
    <row r="22" spans="2:6" x14ac:dyDescent="0.25">
      <c r="B22" s="40" t="s">
        <v>13</v>
      </c>
      <c r="C22" s="41">
        <f>SUM(C23:C30)</f>
        <v>153149141</v>
      </c>
      <c r="D22" s="41">
        <f>SUM(D23:D30)</f>
        <v>158443776</v>
      </c>
      <c r="E22" s="41">
        <f>SUM(E23:E30)</f>
        <v>157101991.41000003</v>
      </c>
      <c r="F22" s="53">
        <f t="shared" si="0"/>
        <v>0.99153147808090625</v>
      </c>
    </row>
    <row r="23" spans="2:6" x14ac:dyDescent="0.25">
      <c r="B23" s="17" t="s">
        <v>26</v>
      </c>
      <c r="C23" s="30">
        <v>0</v>
      </c>
      <c r="D23" s="30">
        <v>16000</v>
      </c>
      <c r="E23" s="30">
        <v>16000</v>
      </c>
      <c r="F23" s="55">
        <f t="shared" si="0"/>
        <v>1</v>
      </c>
    </row>
    <row r="24" spans="2:6" x14ac:dyDescent="0.25">
      <c r="B24" s="17" t="s">
        <v>27</v>
      </c>
      <c r="C24" s="30">
        <v>0</v>
      </c>
      <c r="D24" s="30">
        <v>24641</v>
      </c>
      <c r="E24" s="30">
        <v>24640.379999999997</v>
      </c>
      <c r="F24" s="55">
        <f t="shared" si="0"/>
        <v>0.9999748386834949</v>
      </c>
    </row>
    <row r="25" spans="2:6" x14ac:dyDescent="0.25">
      <c r="B25" s="17" t="s">
        <v>30</v>
      </c>
      <c r="C25" s="30">
        <v>0</v>
      </c>
      <c r="D25" s="30">
        <v>6000</v>
      </c>
      <c r="E25" s="30">
        <v>6000</v>
      </c>
      <c r="F25" s="55">
        <f t="shared" si="0"/>
        <v>1</v>
      </c>
    </row>
    <row r="26" spans="2:6" x14ac:dyDescent="0.25">
      <c r="B26" s="17" t="s">
        <v>32</v>
      </c>
      <c r="C26" s="30">
        <v>0</v>
      </c>
      <c r="D26" s="30">
        <v>54000</v>
      </c>
      <c r="E26" s="30">
        <v>52500</v>
      </c>
      <c r="F26" s="55">
        <f t="shared" si="0"/>
        <v>0.97222222222222221</v>
      </c>
    </row>
    <row r="27" spans="2:6" x14ac:dyDescent="0.25">
      <c r="B27" s="17" t="s">
        <v>33</v>
      </c>
      <c r="C27" s="30">
        <v>0</v>
      </c>
      <c r="D27" s="30">
        <v>3000</v>
      </c>
      <c r="E27" s="30">
        <v>3000</v>
      </c>
      <c r="F27" s="55">
        <f t="shared" si="0"/>
        <v>1</v>
      </c>
    </row>
    <row r="28" spans="2:6" x14ac:dyDescent="0.25">
      <c r="B28" s="17" t="s">
        <v>34</v>
      </c>
      <c r="C28" s="30">
        <v>0</v>
      </c>
      <c r="D28" s="30">
        <v>0</v>
      </c>
      <c r="E28" s="30">
        <v>0</v>
      </c>
      <c r="F28" s="55" t="str">
        <f t="shared" si="0"/>
        <v>0.0%</v>
      </c>
    </row>
    <row r="29" spans="2:6" x14ac:dyDescent="0.25">
      <c r="B29" s="17" t="s">
        <v>35</v>
      </c>
      <c r="C29" s="30">
        <v>3542637</v>
      </c>
      <c r="D29" s="30">
        <v>5132797</v>
      </c>
      <c r="E29" s="30">
        <v>5056427.3</v>
      </c>
      <c r="F29" s="55">
        <f t="shared" si="0"/>
        <v>0.98512123117278938</v>
      </c>
    </row>
    <row r="30" spans="2:6" x14ac:dyDescent="0.25">
      <c r="B30" s="17" t="s">
        <v>36</v>
      </c>
      <c r="C30" s="30">
        <v>149606504</v>
      </c>
      <c r="D30" s="30">
        <v>153207338</v>
      </c>
      <c r="E30" s="30">
        <v>151943423.73000002</v>
      </c>
      <c r="F30" s="55">
        <f t="shared" si="0"/>
        <v>0.99175030199924252</v>
      </c>
    </row>
    <row r="31" spans="2:6" x14ac:dyDescent="0.25">
      <c r="B31" s="40" t="s">
        <v>12</v>
      </c>
      <c r="C31" s="41">
        <f>SUM(C32:C45)</f>
        <v>3266312559</v>
      </c>
      <c r="D31" s="41">
        <f>SUM(D32:D45)</f>
        <v>4664776511</v>
      </c>
      <c r="E31" s="41">
        <f>SUM(E32:E45)</f>
        <v>4463082964.0200014</v>
      </c>
      <c r="F31" s="53">
        <f t="shared" si="0"/>
        <v>0.95676244156512424</v>
      </c>
    </row>
    <row r="32" spans="2:6" x14ac:dyDescent="0.25">
      <c r="B32" s="16" t="s">
        <v>26</v>
      </c>
      <c r="C32" s="29">
        <v>88310509</v>
      </c>
      <c r="D32" s="29">
        <v>132767998</v>
      </c>
      <c r="E32" s="29">
        <v>123732236.13000007</v>
      </c>
      <c r="F32" s="54">
        <f t="shared" si="0"/>
        <v>0.93194322422486231</v>
      </c>
    </row>
    <row r="33" spans="2:6" x14ac:dyDescent="0.25">
      <c r="B33" s="17" t="s">
        <v>27</v>
      </c>
      <c r="C33" s="30">
        <v>138438154</v>
      </c>
      <c r="D33" s="30">
        <v>127763392</v>
      </c>
      <c r="E33" s="30">
        <v>125540885.19999996</v>
      </c>
      <c r="F33" s="55">
        <f t="shared" si="0"/>
        <v>0.98260451006184901</v>
      </c>
    </row>
    <row r="34" spans="2:6" x14ac:dyDescent="0.25">
      <c r="B34" s="17" t="s">
        <v>28</v>
      </c>
      <c r="C34" s="30">
        <v>30911780</v>
      </c>
      <c r="D34" s="30">
        <v>54833088</v>
      </c>
      <c r="E34" s="30">
        <v>53600556.290000007</v>
      </c>
      <c r="F34" s="55">
        <f t="shared" si="0"/>
        <v>0.97752211748497564</v>
      </c>
    </row>
    <row r="35" spans="2:6" x14ac:dyDescent="0.25">
      <c r="B35" s="17" t="s">
        <v>29</v>
      </c>
      <c r="C35" s="30">
        <v>33846778</v>
      </c>
      <c r="D35" s="30">
        <v>52098719</v>
      </c>
      <c r="E35" s="30">
        <v>48038094.229999989</v>
      </c>
      <c r="F35" s="55">
        <f t="shared" si="0"/>
        <v>0.92205902855308186</v>
      </c>
    </row>
    <row r="36" spans="2:6" x14ac:dyDescent="0.25">
      <c r="B36" s="17" t="s">
        <v>30</v>
      </c>
      <c r="C36" s="30">
        <v>480760630</v>
      </c>
      <c r="D36" s="30">
        <v>262503136</v>
      </c>
      <c r="E36" s="30">
        <v>253805325.76000017</v>
      </c>
      <c r="F36" s="55">
        <f t="shared" si="0"/>
        <v>0.96686588064227985</v>
      </c>
    </row>
    <row r="37" spans="2:6" x14ac:dyDescent="0.25">
      <c r="B37" s="17" t="s">
        <v>31</v>
      </c>
      <c r="C37" s="30">
        <v>23328647</v>
      </c>
      <c r="D37" s="30">
        <v>39922452</v>
      </c>
      <c r="E37" s="30">
        <v>38312869.129999973</v>
      </c>
      <c r="F37" s="55">
        <f t="shared" si="0"/>
        <v>0.9596822642557119</v>
      </c>
    </row>
    <row r="38" spans="2:6" x14ac:dyDescent="0.25">
      <c r="B38" s="17" t="s">
        <v>32</v>
      </c>
      <c r="C38" s="30">
        <v>51065479</v>
      </c>
      <c r="D38" s="30">
        <v>78098088</v>
      </c>
      <c r="E38" s="30">
        <v>75457882.939999893</v>
      </c>
      <c r="F38" s="55">
        <f t="shared" si="0"/>
        <v>0.96619372986442242</v>
      </c>
    </row>
    <row r="39" spans="2:6" x14ac:dyDescent="0.25">
      <c r="B39" s="17" t="s">
        <v>33</v>
      </c>
      <c r="C39" s="30">
        <v>14653843</v>
      </c>
      <c r="D39" s="30">
        <v>22546573</v>
      </c>
      <c r="E39" s="30">
        <v>21522879.740000002</v>
      </c>
      <c r="F39" s="55">
        <f t="shared" si="0"/>
        <v>0.95459650298074128</v>
      </c>
    </row>
    <row r="40" spans="2:6" x14ac:dyDescent="0.25">
      <c r="B40" s="17" t="s">
        <v>34</v>
      </c>
      <c r="C40" s="30">
        <v>50233929</v>
      </c>
      <c r="D40" s="30">
        <v>70382162</v>
      </c>
      <c r="E40" s="30">
        <v>62396860.029999979</v>
      </c>
      <c r="F40" s="55">
        <f t="shared" si="0"/>
        <v>0.88654366755599212</v>
      </c>
    </row>
    <row r="41" spans="2:6" x14ac:dyDescent="0.25">
      <c r="B41" s="17" t="s">
        <v>37</v>
      </c>
      <c r="C41" s="30">
        <v>0</v>
      </c>
      <c r="D41" s="30">
        <v>169</v>
      </c>
      <c r="E41" s="30">
        <v>0</v>
      </c>
      <c r="F41" s="55" t="str">
        <f t="shared" si="0"/>
        <v>0.0%</v>
      </c>
    </row>
    <row r="42" spans="2:6" x14ac:dyDescent="0.25">
      <c r="B42" s="17" t="s">
        <v>39</v>
      </c>
      <c r="C42" s="30">
        <v>70037114</v>
      </c>
      <c r="D42" s="30">
        <v>112730923</v>
      </c>
      <c r="E42" s="30">
        <v>105740619.52000007</v>
      </c>
      <c r="F42" s="55">
        <f t="shared" si="0"/>
        <v>0.93799125125587834</v>
      </c>
    </row>
    <row r="43" spans="2:6" x14ac:dyDescent="0.25">
      <c r="B43" s="17" t="s">
        <v>38</v>
      </c>
      <c r="C43" s="30">
        <v>23915230</v>
      </c>
      <c r="D43" s="30">
        <v>19731831</v>
      </c>
      <c r="E43" s="30">
        <v>13328242.459999999</v>
      </c>
      <c r="F43" s="55">
        <f t="shared" si="0"/>
        <v>0.6754691168802327</v>
      </c>
    </row>
    <row r="44" spans="2:6" x14ac:dyDescent="0.25">
      <c r="B44" s="17" t="s">
        <v>35</v>
      </c>
      <c r="C44" s="30">
        <v>507488235</v>
      </c>
      <c r="D44" s="30">
        <v>677350020</v>
      </c>
      <c r="E44" s="30">
        <v>650862130.89000106</v>
      </c>
      <c r="F44" s="55">
        <f t="shared" si="0"/>
        <v>0.96089482789120029</v>
      </c>
    </row>
    <row r="45" spans="2:6" x14ac:dyDescent="0.25">
      <c r="B45" s="17" t="s">
        <v>36</v>
      </c>
      <c r="C45" s="30">
        <v>1753322231</v>
      </c>
      <c r="D45" s="30">
        <v>3014047960</v>
      </c>
      <c r="E45" s="30">
        <v>2890744381.7000003</v>
      </c>
      <c r="F45" s="55">
        <f t="shared" si="0"/>
        <v>0.95909037283534149</v>
      </c>
    </row>
    <row r="46" spans="2:6" x14ac:dyDescent="0.25">
      <c r="B46" s="40" t="s">
        <v>11</v>
      </c>
      <c r="C46" s="41">
        <f>SUM(C47:C53)</f>
        <v>1336396309</v>
      </c>
      <c r="D46" s="41">
        <f>SUM(D47:D53)</f>
        <v>533936458</v>
      </c>
      <c r="E46" s="41">
        <f>SUM(E47:E53)</f>
        <v>508952688.76999998</v>
      </c>
      <c r="F46" s="53">
        <f t="shared" si="0"/>
        <v>0.95320834744347049</v>
      </c>
    </row>
    <row r="47" spans="2:6" x14ac:dyDescent="0.25">
      <c r="B47" s="17" t="s">
        <v>26</v>
      </c>
      <c r="C47" s="30">
        <v>7200122</v>
      </c>
      <c r="D47" s="30">
        <v>25007636</v>
      </c>
      <c r="E47" s="30">
        <v>25007634.18</v>
      </c>
      <c r="F47" s="55">
        <f t="shared" si="0"/>
        <v>0.99999992722222919</v>
      </c>
    </row>
    <row r="48" spans="2:6" x14ac:dyDescent="0.25">
      <c r="B48" s="17" t="s">
        <v>27</v>
      </c>
      <c r="C48" s="30">
        <v>0</v>
      </c>
      <c r="D48" s="30">
        <v>12286097</v>
      </c>
      <c r="E48" s="30">
        <v>10533521.960000001</v>
      </c>
      <c r="F48" s="55">
        <f t="shared" si="0"/>
        <v>0.85735298687614148</v>
      </c>
    </row>
    <row r="49" spans="2:6" x14ac:dyDescent="0.25">
      <c r="B49" s="17" t="s">
        <v>28</v>
      </c>
      <c r="C49" s="30">
        <v>12000000</v>
      </c>
      <c r="D49" s="30">
        <v>34555501</v>
      </c>
      <c r="E49" s="30">
        <v>29754819.32</v>
      </c>
      <c r="F49" s="55">
        <f t="shared" si="0"/>
        <v>0.861073301180035</v>
      </c>
    </row>
    <row r="50" spans="2:6" x14ac:dyDescent="0.25">
      <c r="B50" s="17" t="s">
        <v>30</v>
      </c>
      <c r="C50" s="30">
        <v>21990134</v>
      </c>
      <c r="D50" s="30">
        <v>60372077</v>
      </c>
      <c r="E50" s="30">
        <v>60301215.769999996</v>
      </c>
      <c r="F50" s="55">
        <f t="shared" si="0"/>
        <v>0.99882625820542825</v>
      </c>
    </row>
    <row r="51" spans="2:6" x14ac:dyDescent="0.25">
      <c r="B51" s="17" t="s">
        <v>39</v>
      </c>
      <c r="C51" s="30">
        <v>282129845</v>
      </c>
      <c r="D51" s="30">
        <v>291615063</v>
      </c>
      <c r="E51" s="30">
        <v>281746110.88</v>
      </c>
      <c r="F51" s="55">
        <f t="shared" si="0"/>
        <v>0.96615760510286119</v>
      </c>
    </row>
    <row r="52" spans="2:6" x14ac:dyDescent="0.25">
      <c r="B52" s="17" t="s">
        <v>35</v>
      </c>
      <c r="C52" s="30">
        <v>843018347</v>
      </c>
      <c r="D52" s="30">
        <v>2050420</v>
      </c>
      <c r="E52" s="30">
        <v>973430</v>
      </c>
      <c r="F52" s="55">
        <f t="shared" si="0"/>
        <v>0.47474663727431454</v>
      </c>
    </row>
    <row r="53" spans="2:6" x14ac:dyDescent="0.25">
      <c r="B53" s="17" t="s">
        <v>36</v>
      </c>
      <c r="C53" s="30">
        <v>170057861</v>
      </c>
      <c r="D53" s="30">
        <v>108049664</v>
      </c>
      <c r="E53" s="30">
        <v>100635956.66</v>
      </c>
      <c r="F53" s="55">
        <f t="shared" si="0"/>
        <v>0.93138611388925741</v>
      </c>
    </row>
    <row r="54" spans="2:6" x14ac:dyDescent="0.25">
      <c r="B54" s="40" t="s">
        <v>10</v>
      </c>
      <c r="C54" s="41">
        <f>+SUM(C55:C64)</f>
        <v>283082289</v>
      </c>
      <c r="D54" s="41">
        <f>+SUM(D55:D64)</f>
        <v>196886921</v>
      </c>
      <c r="E54" s="41">
        <f>+SUM(E55:E64)</f>
        <v>193937602.47999999</v>
      </c>
      <c r="F54" s="53">
        <f t="shared" si="0"/>
        <v>0.98502024154260603</v>
      </c>
    </row>
    <row r="55" spans="2:6" x14ac:dyDescent="0.25">
      <c r="B55" s="16" t="s">
        <v>26</v>
      </c>
      <c r="C55" s="29">
        <v>124732</v>
      </c>
      <c r="D55" s="29">
        <v>11250212</v>
      </c>
      <c r="E55" s="29">
        <v>11250212</v>
      </c>
      <c r="F55" s="54">
        <f t="shared" si="0"/>
        <v>1</v>
      </c>
    </row>
    <row r="56" spans="2:6" x14ac:dyDescent="0.25">
      <c r="B56" s="17" t="s">
        <v>27</v>
      </c>
      <c r="C56" s="30">
        <v>0</v>
      </c>
      <c r="D56" s="30">
        <v>3029902</v>
      </c>
      <c r="E56" s="30">
        <v>3029902</v>
      </c>
      <c r="F56" s="55">
        <f t="shared" si="0"/>
        <v>1</v>
      </c>
    </row>
    <row r="57" spans="2:6" x14ac:dyDescent="0.25">
      <c r="B57" s="17" t="s">
        <v>28</v>
      </c>
      <c r="C57" s="30">
        <v>128000</v>
      </c>
      <c r="D57" s="30">
        <v>3094574</v>
      </c>
      <c r="E57" s="30">
        <v>3083382</v>
      </c>
      <c r="F57" s="55">
        <f t="shared" si="0"/>
        <v>0.99638334711013532</v>
      </c>
    </row>
    <row r="58" spans="2:6" x14ac:dyDescent="0.25">
      <c r="B58" s="17" t="s">
        <v>29</v>
      </c>
      <c r="C58" s="30">
        <v>0</v>
      </c>
      <c r="D58" s="30">
        <v>7509</v>
      </c>
      <c r="E58" s="30">
        <v>7509</v>
      </c>
      <c r="F58" s="55">
        <f t="shared" si="0"/>
        <v>1</v>
      </c>
    </row>
    <row r="59" spans="2:6" x14ac:dyDescent="0.25">
      <c r="B59" s="17" t="s">
        <v>30</v>
      </c>
      <c r="C59" s="30">
        <v>0</v>
      </c>
      <c r="D59" s="30">
        <v>9661567</v>
      </c>
      <c r="E59" s="30">
        <v>9661567</v>
      </c>
      <c r="F59" s="55">
        <f t="shared" si="0"/>
        <v>1</v>
      </c>
    </row>
    <row r="60" spans="2:6" x14ac:dyDescent="0.25">
      <c r="B60" s="17" t="s">
        <v>31</v>
      </c>
      <c r="C60" s="30">
        <v>0</v>
      </c>
      <c r="D60" s="30">
        <v>0</v>
      </c>
      <c r="E60" s="30">
        <v>0</v>
      </c>
      <c r="F60" s="55" t="str">
        <f t="shared" si="0"/>
        <v>0.0%</v>
      </c>
    </row>
    <row r="61" spans="2:6" x14ac:dyDescent="0.25">
      <c r="B61" s="17" t="s">
        <v>34</v>
      </c>
      <c r="C61" s="30">
        <v>0</v>
      </c>
      <c r="D61" s="30">
        <v>218209</v>
      </c>
      <c r="E61" s="30">
        <v>183769.79</v>
      </c>
      <c r="F61" s="55">
        <f t="shared" si="0"/>
        <v>0.842173283411775</v>
      </c>
    </row>
    <row r="62" spans="2:6" x14ac:dyDescent="0.25">
      <c r="B62" s="17" t="s">
        <v>39</v>
      </c>
      <c r="C62" s="30">
        <v>43956363</v>
      </c>
      <c r="D62" s="30">
        <v>50949848</v>
      </c>
      <c r="E62" s="30">
        <v>50949848</v>
      </c>
      <c r="F62" s="55">
        <f t="shared" si="0"/>
        <v>1</v>
      </c>
    </row>
    <row r="63" spans="2:6" x14ac:dyDescent="0.25">
      <c r="B63" s="17" t="s">
        <v>35</v>
      </c>
      <c r="C63" s="30">
        <v>184275701</v>
      </c>
      <c r="D63" s="30">
        <v>13536606</v>
      </c>
      <c r="E63" s="30">
        <v>10642235.060000001</v>
      </c>
      <c r="F63" s="55">
        <f t="shared" si="0"/>
        <v>0.78618193216231602</v>
      </c>
    </row>
    <row r="64" spans="2:6" x14ac:dyDescent="0.25">
      <c r="B64" s="17" t="s">
        <v>36</v>
      </c>
      <c r="C64" s="30">
        <v>54597493</v>
      </c>
      <c r="D64" s="30">
        <v>105138494</v>
      </c>
      <c r="E64" s="30">
        <v>105129177.63</v>
      </c>
      <c r="F64" s="55">
        <f t="shared" si="0"/>
        <v>0.99991138954301551</v>
      </c>
    </row>
    <row r="65" spans="2:6" hidden="1" x14ac:dyDescent="0.25">
      <c r="B65" s="40" t="s">
        <v>11</v>
      </c>
      <c r="C65" s="41">
        <f>+C66</f>
        <v>0</v>
      </c>
      <c r="D65" s="41">
        <f t="shared" ref="D65:E65" si="1">+D66</f>
        <v>0</v>
      </c>
      <c r="E65" s="41">
        <f t="shared" si="1"/>
        <v>0</v>
      </c>
      <c r="F65" s="53" t="str">
        <f t="shared" si="0"/>
        <v>0.0%</v>
      </c>
    </row>
    <row r="66" spans="2:6" hidden="1" x14ac:dyDescent="0.25">
      <c r="B66" s="17"/>
      <c r="C66" s="29"/>
      <c r="D66" s="29"/>
      <c r="E66" s="29"/>
      <c r="F66" s="54" t="str">
        <f t="shared" si="0"/>
        <v>0.0%</v>
      </c>
    </row>
    <row r="67" spans="2:6" x14ac:dyDescent="0.25">
      <c r="B67" s="40" t="s">
        <v>9</v>
      </c>
      <c r="C67" s="41">
        <f>SUM(C68:C80)</f>
        <v>1688965760</v>
      </c>
      <c r="D67" s="41">
        <f>SUM(D68:D80)</f>
        <v>875499316</v>
      </c>
      <c r="E67" s="41">
        <f>SUM(E68:E80)</f>
        <v>764580605.26000023</v>
      </c>
      <c r="F67" s="53">
        <f t="shared" si="0"/>
        <v>0.87330805551423207</v>
      </c>
    </row>
    <row r="68" spans="2:6" x14ac:dyDescent="0.25">
      <c r="B68" s="16" t="s">
        <v>26</v>
      </c>
      <c r="C68" s="29">
        <v>164465288</v>
      </c>
      <c r="D68" s="29">
        <v>40165394</v>
      </c>
      <c r="E68" s="29">
        <v>38685409.060000025</v>
      </c>
      <c r="F68" s="54">
        <f t="shared" si="0"/>
        <v>0.96315273441610016</v>
      </c>
    </row>
    <row r="69" spans="2:6" x14ac:dyDescent="0.25">
      <c r="B69" s="17" t="s">
        <v>27</v>
      </c>
      <c r="C69" s="30">
        <v>0</v>
      </c>
      <c r="D69" s="30">
        <v>2027310</v>
      </c>
      <c r="E69" s="30">
        <v>1800169.01</v>
      </c>
      <c r="F69" s="55">
        <f t="shared" si="0"/>
        <v>0.88795941913175591</v>
      </c>
    </row>
    <row r="70" spans="2:6" x14ac:dyDescent="0.25">
      <c r="B70" s="17" t="s">
        <v>28</v>
      </c>
      <c r="C70" s="30">
        <v>0</v>
      </c>
      <c r="D70" s="30">
        <v>386658</v>
      </c>
      <c r="E70" s="30">
        <v>273594.66000000003</v>
      </c>
      <c r="F70" s="55">
        <f t="shared" ref="F70:F81" si="2">IF(E70=0,"0.0%",E70/D70)</f>
        <v>0.70758825628850308</v>
      </c>
    </row>
    <row r="71" spans="2:6" x14ac:dyDescent="0.25">
      <c r="B71" s="17" t="s">
        <v>29</v>
      </c>
      <c r="C71" s="30">
        <v>0</v>
      </c>
      <c r="D71" s="30">
        <v>955662</v>
      </c>
      <c r="E71" s="30">
        <v>700162.87999999989</v>
      </c>
      <c r="F71" s="55">
        <f t="shared" si="2"/>
        <v>0.73264698188271571</v>
      </c>
    </row>
    <row r="72" spans="2:6" x14ac:dyDescent="0.25">
      <c r="B72" s="17" t="s">
        <v>30</v>
      </c>
      <c r="C72" s="30">
        <v>100000000</v>
      </c>
      <c r="D72" s="30">
        <v>45795591</v>
      </c>
      <c r="E72" s="30">
        <v>44850829.250000022</v>
      </c>
      <c r="F72" s="55">
        <f t="shared" si="2"/>
        <v>0.97937002821952934</v>
      </c>
    </row>
    <row r="73" spans="2:6" x14ac:dyDescent="0.25">
      <c r="B73" s="17" t="s">
        <v>31</v>
      </c>
      <c r="C73" s="30">
        <v>0</v>
      </c>
      <c r="D73" s="30">
        <v>25050051</v>
      </c>
      <c r="E73" s="30">
        <v>21476220.210000008</v>
      </c>
      <c r="F73" s="55">
        <f t="shared" si="2"/>
        <v>0.85733239465261002</v>
      </c>
    </row>
    <row r="74" spans="2:6" x14ac:dyDescent="0.25">
      <c r="B74" s="17" t="s">
        <v>32</v>
      </c>
      <c r="C74" s="30">
        <v>0</v>
      </c>
      <c r="D74" s="30">
        <v>1751973</v>
      </c>
      <c r="E74" s="30">
        <v>1553963.2999999996</v>
      </c>
      <c r="F74" s="55">
        <f t="shared" si="2"/>
        <v>0.88697902307855181</v>
      </c>
    </row>
    <row r="75" spans="2:6" x14ac:dyDescent="0.25">
      <c r="B75" s="17" t="s">
        <v>33</v>
      </c>
      <c r="C75" s="30">
        <v>0</v>
      </c>
      <c r="D75" s="30">
        <v>517939</v>
      </c>
      <c r="E75" s="30">
        <v>452671.11000000004</v>
      </c>
      <c r="F75" s="55">
        <f t="shared" si="2"/>
        <v>0.87398537279486588</v>
      </c>
    </row>
    <row r="76" spans="2:6" x14ac:dyDescent="0.25">
      <c r="B76" s="17" t="s">
        <v>34</v>
      </c>
      <c r="C76" s="30">
        <v>0</v>
      </c>
      <c r="D76" s="30">
        <v>5941444</v>
      </c>
      <c r="E76" s="30">
        <v>4880872.29</v>
      </c>
      <c r="F76" s="55">
        <f t="shared" si="2"/>
        <v>0.82149596798354074</v>
      </c>
    </row>
    <row r="77" spans="2:6" x14ac:dyDescent="0.25">
      <c r="B77" s="17" t="s">
        <v>39</v>
      </c>
      <c r="C77" s="30">
        <v>0</v>
      </c>
      <c r="D77" s="30">
        <v>974533</v>
      </c>
      <c r="E77" s="30">
        <v>767319.90999999992</v>
      </c>
      <c r="F77" s="55">
        <f t="shared" si="2"/>
        <v>0.78737191044325838</v>
      </c>
    </row>
    <row r="78" spans="2:6" x14ac:dyDescent="0.25">
      <c r="B78" s="17" t="s">
        <v>38</v>
      </c>
      <c r="C78" s="30">
        <v>1838520</v>
      </c>
      <c r="D78" s="30">
        <v>2172144</v>
      </c>
      <c r="E78" s="30">
        <v>1781644.0099999998</v>
      </c>
      <c r="F78" s="55">
        <f t="shared" si="2"/>
        <v>0.82022370984612425</v>
      </c>
    </row>
    <row r="79" spans="2:6" x14ac:dyDescent="0.25">
      <c r="B79" s="17" t="s">
        <v>35</v>
      </c>
      <c r="C79" s="30">
        <v>0</v>
      </c>
      <c r="D79" s="30">
        <v>6224716</v>
      </c>
      <c r="E79" s="30">
        <v>5831534.2700000005</v>
      </c>
      <c r="F79" s="55">
        <f t="shared" si="2"/>
        <v>0.93683539457864429</v>
      </c>
    </row>
    <row r="80" spans="2:6" x14ac:dyDescent="0.25">
      <c r="B80" s="17" t="s">
        <v>36</v>
      </c>
      <c r="C80" s="30">
        <v>1422661952</v>
      </c>
      <c r="D80" s="30">
        <v>743535901</v>
      </c>
      <c r="E80" s="30">
        <v>641526215.30000019</v>
      </c>
      <c r="F80" s="55">
        <f t="shared" si="2"/>
        <v>0.86280462643054034</v>
      </c>
    </row>
    <row r="81" spans="2:6" x14ac:dyDescent="0.25">
      <c r="B81" s="43" t="s">
        <v>3</v>
      </c>
      <c r="C81" s="44">
        <f>+C67+C65+C54+C46+C31+C22+C9</f>
        <v>9707579091</v>
      </c>
      <c r="D81" s="44">
        <f>+D67+D65+D54+D46+D31+D22+D9</f>
        <v>9554137436</v>
      </c>
      <c r="E81" s="44">
        <f>+E67+E65+E54+E46+E31+E22+E9</f>
        <v>9170238334.8700027</v>
      </c>
      <c r="F81" s="56">
        <f t="shared" si="2"/>
        <v>0.95981854942933253</v>
      </c>
    </row>
    <row r="82" spans="2:6" x14ac:dyDescent="0.2">
      <c r="B82" s="34" t="s">
        <v>42</v>
      </c>
      <c r="C82" s="20"/>
      <c r="D82" s="20"/>
      <c r="E82" s="20"/>
    </row>
    <row r="83" spans="2:6" x14ac:dyDescent="0.25">
      <c r="C83" s="20"/>
      <c r="D83" s="20"/>
      <c r="E83" s="20"/>
      <c r="F83" s="57"/>
    </row>
    <row r="84" spans="2:6" x14ac:dyDescent="0.25">
      <c r="C84" s="20"/>
      <c r="D84" s="20"/>
      <c r="E84" s="20"/>
    </row>
    <row r="85" spans="2:6" x14ac:dyDescent="0.25">
      <c r="D85" s="20"/>
      <c r="E85" s="20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1"/>
  <sheetViews>
    <sheetView showGridLines="0" zoomScale="115" zoomScaleNormal="115" workbookViewId="0"/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8" t="s">
        <v>43</v>
      </c>
      <c r="C5" s="68"/>
      <c r="D5" s="68"/>
      <c r="E5" s="68"/>
      <c r="F5" s="68"/>
    </row>
    <row r="7" spans="2:6" x14ac:dyDescent="0.25">
      <c r="E7" s="59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SUM(C10:C21)</f>
        <v>2979673033</v>
      </c>
      <c r="D9" s="41">
        <f>SUM(D10:D21)</f>
        <v>3124594454</v>
      </c>
      <c r="E9" s="41">
        <f>SUM(E10:E21)</f>
        <v>3082582482.9300017</v>
      </c>
      <c r="F9" s="42">
        <f>IF(E9=0,"0.0%",E9/D9)</f>
        <v>0.98655442436178686</v>
      </c>
    </row>
    <row r="10" spans="2:6" x14ac:dyDescent="0.25">
      <c r="B10" s="11" t="s">
        <v>26</v>
      </c>
      <c r="C10" s="26">
        <v>275192233</v>
      </c>
      <c r="D10" s="26">
        <v>305930627</v>
      </c>
      <c r="E10" s="26">
        <v>304183797.07000005</v>
      </c>
      <c r="F10" s="31">
        <f t="shared" ref="F10:F65" si="0">IF(E10=0,"0.0%",E10/D10)</f>
        <v>0.99429011097342679</v>
      </c>
    </row>
    <row r="11" spans="2:6" x14ac:dyDescent="0.25">
      <c r="B11" s="13" t="s">
        <v>27</v>
      </c>
      <c r="C11" s="27">
        <v>61128019</v>
      </c>
      <c r="D11" s="27">
        <v>65259975</v>
      </c>
      <c r="E11" s="27">
        <v>64650143.930000022</v>
      </c>
      <c r="F11" s="22">
        <f t="shared" si="0"/>
        <v>0.99065535851032771</v>
      </c>
    </row>
    <row r="12" spans="2:6" x14ac:dyDescent="0.25">
      <c r="B12" s="13" t="s">
        <v>28</v>
      </c>
      <c r="C12" s="27">
        <v>34247147</v>
      </c>
      <c r="D12" s="27">
        <v>35208623</v>
      </c>
      <c r="E12" s="27">
        <v>34600035.399999999</v>
      </c>
      <c r="F12" s="22">
        <f t="shared" si="0"/>
        <v>0.9827148139249865</v>
      </c>
    </row>
    <row r="13" spans="2:6" x14ac:dyDescent="0.25">
      <c r="B13" s="13" t="s">
        <v>29</v>
      </c>
      <c r="C13" s="27">
        <v>113499551</v>
      </c>
      <c r="D13" s="27">
        <v>124194310</v>
      </c>
      <c r="E13" s="27">
        <v>122909678.41</v>
      </c>
      <c r="F13" s="22">
        <f t="shared" si="0"/>
        <v>0.98965627660397648</v>
      </c>
    </row>
    <row r="14" spans="2:6" x14ac:dyDescent="0.25">
      <c r="B14" s="13" t="s">
        <v>30</v>
      </c>
      <c r="C14" s="27">
        <v>55422734</v>
      </c>
      <c r="D14" s="27">
        <v>61392466</v>
      </c>
      <c r="E14" s="27">
        <v>60804440.670000039</v>
      </c>
      <c r="F14" s="22">
        <f t="shared" si="0"/>
        <v>0.99042186495652473</v>
      </c>
    </row>
    <row r="15" spans="2:6" x14ac:dyDescent="0.25">
      <c r="B15" s="13" t="s">
        <v>31</v>
      </c>
      <c r="C15" s="27">
        <v>6943067</v>
      </c>
      <c r="D15" s="27">
        <v>7563058</v>
      </c>
      <c r="E15" s="27">
        <v>7495585.8899999987</v>
      </c>
      <c r="F15" s="22">
        <f t="shared" si="0"/>
        <v>0.99107872635645511</v>
      </c>
    </row>
    <row r="16" spans="2:6" x14ac:dyDescent="0.25">
      <c r="B16" s="13" t="s">
        <v>32</v>
      </c>
      <c r="C16" s="27">
        <v>257903093</v>
      </c>
      <c r="D16" s="27">
        <v>288116181</v>
      </c>
      <c r="E16" s="27">
        <v>286747264.34999979</v>
      </c>
      <c r="F16" s="22">
        <f t="shared" si="0"/>
        <v>0.99524873387794832</v>
      </c>
    </row>
    <row r="17" spans="2:6" x14ac:dyDescent="0.25">
      <c r="B17" s="13" t="s">
        <v>33</v>
      </c>
      <c r="C17" s="27">
        <v>35761385</v>
      </c>
      <c r="D17" s="27">
        <v>40648738</v>
      </c>
      <c r="E17" s="27">
        <v>40195318.580000028</v>
      </c>
      <c r="F17" s="22">
        <f t="shared" si="0"/>
        <v>0.98884542442621537</v>
      </c>
    </row>
    <row r="18" spans="2:6" x14ac:dyDescent="0.25">
      <c r="B18" s="13" t="s">
        <v>34</v>
      </c>
      <c r="C18" s="27">
        <v>47373772</v>
      </c>
      <c r="D18" s="27">
        <v>53140839</v>
      </c>
      <c r="E18" s="27">
        <v>52547818.249999985</v>
      </c>
      <c r="F18" s="22">
        <f t="shared" si="0"/>
        <v>0.98884058360463567</v>
      </c>
    </row>
    <row r="19" spans="2:6" x14ac:dyDescent="0.25">
      <c r="B19" s="13" t="s">
        <v>39</v>
      </c>
      <c r="C19" s="27">
        <v>156694519</v>
      </c>
      <c r="D19" s="27">
        <v>169366711</v>
      </c>
      <c r="E19" s="27">
        <v>166341629.61000007</v>
      </c>
      <c r="F19" s="22">
        <f t="shared" si="0"/>
        <v>0.98213886676939766</v>
      </c>
    </row>
    <row r="20" spans="2:6" x14ac:dyDescent="0.25">
      <c r="B20" s="13" t="s">
        <v>35</v>
      </c>
      <c r="C20" s="27">
        <v>1114797427</v>
      </c>
      <c r="D20" s="27">
        <v>1119073262</v>
      </c>
      <c r="E20" s="27">
        <v>1098309178.6899989</v>
      </c>
      <c r="F20" s="22">
        <f t="shared" si="0"/>
        <v>0.98144528690383348</v>
      </c>
    </row>
    <row r="21" spans="2:6" x14ac:dyDescent="0.25">
      <c r="B21" s="13" t="s">
        <v>36</v>
      </c>
      <c r="C21" s="27">
        <v>820710086</v>
      </c>
      <c r="D21" s="27">
        <v>854699664</v>
      </c>
      <c r="E21" s="27">
        <v>843797592.08000267</v>
      </c>
      <c r="F21" s="22">
        <f t="shared" si="0"/>
        <v>0.9872445580837419</v>
      </c>
    </row>
    <row r="22" spans="2:6" x14ac:dyDescent="0.25">
      <c r="B22" s="40" t="s">
        <v>19</v>
      </c>
      <c r="C22" s="41">
        <f>SUM(C23:C30)</f>
        <v>153149141</v>
      </c>
      <c r="D22" s="41">
        <f>SUM(D23:D30)</f>
        <v>158443776</v>
      </c>
      <c r="E22" s="41">
        <f>SUM(E23:E30)</f>
        <v>157101991.41000003</v>
      </c>
      <c r="F22" s="42">
        <f t="shared" si="0"/>
        <v>0.99153147808090625</v>
      </c>
    </row>
    <row r="23" spans="2:6" x14ac:dyDescent="0.25">
      <c r="B23" s="13" t="s">
        <v>26</v>
      </c>
      <c r="C23" s="27">
        <v>0</v>
      </c>
      <c r="D23" s="27">
        <v>16000</v>
      </c>
      <c r="E23" s="27">
        <v>16000</v>
      </c>
      <c r="F23" s="22">
        <f t="shared" si="0"/>
        <v>1</v>
      </c>
    </row>
    <row r="24" spans="2:6" x14ac:dyDescent="0.25">
      <c r="B24" s="13" t="s">
        <v>27</v>
      </c>
      <c r="C24" s="27">
        <v>0</v>
      </c>
      <c r="D24" s="27">
        <v>24641</v>
      </c>
      <c r="E24" s="27">
        <v>24640.379999999997</v>
      </c>
      <c r="F24" s="22">
        <f t="shared" si="0"/>
        <v>0.9999748386834949</v>
      </c>
    </row>
    <row r="25" spans="2:6" x14ac:dyDescent="0.25">
      <c r="B25" s="13" t="s">
        <v>30</v>
      </c>
      <c r="C25" s="27">
        <v>0</v>
      </c>
      <c r="D25" s="27">
        <v>6000</v>
      </c>
      <c r="E25" s="27">
        <v>6000</v>
      </c>
      <c r="F25" s="22">
        <f t="shared" si="0"/>
        <v>1</v>
      </c>
    </row>
    <row r="26" spans="2:6" x14ac:dyDescent="0.25">
      <c r="B26" s="13" t="s">
        <v>32</v>
      </c>
      <c r="C26" s="27">
        <v>0</v>
      </c>
      <c r="D26" s="27">
        <v>54000</v>
      </c>
      <c r="E26" s="27">
        <v>52500</v>
      </c>
      <c r="F26" s="22">
        <f t="shared" si="0"/>
        <v>0.97222222222222221</v>
      </c>
    </row>
    <row r="27" spans="2:6" x14ac:dyDescent="0.25">
      <c r="B27" s="13" t="s">
        <v>33</v>
      </c>
      <c r="C27" s="27">
        <v>0</v>
      </c>
      <c r="D27" s="27">
        <v>3000</v>
      </c>
      <c r="E27" s="27">
        <v>3000</v>
      </c>
      <c r="F27" s="22">
        <f t="shared" si="0"/>
        <v>1</v>
      </c>
    </row>
    <row r="28" spans="2:6" x14ac:dyDescent="0.25">
      <c r="B28" s="13" t="s">
        <v>34</v>
      </c>
      <c r="C28" s="27">
        <v>0</v>
      </c>
      <c r="D28" s="27">
        <v>0</v>
      </c>
      <c r="E28" s="27">
        <v>0</v>
      </c>
      <c r="F28" s="22" t="str">
        <f t="shared" si="0"/>
        <v>0.0%</v>
      </c>
    </row>
    <row r="29" spans="2:6" x14ac:dyDescent="0.25">
      <c r="B29" s="13" t="s">
        <v>35</v>
      </c>
      <c r="C29" s="27">
        <v>3542637</v>
      </c>
      <c r="D29" s="27">
        <v>5132797</v>
      </c>
      <c r="E29" s="27">
        <v>5056427.3</v>
      </c>
      <c r="F29" s="22">
        <f t="shared" si="0"/>
        <v>0.98512123117278938</v>
      </c>
    </row>
    <row r="30" spans="2:6" x14ac:dyDescent="0.25">
      <c r="B30" s="13" t="s">
        <v>36</v>
      </c>
      <c r="C30" s="27">
        <v>149606504</v>
      </c>
      <c r="D30" s="27">
        <v>153207338</v>
      </c>
      <c r="E30" s="27">
        <v>151943423.73000002</v>
      </c>
      <c r="F30" s="22">
        <f t="shared" si="0"/>
        <v>0.99175030199924252</v>
      </c>
    </row>
    <row r="31" spans="2:6" x14ac:dyDescent="0.25">
      <c r="B31" s="40" t="s">
        <v>18</v>
      </c>
      <c r="C31" s="41">
        <f>SUM(C32:C44)</f>
        <v>3266211439</v>
      </c>
      <c r="D31" s="41">
        <f>SUM(D32:D44)</f>
        <v>3872276175</v>
      </c>
      <c r="E31" s="41">
        <f>SUM(E32:E44)</f>
        <v>3752578395.7800016</v>
      </c>
      <c r="F31" s="42">
        <f t="shared" si="0"/>
        <v>0.96908852214808816</v>
      </c>
    </row>
    <row r="32" spans="2:6" x14ac:dyDescent="0.25">
      <c r="B32" s="35" t="s">
        <v>26</v>
      </c>
      <c r="C32" s="12">
        <v>88310509</v>
      </c>
      <c r="D32" s="12">
        <v>85092234</v>
      </c>
      <c r="E32" s="12">
        <v>83285837.960000008</v>
      </c>
      <c r="F32" s="31">
        <f t="shared" si="0"/>
        <v>0.97877131725087874</v>
      </c>
    </row>
    <row r="33" spans="2:6" x14ac:dyDescent="0.25">
      <c r="B33" s="36" t="s">
        <v>27</v>
      </c>
      <c r="C33" s="37">
        <v>138438154</v>
      </c>
      <c r="D33" s="37">
        <v>124337974</v>
      </c>
      <c r="E33" s="37">
        <v>122530315.48999992</v>
      </c>
      <c r="F33" s="22">
        <f t="shared" si="0"/>
        <v>0.98546173424057815</v>
      </c>
    </row>
    <row r="34" spans="2:6" x14ac:dyDescent="0.25">
      <c r="B34" s="36" t="s">
        <v>28</v>
      </c>
      <c r="C34" s="37">
        <v>30911780</v>
      </c>
      <c r="D34" s="37">
        <v>54459600</v>
      </c>
      <c r="E34" s="37">
        <v>53301334.82</v>
      </c>
      <c r="F34" s="22">
        <f t="shared" si="0"/>
        <v>0.97873166200265882</v>
      </c>
    </row>
    <row r="35" spans="2:6" x14ac:dyDescent="0.25">
      <c r="B35" s="36" t="s">
        <v>29</v>
      </c>
      <c r="C35" s="37">
        <v>33846778</v>
      </c>
      <c r="D35" s="37">
        <v>36067235</v>
      </c>
      <c r="E35" s="37">
        <v>34801517.889999986</v>
      </c>
      <c r="F35" s="22">
        <f t="shared" si="0"/>
        <v>0.96490673293918938</v>
      </c>
    </row>
    <row r="36" spans="2:6" x14ac:dyDescent="0.25">
      <c r="B36" s="36" t="s">
        <v>30</v>
      </c>
      <c r="C36" s="37">
        <v>480760630</v>
      </c>
      <c r="D36" s="37">
        <v>240200859</v>
      </c>
      <c r="E36" s="37">
        <v>233406315.19000015</v>
      </c>
      <c r="F36" s="22">
        <f t="shared" si="0"/>
        <v>0.97171307447322719</v>
      </c>
    </row>
    <row r="37" spans="2:6" x14ac:dyDescent="0.25">
      <c r="B37" s="36" t="s">
        <v>31</v>
      </c>
      <c r="C37" s="37">
        <v>23328647</v>
      </c>
      <c r="D37" s="37">
        <v>39922452</v>
      </c>
      <c r="E37" s="37">
        <v>38312869.12999998</v>
      </c>
      <c r="F37" s="22">
        <f t="shared" si="0"/>
        <v>0.95968226425571201</v>
      </c>
    </row>
    <row r="38" spans="2:6" x14ac:dyDescent="0.25">
      <c r="B38" s="36" t="s">
        <v>32</v>
      </c>
      <c r="C38" s="37">
        <v>51065479</v>
      </c>
      <c r="D38" s="37">
        <v>60156429</v>
      </c>
      <c r="E38" s="37">
        <v>58446440.679999933</v>
      </c>
      <c r="F38" s="22">
        <f t="shared" si="0"/>
        <v>0.97157430471811967</v>
      </c>
    </row>
    <row r="39" spans="2:6" x14ac:dyDescent="0.25">
      <c r="B39" s="36" t="s">
        <v>33</v>
      </c>
      <c r="C39" s="37">
        <v>14653843</v>
      </c>
      <c r="D39" s="37">
        <v>20170315</v>
      </c>
      <c r="E39" s="37">
        <v>19367049.139999997</v>
      </c>
      <c r="F39" s="22">
        <f t="shared" si="0"/>
        <v>0.96017583959397745</v>
      </c>
    </row>
    <row r="40" spans="2:6" x14ac:dyDescent="0.25">
      <c r="B40" s="36" t="s">
        <v>34</v>
      </c>
      <c r="C40" s="37">
        <v>50233929</v>
      </c>
      <c r="D40" s="37">
        <v>66479760</v>
      </c>
      <c r="E40" s="37">
        <v>59372276.379999973</v>
      </c>
      <c r="F40" s="22">
        <f t="shared" si="0"/>
        <v>0.89308800723708948</v>
      </c>
    </row>
    <row r="41" spans="2:6" x14ac:dyDescent="0.25">
      <c r="B41" s="36" t="s">
        <v>39</v>
      </c>
      <c r="C41" s="37">
        <v>70037114</v>
      </c>
      <c r="D41" s="37">
        <v>86245661</v>
      </c>
      <c r="E41" s="37">
        <v>83184123.979999959</v>
      </c>
      <c r="F41" s="22">
        <f t="shared" si="0"/>
        <v>0.96450213280874453</v>
      </c>
    </row>
    <row r="42" spans="2:6" x14ac:dyDescent="0.25">
      <c r="B42" s="36" t="s">
        <v>38</v>
      </c>
      <c r="C42" s="37">
        <v>23915230</v>
      </c>
      <c r="D42" s="37">
        <v>19731831</v>
      </c>
      <c r="E42" s="37">
        <v>13328242.460000001</v>
      </c>
      <c r="F42" s="22">
        <f t="shared" si="0"/>
        <v>0.67546911688023281</v>
      </c>
    </row>
    <row r="43" spans="2:6" x14ac:dyDescent="0.25">
      <c r="B43" s="36" t="s">
        <v>35</v>
      </c>
      <c r="C43" s="37">
        <v>507387115</v>
      </c>
      <c r="D43" s="37">
        <v>677238961</v>
      </c>
      <c r="E43" s="37">
        <v>650852618.33000171</v>
      </c>
      <c r="F43" s="22">
        <f t="shared" si="0"/>
        <v>0.96103835693233497</v>
      </c>
    </row>
    <row r="44" spans="2:6" x14ac:dyDescent="0.25">
      <c r="B44" s="36" t="s">
        <v>36</v>
      </c>
      <c r="C44" s="37">
        <v>1753322231</v>
      </c>
      <c r="D44" s="37">
        <v>2362172864</v>
      </c>
      <c r="E44" s="37">
        <v>2302389454.3299999</v>
      </c>
      <c r="F44" s="22">
        <f t="shared" si="0"/>
        <v>0.97469134855407424</v>
      </c>
    </row>
    <row r="45" spans="2:6" x14ac:dyDescent="0.25">
      <c r="B45" s="40" t="s">
        <v>17</v>
      </c>
      <c r="C45" s="41">
        <f>SUM(C46:C52)</f>
        <v>1336396309</v>
      </c>
      <c r="D45" s="41">
        <f>SUM(D46:D52)</f>
        <v>533912248</v>
      </c>
      <c r="E45" s="41">
        <f>SUM(E46:E52)</f>
        <v>508928478.76999998</v>
      </c>
      <c r="F45" s="42">
        <f t="shared" si="0"/>
        <v>0.95320622569797275</v>
      </c>
    </row>
    <row r="46" spans="2:6" x14ac:dyDescent="0.25">
      <c r="B46" s="13" t="s">
        <v>26</v>
      </c>
      <c r="C46" s="27">
        <v>7200122</v>
      </c>
      <c r="D46" s="27">
        <v>25007636</v>
      </c>
      <c r="E46" s="27">
        <v>25007634.18</v>
      </c>
      <c r="F46" s="22">
        <f t="shared" si="0"/>
        <v>0.99999992722222919</v>
      </c>
    </row>
    <row r="47" spans="2:6" x14ac:dyDescent="0.25">
      <c r="B47" s="13" t="s">
        <v>27</v>
      </c>
      <c r="C47" s="27">
        <v>0</v>
      </c>
      <c r="D47" s="27">
        <v>12286097</v>
      </c>
      <c r="E47" s="27">
        <v>10533521.960000001</v>
      </c>
      <c r="F47" s="22">
        <f t="shared" si="0"/>
        <v>0.85735298687614148</v>
      </c>
    </row>
    <row r="48" spans="2:6" x14ac:dyDescent="0.25">
      <c r="B48" s="13" t="s">
        <v>28</v>
      </c>
      <c r="C48" s="27">
        <v>12000000</v>
      </c>
      <c r="D48" s="27">
        <v>34555501</v>
      </c>
      <c r="E48" s="27">
        <v>29754819.32</v>
      </c>
      <c r="F48" s="22">
        <f t="shared" si="0"/>
        <v>0.861073301180035</v>
      </c>
    </row>
    <row r="49" spans="2:6" x14ac:dyDescent="0.25">
      <c r="B49" s="13" t="s">
        <v>30</v>
      </c>
      <c r="C49" s="27">
        <v>21990134</v>
      </c>
      <c r="D49" s="27">
        <v>60372077</v>
      </c>
      <c r="E49" s="27">
        <v>60301215.769999996</v>
      </c>
      <c r="F49" s="22">
        <f t="shared" si="0"/>
        <v>0.99882625820542825</v>
      </c>
    </row>
    <row r="50" spans="2:6" x14ac:dyDescent="0.25">
      <c r="B50" s="13" t="s">
        <v>39</v>
      </c>
      <c r="C50" s="27">
        <v>282129845</v>
      </c>
      <c r="D50" s="27">
        <v>291615063</v>
      </c>
      <c r="E50" s="27">
        <v>281746110.88</v>
      </c>
      <c r="F50" s="22">
        <f t="shared" si="0"/>
        <v>0.96615760510286119</v>
      </c>
    </row>
    <row r="51" spans="2:6" x14ac:dyDescent="0.25">
      <c r="B51" s="13" t="s">
        <v>35</v>
      </c>
      <c r="C51" s="27">
        <v>843018347</v>
      </c>
      <c r="D51" s="27">
        <v>2050420</v>
      </c>
      <c r="E51" s="27">
        <v>973430</v>
      </c>
      <c r="F51" s="22">
        <f t="shared" si="0"/>
        <v>0.47474663727431454</v>
      </c>
    </row>
    <row r="52" spans="2:6" x14ac:dyDescent="0.25">
      <c r="B52" s="13" t="s">
        <v>36</v>
      </c>
      <c r="C52" s="27">
        <v>170057861</v>
      </c>
      <c r="D52" s="27">
        <v>108025454</v>
      </c>
      <c r="E52" s="27">
        <v>100611746.66</v>
      </c>
      <c r="F52" s="22">
        <f t="shared" si="0"/>
        <v>0.93137073656732794</v>
      </c>
    </row>
    <row r="53" spans="2:6" x14ac:dyDescent="0.25">
      <c r="B53" s="40" t="s">
        <v>16</v>
      </c>
      <c r="C53" s="41">
        <f>+SUM(C54:C63)</f>
        <v>283082289</v>
      </c>
      <c r="D53" s="41">
        <f>+SUM(D54:D63)</f>
        <v>196875690</v>
      </c>
      <c r="E53" s="41">
        <f>+SUM(E54:E63)</f>
        <v>193931871.47999999</v>
      </c>
      <c r="F53" s="42">
        <f t="shared" si="0"/>
        <v>0.98504732341509504</v>
      </c>
    </row>
    <row r="54" spans="2:6" x14ac:dyDescent="0.25">
      <c r="B54" s="11" t="s">
        <v>26</v>
      </c>
      <c r="C54" s="26">
        <v>124732</v>
      </c>
      <c r="D54" s="26">
        <v>11250212</v>
      </c>
      <c r="E54" s="26">
        <v>11250212</v>
      </c>
      <c r="F54" s="31">
        <f t="shared" si="0"/>
        <v>1</v>
      </c>
    </row>
    <row r="55" spans="2:6" x14ac:dyDescent="0.25">
      <c r="B55" s="13" t="s">
        <v>27</v>
      </c>
      <c r="C55" s="27">
        <v>0</v>
      </c>
      <c r="D55" s="27">
        <v>3029902</v>
      </c>
      <c r="E55" s="27">
        <v>3029902</v>
      </c>
      <c r="F55" s="22">
        <f t="shared" si="0"/>
        <v>1</v>
      </c>
    </row>
    <row r="56" spans="2:6" x14ac:dyDescent="0.25">
      <c r="B56" s="13" t="s">
        <v>28</v>
      </c>
      <c r="C56" s="27">
        <v>128000</v>
      </c>
      <c r="D56" s="27">
        <v>3094574</v>
      </c>
      <c r="E56" s="27">
        <v>3083382</v>
      </c>
      <c r="F56" s="22">
        <f t="shared" si="0"/>
        <v>0.99638334711013532</v>
      </c>
    </row>
    <row r="57" spans="2:6" x14ac:dyDescent="0.25">
      <c r="B57" s="13" t="s">
        <v>29</v>
      </c>
      <c r="C57" s="27">
        <v>0</v>
      </c>
      <c r="D57" s="27">
        <v>7509</v>
      </c>
      <c r="E57" s="27">
        <v>7509</v>
      </c>
      <c r="F57" s="22">
        <f t="shared" si="0"/>
        <v>1</v>
      </c>
    </row>
    <row r="58" spans="2:6" x14ac:dyDescent="0.25">
      <c r="B58" s="13" t="s">
        <v>30</v>
      </c>
      <c r="C58" s="27">
        <v>0</v>
      </c>
      <c r="D58" s="27">
        <v>9661567</v>
      </c>
      <c r="E58" s="27">
        <v>9661567</v>
      </c>
      <c r="F58" s="22">
        <f t="shared" si="0"/>
        <v>1</v>
      </c>
    </row>
    <row r="59" spans="2:6" x14ac:dyDescent="0.25">
      <c r="B59" s="13" t="s">
        <v>31</v>
      </c>
      <c r="C59" s="27">
        <v>0</v>
      </c>
      <c r="D59" s="27">
        <v>0</v>
      </c>
      <c r="E59" s="27">
        <v>0</v>
      </c>
      <c r="F59" s="22" t="str">
        <f t="shared" si="0"/>
        <v>0.0%</v>
      </c>
    </row>
    <row r="60" spans="2:6" x14ac:dyDescent="0.25">
      <c r="B60" s="13" t="s">
        <v>34</v>
      </c>
      <c r="C60" s="27">
        <v>0</v>
      </c>
      <c r="D60" s="27">
        <v>218209</v>
      </c>
      <c r="E60" s="27">
        <v>183769.79</v>
      </c>
      <c r="F60" s="22">
        <f t="shared" si="0"/>
        <v>0.842173283411775</v>
      </c>
    </row>
    <row r="61" spans="2:6" x14ac:dyDescent="0.25">
      <c r="B61" s="13" t="s">
        <v>39</v>
      </c>
      <c r="C61" s="27">
        <v>43956363</v>
      </c>
      <c r="D61" s="27">
        <v>50949848</v>
      </c>
      <c r="E61" s="27">
        <v>50949848</v>
      </c>
      <c r="F61" s="22">
        <f t="shared" si="0"/>
        <v>1</v>
      </c>
    </row>
    <row r="62" spans="2:6" x14ac:dyDescent="0.25">
      <c r="B62" s="13" t="s">
        <v>35</v>
      </c>
      <c r="C62" s="27">
        <v>184275701</v>
      </c>
      <c r="D62" s="27">
        <v>13536606</v>
      </c>
      <c r="E62" s="27">
        <v>10642235.060000002</v>
      </c>
      <c r="F62" s="22">
        <f t="shared" si="0"/>
        <v>0.78618193216231624</v>
      </c>
    </row>
    <row r="63" spans="2:6" ht="16.5" customHeight="1" x14ac:dyDescent="0.25">
      <c r="B63" s="13" t="s">
        <v>36</v>
      </c>
      <c r="C63" s="27">
        <v>54597493</v>
      </c>
      <c r="D63" s="27">
        <v>105127263</v>
      </c>
      <c r="E63" s="27">
        <v>105123446.63</v>
      </c>
      <c r="F63" s="22">
        <f t="shared" si="0"/>
        <v>0.99996369761857107</v>
      </c>
    </row>
    <row r="64" spans="2:6" hidden="1" x14ac:dyDescent="0.25">
      <c r="B64" s="40" t="s">
        <v>23</v>
      </c>
      <c r="C64" s="41">
        <f>+C65</f>
        <v>0</v>
      </c>
      <c r="D64" s="41">
        <f t="shared" ref="D64:E64" si="1">+D65</f>
        <v>0</v>
      </c>
      <c r="E64" s="41">
        <f t="shared" si="1"/>
        <v>0</v>
      </c>
      <c r="F64" s="42" t="str">
        <f t="shared" si="0"/>
        <v>0.0%</v>
      </c>
    </row>
    <row r="65" spans="2:6" hidden="1" x14ac:dyDescent="0.25">
      <c r="B65" s="17"/>
      <c r="C65" s="29"/>
      <c r="D65" s="29"/>
      <c r="E65" s="29"/>
      <c r="F65" s="31" t="str">
        <f t="shared" si="0"/>
        <v>0.0%</v>
      </c>
    </row>
    <row r="66" spans="2:6" x14ac:dyDescent="0.25">
      <c r="B66" s="40" t="s">
        <v>15</v>
      </c>
      <c r="C66" s="41">
        <f>+SUM(C67:C79)</f>
        <v>944877541</v>
      </c>
      <c r="D66" s="41">
        <f>+SUM(D67:D79)</f>
        <v>768385330</v>
      </c>
      <c r="E66" s="41">
        <f>+SUM(E67:E79)</f>
        <v>671215853.24000001</v>
      </c>
      <c r="F66" s="42">
        <f t="shared" ref="F66:F80" si="2">IF(E66=0,"0.0%",E66/D66)</f>
        <v>0.87354069245439658</v>
      </c>
    </row>
    <row r="67" spans="2:6" x14ac:dyDescent="0.25">
      <c r="B67" s="11" t="s">
        <v>26</v>
      </c>
      <c r="C67" s="26">
        <v>164465288</v>
      </c>
      <c r="D67" s="26">
        <v>36827768</v>
      </c>
      <c r="E67" s="26">
        <v>36127847.62000002</v>
      </c>
      <c r="F67" s="31">
        <f t="shared" si="2"/>
        <v>0.98099476514569173</v>
      </c>
    </row>
    <row r="68" spans="2:6" x14ac:dyDescent="0.25">
      <c r="B68" s="13" t="s">
        <v>27</v>
      </c>
      <c r="C68" s="27">
        <v>0</v>
      </c>
      <c r="D68" s="27">
        <v>1780226</v>
      </c>
      <c r="E68" s="27">
        <v>1555767.8100000003</v>
      </c>
      <c r="F68" s="22">
        <f t="shared" si="2"/>
        <v>0.87391590168888689</v>
      </c>
    </row>
    <row r="69" spans="2:6" x14ac:dyDescent="0.25">
      <c r="B69" s="13" t="s">
        <v>28</v>
      </c>
      <c r="C69" s="27">
        <v>0</v>
      </c>
      <c r="D69" s="27">
        <v>269256</v>
      </c>
      <c r="E69" s="27">
        <v>180449.66</v>
      </c>
      <c r="F69" s="22">
        <f t="shared" si="2"/>
        <v>0.67017878895920613</v>
      </c>
    </row>
    <row r="70" spans="2:6" x14ac:dyDescent="0.25">
      <c r="B70" s="13" t="s">
        <v>29</v>
      </c>
      <c r="C70" s="27">
        <v>0</v>
      </c>
      <c r="D70" s="27">
        <v>462122</v>
      </c>
      <c r="E70" s="27">
        <v>393214.68</v>
      </c>
      <c r="F70" s="22">
        <f t="shared" si="2"/>
        <v>0.85088933225425323</v>
      </c>
    </row>
    <row r="71" spans="2:6" x14ac:dyDescent="0.25">
      <c r="B71" s="13" t="s">
        <v>30</v>
      </c>
      <c r="C71" s="27">
        <v>100000000</v>
      </c>
      <c r="D71" s="27">
        <v>45795591</v>
      </c>
      <c r="E71" s="27">
        <v>44850829.250000022</v>
      </c>
      <c r="F71" s="22">
        <f t="shared" si="2"/>
        <v>0.97937002821952934</v>
      </c>
    </row>
    <row r="72" spans="2:6" x14ac:dyDescent="0.25">
      <c r="B72" s="13" t="s">
        <v>31</v>
      </c>
      <c r="C72" s="27">
        <v>0</v>
      </c>
      <c r="D72" s="27">
        <v>25050051</v>
      </c>
      <c r="E72" s="27">
        <v>21476220.210000008</v>
      </c>
      <c r="F72" s="22">
        <f t="shared" si="2"/>
        <v>0.85733239465261002</v>
      </c>
    </row>
    <row r="73" spans="2:6" x14ac:dyDescent="0.25">
      <c r="B73" s="13" t="s">
        <v>32</v>
      </c>
      <c r="C73" s="27">
        <v>0</v>
      </c>
      <c r="D73" s="27">
        <v>1505682</v>
      </c>
      <c r="E73" s="27">
        <v>1338652.8899999997</v>
      </c>
      <c r="F73" s="22">
        <f t="shared" si="2"/>
        <v>0.88906747241449369</v>
      </c>
    </row>
    <row r="74" spans="2:6" x14ac:dyDescent="0.25">
      <c r="B74" s="13" t="s">
        <v>33</v>
      </c>
      <c r="C74" s="27">
        <v>0</v>
      </c>
      <c r="D74" s="27">
        <v>513299</v>
      </c>
      <c r="E74" s="27">
        <v>452671.11000000004</v>
      </c>
      <c r="F74" s="22">
        <f t="shared" si="2"/>
        <v>0.88188582093477685</v>
      </c>
    </row>
    <row r="75" spans="2:6" x14ac:dyDescent="0.25">
      <c r="B75" s="13" t="s">
        <v>34</v>
      </c>
      <c r="C75" s="27">
        <v>0</v>
      </c>
      <c r="D75" s="27">
        <v>5909179</v>
      </c>
      <c r="E75" s="27">
        <v>4848607.29</v>
      </c>
      <c r="F75" s="22">
        <f t="shared" si="2"/>
        <v>0.82052130930540434</v>
      </c>
    </row>
    <row r="76" spans="2:6" x14ac:dyDescent="0.25">
      <c r="B76" s="13" t="s">
        <v>39</v>
      </c>
      <c r="C76" s="27">
        <v>0</v>
      </c>
      <c r="D76" s="27">
        <v>464865</v>
      </c>
      <c r="E76" s="27">
        <v>377191.56999999995</v>
      </c>
      <c r="F76" s="22">
        <f t="shared" si="2"/>
        <v>0.81140023447667586</v>
      </c>
    </row>
    <row r="77" spans="2:6" x14ac:dyDescent="0.25">
      <c r="B77" s="13" t="s">
        <v>38</v>
      </c>
      <c r="C77" s="27">
        <v>1838520</v>
      </c>
      <c r="D77" s="27">
        <v>2172144</v>
      </c>
      <c r="E77" s="27">
        <v>1781644.0100000002</v>
      </c>
      <c r="F77" s="22">
        <f t="shared" si="2"/>
        <v>0.82022370984612447</v>
      </c>
    </row>
    <row r="78" spans="2:6" x14ac:dyDescent="0.25">
      <c r="B78" s="13" t="s">
        <v>35</v>
      </c>
      <c r="C78" s="27">
        <v>0</v>
      </c>
      <c r="D78" s="27">
        <v>6217523</v>
      </c>
      <c r="E78" s="27">
        <v>5826459.2699999996</v>
      </c>
      <c r="F78" s="22">
        <f t="shared" si="2"/>
        <v>0.93710297010561916</v>
      </c>
    </row>
    <row r="79" spans="2:6" x14ac:dyDescent="0.25">
      <c r="B79" s="13" t="s">
        <v>36</v>
      </c>
      <c r="C79" s="27">
        <v>678573733</v>
      </c>
      <c r="D79" s="27">
        <v>641417624</v>
      </c>
      <c r="E79" s="27">
        <v>552006297.87</v>
      </c>
      <c r="F79" s="22">
        <f t="shared" si="2"/>
        <v>0.86060357123894682</v>
      </c>
    </row>
    <row r="80" spans="2:6" x14ac:dyDescent="0.25">
      <c r="B80" s="43" t="s">
        <v>3</v>
      </c>
      <c r="C80" s="44">
        <f>+C66+C64+C53+C45+C31+C22+C9</f>
        <v>8963389752</v>
      </c>
      <c r="D80" s="44">
        <f>+D66+D64+D53+D45+D31+D22+D9</f>
        <v>8654487673</v>
      </c>
      <c r="E80" s="44">
        <f>+E66+E64+E53+E45+E31+E22+E9</f>
        <v>8366339073.6100025</v>
      </c>
      <c r="F80" s="45">
        <f t="shared" si="2"/>
        <v>0.96670529668798832</v>
      </c>
    </row>
    <row r="81" spans="2:5" x14ac:dyDescent="0.2">
      <c r="B81" s="34" t="s">
        <v>42</v>
      </c>
      <c r="C81" s="9"/>
      <c r="D81" s="9"/>
      <c r="E81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/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8" t="s">
        <v>44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SUM(C10:C13)</f>
        <v>0</v>
      </c>
      <c r="D9" s="41">
        <f>SUM(D10:D13)</f>
        <v>0</v>
      </c>
      <c r="E9" s="41">
        <f>SUM(E10:E13)</f>
        <v>0</v>
      </c>
      <c r="F9" s="42" t="str">
        <f>IF(D9=0,"%",E9/D9)</f>
        <v>%</v>
      </c>
    </row>
    <row r="10" spans="2:6" x14ac:dyDescent="0.25">
      <c r="B10" s="11" t="s">
        <v>32</v>
      </c>
      <c r="C10" s="26">
        <v>0</v>
      </c>
      <c r="D10" s="26">
        <v>0</v>
      </c>
      <c r="E10" s="26">
        <v>0</v>
      </c>
      <c r="F10" s="32" t="str">
        <f t="shared" ref="F10:F49" si="0">IF(D10=0,"%",E10/D10)</f>
        <v>%</v>
      </c>
    </row>
    <row r="11" spans="2:6" x14ac:dyDescent="0.25">
      <c r="B11" s="13" t="s">
        <v>35</v>
      </c>
      <c r="C11" s="27">
        <v>0</v>
      </c>
      <c r="D11" s="27">
        <v>0</v>
      </c>
      <c r="E11" s="27">
        <v>0</v>
      </c>
      <c r="F11" s="32" t="str">
        <f t="shared" si="0"/>
        <v>%</v>
      </c>
    </row>
    <row r="12" spans="2:6" x14ac:dyDescent="0.25">
      <c r="B12" s="13" t="s">
        <v>36</v>
      </c>
      <c r="C12" s="27">
        <v>0</v>
      </c>
      <c r="D12" s="27">
        <v>0</v>
      </c>
      <c r="E12" s="27">
        <v>0</v>
      </c>
      <c r="F12" s="32" t="str">
        <f t="shared" si="0"/>
        <v>%</v>
      </c>
    </row>
    <row r="13" spans="2:6" x14ac:dyDescent="0.25">
      <c r="B13" s="13"/>
      <c r="C13" s="27">
        <v>0</v>
      </c>
      <c r="D13" s="27">
        <v>0</v>
      </c>
      <c r="E13" s="27">
        <v>0</v>
      </c>
      <c r="F13" s="32" t="str">
        <f t="shared" si="0"/>
        <v>%</v>
      </c>
    </row>
    <row r="14" spans="2:6" x14ac:dyDescent="0.25">
      <c r="B14" s="40" t="s">
        <v>19</v>
      </c>
      <c r="C14" s="41">
        <f>SUM(C15:C15)</f>
        <v>0</v>
      </c>
      <c r="D14" s="41">
        <f>SUM(D15:D15)</f>
        <v>0</v>
      </c>
      <c r="E14" s="41">
        <f>SUM(E15:E15)</f>
        <v>0</v>
      </c>
      <c r="F14" s="42" t="str">
        <f t="shared" si="0"/>
        <v>%</v>
      </c>
    </row>
    <row r="15" spans="2:6" x14ac:dyDescent="0.25">
      <c r="B15" s="21" t="s">
        <v>35</v>
      </c>
      <c r="C15" s="26">
        <v>0</v>
      </c>
      <c r="D15" s="26">
        <v>0</v>
      </c>
      <c r="E15" s="26">
        <v>0</v>
      </c>
      <c r="F15" s="23" t="str">
        <f t="shared" si="0"/>
        <v>%</v>
      </c>
    </row>
    <row r="16" spans="2:6" x14ac:dyDescent="0.25">
      <c r="B16" s="40" t="s">
        <v>18</v>
      </c>
      <c r="C16" s="41">
        <f>+SUM(C17:C29)</f>
        <v>101120</v>
      </c>
      <c r="D16" s="41">
        <f>+SUM(D17:D29)</f>
        <v>101120</v>
      </c>
      <c r="E16" s="41">
        <f>+SUM(E17:E29)</f>
        <v>0</v>
      </c>
      <c r="F16" s="42">
        <f t="shared" si="0"/>
        <v>0</v>
      </c>
    </row>
    <row r="17" spans="2:6" x14ac:dyDescent="0.25">
      <c r="B17" s="11" t="s">
        <v>25</v>
      </c>
      <c r="C17" s="26">
        <v>0</v>
      </c>
      <c r="D17" s="26">
        <v>0</v>
      </c>
      <c r="E17" s="26">
        <v>0</v>
      </c>
      <c r="F17" s="23" t="str">
        <f t="shared" si="0"/>
        <v>%</v>
      </c>
    </row>
    <row r="18" spans="2:6" x14ac:dyDescent="0.25">
      <c r="B18" s="13" t="s">
        <v>26</v>
      </c>
      <c r="C18" s="27">
        <v>0</v>
      </c>
      <c r="D18" s="27">
        <v>0</v>
      </c>
      <c r="E18" s="27">
        <v>0</v>
      </c>
      <c r="F18" s="32" t="str">
        <f t="shared" si="0"/>
        <v>%</v>
      </c>
    </row>
    <row r="19" spans="2:6" x14ac:dyDescent="0.25">
      <c r="B19" s="13" t="s">
        <v>27</v>
      </c>
      <c r="C19" s="27">
        <v>0</v>
      </c>
      <c r="D19" s="27">
        <v>0</v>
      </c>
      <c r="E19" s="27">
        <v>0</v>
      </c>
      <c r="F19" s="32" t="str">
        <f t="shared" si="0"/>
        <v>%</v>
      </c>
    </row>
    <row r="20" spans="2:6" x14ac:dyDescent="0.25">
      <c r="B20" s="13" t="s">
        <v>28</v>
      </c>
      <c r="C20" s="27">
        <v>0</v>
      </c>
      <c r="D20" s="27">
        <v>0</v>
      </c>
      <c r="E20" s="27">
        <v>0</v>
      </c>
      <c r="F20" s="32" t="str">
        <f t="shared" si="0"/>
        <v>%</v>
      </c>
    </row>
    <row r="21" spans="2:6" x14ac:dyDescent="0.25">
      <c r="B21" s="13" t="s">
        <v>29</v>
      </c>
      <c r="C21" s="27">
        <v>0</v>
      </c>
      <c r="D21" s="27">
        <v>0</v>
      </c>
      <c r="E21" s="27">
        <v>0</v>
      </c>
      <c r="F21" s="32" t="str">
        <f t="shared" si="0"/>
        <v>%</v>
      </c>
    </row>
    <row r="22" spans="2:6" x14ac:dyDescent="0.25">
      <c r="B22" s="13" t="s">
        <v>30</v>
      </c>
      <c r="C22" s="27">
        <v>0</v>
      </c>
      <c r="D22" s="27">
        <v>0</v>
      </c>
      <c r="E22" s="27">
        <v>0</v>
      </c>
      <c r="F22" s="32" t="str">
        <f t="shared" si="0"/>
        <v>%</v>
      </c>
    </row>
    <row r="23" spans="2:6" x14ac:dyDescent="0.25">
      <c r="B23" s="13" t="s">
        <v>31</v>
      </c>
      <c r="C23" s="27">
        <v>0</v>
      </c>
      <c r="D23" s="27">
        <v>0</v>
      </c>
      <c r="E23" s="27">
        <v>0</v>
      </c>
      <c r="F23" s="32" t="str">
        <f t="shared" si="0"/>
        <v>%</v>
      </c>
    </row>
    <row r="24" spans="2:6" x14ac:dyDescent="0.25">
      <c r="B24" s="13" t="s">
        <v>32</v>
      </c>
      <c r="C24" s="27">
        <v>0</v>
      </c>
      <c r="D24" s="27">
        <v>0</v>
      </c>
      <c r="E24" s="27">
        <v>0</v>
      </c>
      <c r="F24" s="32" t="str">
        <f t="shared" si="0"/>
        <v>%</v>
      </c>
    </row>
    <row r="25" spans="2:6" x14ac:dyDescent="0.25">
      <c r="B25" s="13" t="s">
        <v>33</v>
      </c>
      <c r="C25" s="27">
        <v>0</v>
      </c>
      <c r="D25" s="27">
        <v>0</v>
      </c>
      <c r="E25" s="27">
        <v>0</v>
      </c>
      <c r="F25" s="32" t="str">
        <f t="shared" si="0"/>
        <v>%</v>
      </c>
    </row>
    <row r="26" spans="2:6" x14ac:dyDescent="0.25">
      <c r="B26" s="13" t="s">
        <v>34</v>
      </c>
      <c r="C26" s="27">
        <v>0</v>
      </c>
      <c r="D26" s="27">
        <v>0</v>
      </c>
      <c r="E26" s="27">
        <v>0</v>
      </c>
      <c r="F26" s="32" t="str">
        <f t="shared" si="0"/>
        <v>%</v>
      </c>
    </row>
    <row r="27" spans="2:6" x14ac:dyDescent="0.25">
      <c r="B27" s="13" t="s">
        <v>39</v>
      </c>
      <c r="C27" s="27">
        <v>0</v>
      </c>
      <c r="D27" s="27">
        <v>0</v>
      </c>
      <c r="E27" s="27">
        <v>0</v>
      </c>
      <c r="F27" s="32" t="str">
        <f t="shared" si="0"/>
        <v>%</v>
      </c>
    </row>
    <row r="28" spans="2:6" x14ac:dyDescent="0.25">
      <c r="B28" s="13" t="s">
        <v>35</v>
      </c>
      <c r="C28" s="27">
        <v>101120</v>
      </c>
      <c r="D28" s="27">
        <v>101120</v>
      </c>
      <c r="E28" s="27">
        <v>0</v>
      </c>
      <c r="F28" s="32">
        <f t="shared" si="0"/>
        <v>0</v>
      </c>
    </row>
    <row r="29" spans="2:6" x14ac:dyDescent="0.25">
      <c r="B29" s="13" t="s">
        <v>36</v>
      </c>
      <c r="C29" s="27">
        <v>0</v>
      </c>
      <c r="D29" s="27">
        <v>0</v>
      </c>
      <c r="E29" s="27">
        <v>0</v>
      </c>
      <c r="F29" s="32" t="str">
        <f t="shared" si="0"/>
        <v>%</v>
      </c>
    </row>
    <row r="30" spans="2:6" x14ac:dyDescent="0.25">
      <c r="B30" s="40" t="s">
        <v>17</v>
      </c>
      <c r="C30" s="41">
        <f>+SUM(C31:C34)</f>
        <v>0</v>
      </c>
      <c r="D30" s="41">
        <f t="shared" ref="D30:E30" si="1">+SUM(D31:D34)</f>
        <v>0</v>
      </c>
      <c r="E30" s="41">
        <f t="shared" si="1"/>
        <v>0</v>
      </c>
      <c r="F30" s="42" t="str">
        <f t="shared" ref="F30:F34" si="2">IF(D30=0,"%",E30/D30)</f>
        <v>%</v>
      </c>
    </row>
    <row r="31" spans="2:6" x14ac:dyDescent="0.25">
      <c r="B31" s="13" t="s">
        <v>35</v>
      </c>
      <c r="C31" s="27">
        <v>0</v>
      </c>
      <c r="D31" s="27">
        <v>0</v>
      </c>
      <c r="E31" s="27">
        <v>0</v>
      </c>
      <c r="F31" s="32" t="str">
        <f t="shared" si="2"/>
        <v>%</v>
      </c>
    </row>
    <row r="32" spans="2:6" x14ac:dyDescent="0.25">
      <c r="B32" s="13" t="s">
        <v>36</v>
      </c>
      <c r="C32" s="27">
        <v>0</v>
      </c>
      <c r="D32" s="27">
        <v>0</v>
      </c>
      <c r="E32" s="27">
        <v>0</v>
      </c>
      <c r="F32" s="32" t="str">
        <f t="shared" si="2"/>
        <v>%</v>
      </c>
    </row>
    <row r="33" spans="2:6" x14ac:dyDescent="0.25">
      <c r="B33" s="13"/>
      <c r="C33" s="27">
        <v>0</v>
      </c>
      <c r="D33" s="27">
        <v>0</v>
      </c>
      <c r="E33" s="27">
        <v>0</v>
      </c>
      <c r="F33" s="32" t="str">
        <f t="shared" si="2"/>
        <v>%</v>
      </c>
    </row>
    <row r="34" spans="2:6" x14ac:dyDescent="0.25">
      <c r="B34" s="14"/>
      <c r="C34" s="28">
        <v>0</v>
      </c>
      <c r="D34" s="28">
        <v>0</v>
      </c>
      <c r="E34" s="28">
        <v>0</v>
      </c>
      <c r="F34" s="33" t="str">
        <f t="shared" si="2"/>
        <v>%</v>
      </c>
    </row>
    <row r="35" spans="2:6" x14ac:dyDescent="0.25">
      <c r="B35" s="40" t="s">
        <v>16</v>
      </c>
      <c r="C35" s="41">
        <f>+SUM(C36:C40)</f>
        <v>0</v>
      </c>
      <c r="D35" s="41">
        <f>+SUM(D36:D40)</f>
        <v>0</v>
      </c>
      <c r="E35" s="41">
        <f>+SUM(E36:E40)</f>
        <v>0</v>
      </c>
      <c r="F35" s="42" t="str">
        <f t="shared" si="0"/>
        <v>%</v>
      </c>
    </row>
    <row r="36" spans="2:6" x14ac:dyDescent="0.25">
      <c r="B36" s="11" t="s">
        <v>26</v>
      </c>
      <c r="C36" s="26">
        <v>0</v>
      </c>
      <c r="D36" s="26">
        <v>0</v>
      </c>
      <c r="E36" s="26">
        <v>0</v>
      </c>
      <c r="F36" s="32" t="str">
        <f t="shared" si="0"/>
        <v>%</v>
      </c>
    </row>
    <row r="37" spans="2:6" x14ac:dyDescent="0.25">
      <c r="B37" s="38" t="s">
        <v>27</v>
      </c>
      <c r="C37" s="39">
        <v>0</v>
      </c>
      <c r="D37" s="39">
        <v>0</v>
      </c>
      <c r="E37" s="39">
        <v>0</v>
      </c>
      <c r="F37" s="32" t="str">
        <f t="shared" si="0"/>
        <v>%</v>
      </c>
    </row>
    <row r="38" spans="2:6" x14ac:dyDescent="0.25">
      <c r="B38" s="38" t="s">
        <v>30</v>
      </c>
      <c r="C38" s="39">
        <v>0</v>
      </c>
      <c r="D38" s="39">
        <v>0</v>
      </c>
      <c r="E38" s="39">
        <v>0</v>
      </c>
      <c r="F38" s="32" t="str">
        <f t="shared" si="0"/>
        <v>%</v>
      </c>
    </row>
    <row r="39" spans="2:6" x14ac:dyDescent="0.25">
      <c r="B39" s="38" t="s">
        <v>35</v>
      </c>
      <c r="C39" s="39">
        <v>0</v>
      </c>
      <c r="D39" s="39">
        <v>0</v>
      </c>
      <c r="E39" s="39">
        <v>0</v>
      </c>
      <c r="F39" s="32" t="str">
        <f t="shared" si="0"/>
        <v>%</v>
      </c>
    </row>
    <row r="40" spans="2:6" x14ac:dyDescent="0.25">
      <c r="B40" s="38" t="s">
        <v>36</v>
      </c>
      <c r="C40" s="39">
        <v>0</v>
      </c>
      <c r="D40" s="39">
        <v>0</v>
      </c>
      <c r="E40" s="39">
        <v>0</v>
      </c>
      <c r="F40" s="32" t="str">
        <f t="shared" si="0"/>
        <v>%</v>
      </c>
    </row>
    <row r="41" spans="2:6" x14ac:dyDescent="0.25">
      <c r="B41" s="40" t="s">
        <v>15</v>
      </c>
      <c r="C41" s="41">
        <f>+SUM(C42:C48)</f>
        <v>0</v>
      </c>
      <c r="D41" s="41">
        <f>+SUM(D42:D48)</f>
        <v>0</v>
      </c>
      <c r="E41" s="41">
        <f>+SUM(E42:E48)</f>
        <v>0</v>
      </c>
      <c r="F41" s="42" t="str">
        <f t="shared" si="0"/>
        <v>%</v>
      </c>
    </row>
    <row r="42" spans="2:6" x14ac:dyDescent="0.25">
      <c r="B42" s="13" t="s">
        <v>26</v>
      </c>
      <c r="C42" s="27">
        <v>0</v>
      </c>
      <c r="D42" s="27">
        <v>0</v>
      </c>
      <c r="E42" s="27">
        <v>0</v>
      </c>
      <c r="F42" s="32" t="str">
        <f t="shared" si="0"/>
        <v>%</v>
      </c>
    </row>
    <row r="43" spans="2:6" x14ac:dyDescent="0.25">
      <c r="B43" s="13" t="s">
        <v>29</v>
      </c>
      <c r="C43" s="27">
        <v>0</v>
      </c>
      <c r="D43" s="27">
        <v>0</v>
      </c>
      <c r="E43" s="27">
        <v>0</v>
      </c>
      <c r="F43" s="32" t="str">
        <f t="shared" si="0"/>
        <v>%</v>
      </c>
    </row>
    <row r="44" spans="2:6" x14ac:dyDescent="0.25">
      <c r="B44" s="13" t="s">
        <v>32</v>
      </c>
      <c r="C44" s="27">
        <v>0</v>
      </c>
      <c r="D44" s="27">
        <v>0</v>
      </c>
      <c r="E44" s="27">
        <v>0</v>
      </c>
      <c r="F44" s="32" t="str">
        <f t="shared" si="0"/>
        <v>%</v>
      </c>
    </row>
    <row r="45" spans="2:6" ht="15" customHeight="1" x14ac:dyDescent="0.25">
      <c r="B45" s="13" t="s">
        <v>35</v>
      </c>
      <c r="C45" s="27">
        <v>0</v>
      </c>
      <c r="D45" s="27">
        <v>0</v>
      </c>
      <c r="E45" s="27">
        <v>0</v>
      </c>
      <c r="F45" s="32" t="str">
        <f t="shared" si="0"/>
        <v>%</v>
      </c>
    </row>
    <row r="46" spans="2:6" x14ac:dyDescent="0.25">
      <c r="B46" s="13" t="s">
        <v>36</v>
      </c>
      <c r="C46" s="27">
        <v>0</v>
      </c>
      <c r="D46" s="27">
        <v>0</v>
      </c>
      <c r="E46" s="27">
        <v>0</v>
      </c>
      <c r="F46" s="32" t="str">
        <f t="shared" si="0"/>
        <v>%</v>
      </c>
    </row>
    <row r="47" spans="2:6" x14ac:dyDescent="0.25">
      <c r="B47" s="13"/>
      <c r="C47" s="27">
        <v>0</v>
      </c>
      <c r="D47" s="27">
        <v>0</v>
      </c>
      <c r="E47" s="27">
        <v>0</v>
      </c>
      <c r="F47" s="32" t="str">
        <f t="shared" si="0"/>
        <v>%</v>
      </c>
    </row>
    <row r="48" spans="2:6" x14ac:dyDescent="0.25">
      <c r="B48" s="13"/>
      <c r="C48" s="27">
        <v>0</v>
      </c>
      <c r="D48" s="27">
        <v>0</v>
      </c>
      <c r="E48" s="27">
        <v>0</v>
      </c>
      <c r="F48" s="32" t="str">
        <f t="shared" si="0"/>
        <v>%</v>
      </c>
    </row>
    <row r="49" spans="2:6" x14ac:dyDescent="0.25">
      <c r="B49" s="43" t="s">
        <v>3</v>
      </c>
      <c r="C49" s="44">
        <f>+C41+C35+C30+C16+C14+C9</f>
        <v>101120</v>
      </c>
      <c r="D49" s="44">
        <f t="shared" ref="D49:E49" si="3">+D41+D35+D30+D16+D14+D9</f>
        <v>101120</v>
      </c>
      <c r="E49" s="44">
        <f t="shared" si="3"/>
        <v>0</v>
      </c>
      <c r="F49" s="45">
        <f t="shared" si="0"/>
        <v>0</v>
      </c>
    </row>
    <row r="50" spans="2:6" x14ac:dyDescent="0.25">
      <c r="B50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8" t="s">
        <v>8</v>
      </c>
      <c r="C2" s="68"/>
      <c r="D2" s="68"/>
      <c r="E2" s="68"/>
      <c r="F2" s="68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1"/>
      <c r="C7" s="12"/>
      <c r="D7" s="12"/>
      <c r="E7" s="12"/>
      <c r="F7" s="18" t="e">
        <f>E7/D7</f>
        <v>#DIV/0!</v>
      </c>
    </row>
    <row r="8" spans="2:6" x14ac:dyDescent="0.25">
      <c r="B8" s="14"/>
      <c r="C8" s="15"/>
      <c r="D8" s="15"/>
      <c r="E8" s="15"/>
      <c r="F8" s="19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5"/>
  <sheetViews>
    <sheetView showGridLines="0" zoomScale="120" zoomScaleNormal="120" workbookViewId="0"/>
  </sheetViews>
  <sheetFormatPr baseColWidth="10" defaultRowHeight="15" x14ac:dyDescent="0.25"/>
  <cols>
    <col min="2" max="2" width="82.285156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8" t="s">
        <v>45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hidden="1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14" si="1">IF(E9=0,"%",E9/D9)</f>
        <v>%</v>
      </c>
    </row>
    <row r="10" spans="2:6" hidden="1" x14ac:dyDescent="0.25">
      <c r="B10" s="11" t="s">
        <v>36</v>
      </c>
      <c r="C10" s="26">
        <v>0</v>
      </c>
      <c r="D10" s="26">
        <v>0</v>
      </c>
      <c r="E10" s="26">
        <v>0</v>
      </c>
      <c r="F10" s="23" t="str">
        <f t="shared" si="1"/>
        <v>%</v>
      </c>
    </row>
    <row r="11" spans="2:6" hidden="1" x14ac:dyDescent="0.25">
      <c r="B11" s="63"/>
      <c r="C11" s="64">
        <v>0</v>
      </c>
      <c r="D11" s="64">
        <v>0</v>
      </c>
      <c r="E11" s="64">
        <v>0</v>
      </c>
      <c r="F11" s="23" t="str">
        <f t="shared" si="1"/>
        <v>%</v>
      </c>
    </row>
    <row r="12" spans="2:6" hidden="1" x14ac:dyDescent="0.25">
      <c r="B12" s="63"/>
      <c r="C12" s="64">
        <v>0</v>
      </c>
      <c r="D12" s="64">
        <v>0</v>
      </c>
      <c r="E12" s="64">
        <v>0</v>
      </c>
      <c r="F12" s="23" t="str">
        <f t="shared" si="1"/>
        <v>%</v>
      </c>
    </row>
    <row r="13" spans="2:6" s="1" customFormat="1" hidden="1" x14ac:dyDescent="0.25">
      <c r="B13" s="40" t="s">
        <v>19</v>
      </c>
      <c r="C13" s="41">
        <f>+C14</f>
        <v>0</v>
      </c>
      <c r="D13" s="41">
        <f t="shared" ref="D13:E13" si="2">+D14</f>
        <v>0</v>
      </c>
      <c r="E13" s="41">
        <f t="shared" si="2"/>
        <v>0</v>
      </c>
      <c r="F13" s="42" t="str">
        <f t="shared" si="1"/>
        <v>%</v>
      </c>
    </row>
    <row r="14" spans="2:6" s="1" customFormat="1" hidden="1" x14ac:dyDescent="0.25">
      <c r="B14" s="13"/>
      <c r="C14" s="27">
        <v>0</v>
      </c>
      <c r="D14" s="27">
        <v>0</v>
      </c>
      <c r="E14" s="27">
        <v>0</v>
      </c>
      <c r="F14" s="22" t="str">
        <f t="shared" si="1"/>
        <v>%</v>
      </c>
    </row>
    <row r="15" spans="2:6" hidden="1" x14ac:dyDescent="0.25">
      <c r="B15" s="40" t="s">
        <v>18</v>
      </c>
      <c r="C15" s="41">
        <f>SUM(C16:C27)</f>
        <v>0</v>
      </c>
      <c r="D15" s="41">
        <f>SUM(D16:D27)</f>
        <v>0</v>
      </c>
      <c r="E15" s="41">
        <f>SUM(E16:E27)</f>
        <v>0</v>
      </c>
      <c r="F15" s="42" t="str">
        <f t="shared" ref="F15:F27" si="3">IF(E15=0,"%",E15/D15)</f>
        <v>%</v>
      </c>
    </row>
    <row r="16" spans="2:6" hidden="1" x14ac:dyDescent="0.25">
      <c r="B16" s="11" t="s">
        <v>36</v>
      </c>
      <c r="C16" s="26">
        <v>0</v>
      </c>
      <c r="D16" s="26">
        <v>0</v>
      </c>
      <c r="E16" s="26">
        <v>0</v>
      </c>
      <c r="F16" s="23" t="str">
        <f t="shared" si="3"/>
        <v>%</v>
      </c>
    </row>
    <row r="17" spans="2:6" hidden="1" x14ac:dyDescent="0.25">
      <c r="B17" s="63"/>
      <c r="C17" s="64">
        <v>0</v>
      </c>
      <c r="D17" s="64">
        <v>0</v>
      </c>
      <c r="E17" s="64">
        <v>0</v>
      </c>
      <c r="F17" s="23" t="str">
        <f t="shared" si="3"/>
        <v>%</v>
      </c>
    </row>
    <row r="18" spans="2:6" hidden="1" x14ac:dyDescent="0.25">
      <c r="B18" s="63"/>
      <c r="C18" s="64">
        <v>0</v>
      </c>
      <c r="D18" s="64">
        <v>0</v>
      </c>
      <c r="E18" s="64">
        <v>0</v>
      </c>
      <c r="F18" s="23" t="str">
        <f t="shared" si="3"/>
        <v>%</v>
      </c>
    </row>
    <row r="19" spans="2:6" hidden="1" x14ac:dyDescent="0.25">
      <c r="B19" s="63"/>
      <c r="C19" s="64">
        <v>0</v>
      </c>
      <c r="D19" s="64">
        <v>0</v>
      </c>
      <c r="E19" s="64">
        <v>0</v>
      </c>
      <c r="F19" s="23" t="str">
        <f t="shared" si="3"/>
        <v>%</v>
      </c>
    </row>
    <row r="20" spans="2:6" hidden="1" x14ac:dyDescent="0.25">
      <c r="B20" s="63"/>
      <c r="C20" s="64">
        <v>0</v>
      </c>
      <c r="D20" s="64">
        <v>0</v>
      </c>
      <c r="E20" s="64">
        <v>0</v>
      </c>
      <c r="F20" s="23" t="str">
        <f t="shared" si="3"/>
        <v>%</v>
      </c>
    </row>
    <row r="21" spans="2:6" hidden="1" x14ac:dyDescent="0.25">
      <c r="B21" s="63"/>
      <c r="C21" s="64">
        <v>0</v>
      </c>
      <c r="D21" s="64">
        <v>0</v>
      </c>
      <c r="E21" s="64">
        <v>0</v>
      </c>
      <c r="F21" s="23" t="str">
        <f t="shared" si="3"/>
        <v>%</v>
      </c>
    </row>
    <row r="22" spans="2:6" hidden="1" x14ac:dyDescent="0.25">
      <c r="B22" s="63"/>
      <c r="C22" s="64">
        <v>0</v>
      </c>
      <c r="D22" s="64">
        <v>0</v>
      </c>
      <c r="E22" s="64">
        <v>0</v>
      </c>
      <c r="F22" s="23" t="str">
        <f t="shared" si="3"/>
        <v>%</v>
      </c>
    </row>
    <row r="23" spans="2:6" hidden="1" x14ac:dyDescent="0.25">
      <c r="B23" s="63"/>
      <c r="C23" s="64">
        <v>0</v>
      </c>
      <c r="D23" s="64">
        <v>0</v>
      </c>
      <c r="E23" s="64">
        <v>0</v>
      </c>
      <c r="F23" s="23" t="str">
        <f t="shared" si="3"/>
        <v>%</v>
      </c>
    </row>
    <row r="24" spans="2:6" hidden="1" x14ac:dyDescent="0.25">
      <c r="B24" s="63"/>
      <c r="C24" s="64">
        <v>0</v>
      </c>
      <c r="D24" s="64">
        <v>0</v>
      </c>
      <c r="E24" s="64">
        <v>0</v>
      </c>
      <c r="F24" s="23" t="str">
        <f t="shared" si="3"/>
        <v>%</v>
      </c>
    </row>
    <row r="25" spans="2:6" hidden="1" x14ac:dyDescent="0.25">
      <c r="B25" s="63"/>
      <c r="C25" s="64">
        <v>0</v>
      </c>
      <c r="D25" s="64">
        <v>0</v>
      </c>
      <c r="E25" s="64">
        <v>0</v>
      </c>
      <c r="F25" s="23" t="str">
        <f t="shared" si="3"/>
        <v>%</v>
      </c>
    </row>
    <row r="26" spans="2:6" hidden="1" x14ac:dyDescent="0.25">
      <c r="B26" s="63"/>
      <c r="C26" s="64">
        <v>0</v>
      </c>
      <c r="D26" s="64">
        <v>0</v>
      </c>
      <c r="E26" s="64">
        <v>0</v>
      </c>
      <c r="F26" s="23" t="str">
        <f t="shared" si="3"/>
        <v>%</v>
      </c>
    </row>
    <row r="27" spans="2:6" hidden="1" x14ac:dyDescent="0.25">
      <c r="B27" s="63"/>
      <c r="C27" s="64">
        <v>0</v>
      </c>
      <c r="D27" s="64">
        <v>0</v>
      </c>
      <c r="E27" s="64">
        <v>0</v>
      </c>
      <c r="F27" s="23" t="str">
        <f t="shared" si="3"/>
        <v>%</v>
      </c>
    </row>
    <row r="28" spans="2:6" hidden="1" x14ac:dyDescent="0.25">
      <c r="B28" s="40" t="s">
        <v>17</v>
      </c>
      <c r="C28" s="41">
        <f>++C29</f>
        <v>0</v>
      </c>
      <c r="D28" s="41">
        <f t="shared" ref="D28:E30" si="4">++D29</f>
        <v>0</v>
      </c>
      <c r="E28" s="41">
        <f t="shared" si="4"/>
        <v>0</v>
      </c>
      <c r="F28" s="42" t="str">
        <f t="shared" ref="F28:F29" si="5">IF(E28=0,"%",E28/D28)</f>
        <v>%</v>
      </c>
    </row>
    <row r="29" spans="2:6" hidden="1" x14ac:dyDescent="0.25">
      <c r="B29" s="11"/>
      <c r="C29" s="26">
        <v>0</v>
      </c>
      <c r="D29" s="26">
        <v>0</v>
      </c>
      <c r="E29" s="26">
        <v>0</v>
      </c>
      <c r="F29" s="23" t="str">
        <f t="shared" si="5"/>
        <v>%</v>
      </c>
    </row>
    <row r="30" spans="2:6" x14ac:dyDescent="0.25">
      <c r="B30" s="40" t="s">
        <v>16</v>
      </c>
      <c r="C30" s="41">
        <f>++C31</f>
        <v>0</v>
      </c>
      <c r="D30" s="41">
        <f t="shared" si="4"/>
        <v>0</v>
      </c>
      <c r="E30" s="41">
        <f t="shared" si="4"/>
        <v>0</v>
      </c>
      <c r="F30" s="42" t="str">
        <f t="shared" ref="F30:F31" si="6">IF(E30=0,"%",E30/D30)</f>
        <v>%</v>
      </c>
    </row>
    <row r="31" spans="2:6" x14ac:dyDescent="0.25">
      <c r="B31" s="11" t="s">
        <v>36</v>
      </c>
      <c r="C31" s="26">
        <v>0</v>
      </c>
      <c r="D31" s="26">
        <v>0</v>
      </c>
      <c r="E31" s="26">
        <v>0</v>
      </c>
      <c r="F31" s="23" t="str">
        <f t="shared" si="6"/>
        <v>%</v>
      </c>
    </row>
    <row r="32" spans="2:6" x14ac:dyDescent="0.25">
      <c r="B32" s="40" t="s">
        <v>15</v>
      </c>
      <c r="C32" s="41">
        <f>SUM(C33:C33)</f>
        <v>744088219</v>
      </c>
      <c r="D32" s="41">
        <f>SUM(D33:D33)</f>
        <v>74880201</v>
      </c>
      <c r="E32" s="41">
        <f>SUM(E33:E33)</f>
        <v>73137167.229999989</v>
      </c>
      <c r="F32" s="42">
        <f t="shared" ref="F32:F33" si="7">IF(E32=0,"%",E32/D32)</f>
        <v>0.97672236790603684</v>
      </c>
    </row>
    <row r="33" spans="2:6" x14ac:dyDescent="0.25">
      <c r="B33" s="11" t="s">
        <v>36</v>
      </c>
      <c r="C33" s="26">
        <v>744088219</v>
      </c>
      <c r="D33" s="26">
        <v>74880201</v>
      </c>
      <c r="E33" s="26">
        <v>73137167.229999989</v>
      </c>
      <c r="F33" s="23">
        <f t="shared" si="7"/>
        <v>0.97672236790603684</v>
      </c>
    </row>
    <row r="34" spans="2:6" x14ac:dyDescent="0.25">
      <c r="B34" s="43" t="s">
        <v>3</v>
      </c>
      <c r="C34" s="44">
        <f>+C9+C13+C15+C28+C30+C32</f>
        <v>744088219</v>
      </c>
      <c r="D34" s="44">
        <f>+D9+D13+D15+D28+D30+D32</f>
        <v>74880201</v>
      </c>
      <c r="E34" s="44">
        <f>+E9+E13+E15+E28+E30+E32</f>
        <v>73137167.229999989</v>
      </c>
      <c r="F34" s="45">
        <f t="shared" ref="F34" si="8">IF(D34=0,"%",E34/D34)</f>
        <v>0.97672236790603684</v>
      </c>
    </row>
    <row r="35" spans="2:6" x14ac:dyDescent="0.25">
      <c r="B35" s="34" t="s">
        <v>42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4"/>
  <sheetViews>
    <sheetView showGridLines="0" zoomScale="120" zoomScaleNormal="120" workbookViewId="0"/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46</v>
      </c>
      <c r="C5" s="68"/>
      <c r="D5" s="68"/>
      <c r="E5" s="68"/>
      <c r="F5" s="68"/>
    </row>
    <row r="7" spans="2:6" x14ac:dyDescent="0.25">
      <c r="E7" s="58"/>
      <c r="F7" s="60" t="s">
        <v>22</v>
      </c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20</v>
      </c>
      <c r="C9" s="41">
        <f>+C10</f>
        <v>0</v>
      </c>
      <c r="D9" s="41">
        <f t="shared" ref="D9:E9" si="0">+D10</f>
        <v>0</v>
      </c>
      <c r="E9" s="41">
        <f t="shared" si="0"/>
        <v>0</v>
      </c>
      <c r="F9" s="42" t="str">
        <f t="shared" ref="F9:F43" si="1">IF(E9=0,"%",E9/D9)</f>
        <v>%</v>
      </c>
    </row>
    <row r="10" spans="2:6" x14ac:dyDescent="0.25">
      <c r="B10" s="25" t="s">
        <v>36</v>
      </c>
      <c r="C10" s="26"/>
      <c r="D10" s="26"/>
      <c r="E10" s="26"/>
      <c r="F10" s="23" t="str">
        <f t="shared" si="1"/>
        <v>%</v>
      </c>
    </row>
    <row r="11" spans="2:6" x14ac:dyDescent="0.25">
      <c r="B11" s="40" t="s">
        <v>18</v>
      </c>
      <c r="C11" s="41">
        <f>+SUM(C12:C24)</f>
        <v>0</v>
      </c>
      <c r="D11" s="41">
        <f>+SUM(D12:D24)</f>
        <v>791689367</v>
      </c>
      <c r="E11" s="41">
        <f>+SUM(E12:E24)</f>
        <v>709938732.81000042</v>
      </c>
      <c r="F11" s="42">
        <f t="shared" ref="F11:F12" si="2">IF(E11=0,"%",E11/D11)</f>
        <v>0.89673900193988643</v>
      </c>
    </row>
    <row r="12" spans="2:6" x14ac:dyDescent="0.25">
      <c r="B12" s="25" t="s">
        <v>26</v>
      </c>
      <c r="C12" s="26">
        <v>0</v>
      </c>
      <c r="D12" s="26">
        <v>47488132</v>
      </c>
      <c r="E12" s="26">
        <v>40286122.469999991</v>
      </c>
      <c r="F12" s="23">
        <f t="shared" si="2"/>
        <v>0.8483408543001858</v>
      </c>
    </row>
    <row r="13" spans="2:6" x14ac:dyDescent="0.25">
      <c r="B13" s="24" t="s">
        <v>27</v>
      </c>
      <c r="C13" s="27">
        <v>0</v>
      </c>
      <c r="D13" s="27">
        <v>3425418</v>
      </c>
      <c r="E13" s="27">
        <v>3010569.71</v>
      </c>
      <c r="F13" s="32">
        <f t="shared" si="1"/>
        <v>0.87889119225741208</v>
      </c>
    </row>
    <row r="14" spans="2:6" x14ac:dyDescent="0.25">
      <c r="B14" s="24" t="s">
        <v>28</v>
      </c>
      <c r="C14" s="27">
        <v>0</v>
      </c>
      <c r="D14" s="27">
        <v>373488</v>
      </c>
      <c r="E14" s="27">
        <v>299221.47000000003</v>
      </c>
      <c r="F14" s="32">
        <f t="shared" si="1"/>
        <v>0.8011541736280684</v>
      </c>
    </row>
    <row r="15" spans="2:6" x14ac:dyDescent="0.25">
      <c r="B15" s="24" t="s">
        <v>29</v>
      </c>
      <c r="C15" s="27">
        <v>0</v>
      </c>
      <c r="D15" s="27">
        <v>16031484</v>
      </c>
      <c r="E15" s="27">
        <v>13236576.339999998</v>
      </c>
      <c r="F15" s="32">
        <f t="shared" si="1"/>
        <v>0.82566132617541821</v>
      </c>
    </row>
    <row r="16" spans="2:6" x14ac:dyDescent="0.25">
      <c r="B16" s="24" t="s">
        <v>30</v>
      </c>
      <c r="C16" s="27">
        <v>0</v>
      </c>
      <c r="D16" s="27">
        <v>22302277</v>
      </c>
      <c r="E16" s="27">
        <v>20399010.569999997</v>
      </c>
      <c r="F16" s="32">
        <f t="shared" si="1"/>
        <v>0.91466044341571029</v>
      </c>
    </row>
    <row r="17" spans="2:6" x14ac:dyDescent="0.25">
      <c r="B17" s="24" t="s">
        <v>31</v>
      </c>
      <c r="C17" s="27">
        <v>0</v>
      </c>
      <c r="D17" s="27">
        <v>0</v>
      </c>
      <c r="E17" s="27">
        <v>0</v>
      </c>
      <c r="F17" s="32" t="str">
        <f t="shared" si="1"/>
        <v>%</v>
      </c>
    </row>
    <row r="18" spans="2:6" x14ac:dyDescent="0.25">
      <c r="B18" s="24" t="s">
        <v>32</v>
      </c>
      <c r="C18" s="27">
        <v>0</v>
      </c>
      <c r="D18" s="27">
        <v>17941659</v>
      </c>
      <c r="E18" s="27">
        <v>17011442.260000002</v>
      </c>
      <c r="F18" s="32">
        <f t="shared" si="1"/>
        <v>0.94815324825870351</v>
      </c>
    </row>
    <row r="19" spans="2:6" x14ac:dyDescent="0.25">
      <c r="B19" s="24" t="s">
        <v>33</v>
      </c>
      <c r="C19" s="27">
        <v>0</v>
      </c>
      <c r="D19" s="27">
        <v>2376258</v>
      </c>
      <c r="E19" s="27">
        <v>2155830.6000000006</v>
      </c>
      <c r="F19" s="32">
        <f t="shared" si="1"/>
        <v>0.90723759793759795</v>
      </c>
    </row>
    <row r="20" spans="2:6" x14ac:dyDescent="0.25">
      <c r="B20" s="24" t="s">
        <v>34</v>
      </c>
      <c r="C20" s="27">
        <v>0</v>
      </c>
      <c r="D20" s="27">
        <v>3902402</v>
      </c>
      <c r="E20" s="27">
        <v>3024583.65</v>
      </c>
      <c r="F20" s="32">
        <f t="shared" si="1"/>
        <v>0.77505691366496843</v>
      </c>
    </row>
    <row r="21" spans="2:6" x14ac:dyDescent="0.25">
      <c r="B21" s="24" t="s">
        <v>37</v>
      </c>
      <c r="C21" s="27">
        <v>0</v>
      </c>
      <c r="D21" s="27">
        <v>169</v>
      </c>
      <c r="E21" s="27">
        <v>0</v>
      </c>
      <c r="F21" s="32" t="str">
        <f t="shared" si="1"/>
        <v>%</v>
      </c>
    </row>
    <row r="22" spans="2:6" x14ac:dyDescent="0.25">
      <c r="B22" s="24" t="s">
        <v>39</v>
      </c>
      <c r="C22" s="27">
        <v>0</v>
      </c>
      <c r="D22" s="27">
        <v>25963045</v>
      </c>
      <c r="E22" s="27">
        <v>22150935.810000002</v>
      </c>
      <c r="F22" s="32">
        <f t="shared" si="1"/>
        <v>0.85317172196096425</v>
      </c>
    </row>
    <row r="23" spans="2:6" x14ac:dyDescent="0.25">
      <c r="B23" s="24" t="s">
        <v>35</v>
      </c>
      <c r="C23" s="27">
        <v>0</v>
      </c>
      <c r="D23" s="27">
        <v>9939</v>
      </c>
      <c r="E23" s="27">
        <v>9512.56</v>
      </c>
      <c r="F23" s="32">
        <f t="shared" si="1"/>
        <v>0.95709427507797562</v>
      </c>
    </row>
    <row r="24" spans="2:6" x14ac:dyDescent="0.25">
      <c r="B24" s="24" t="s">
        <v>36</v>
      </c>
      <c r="C24" s="27">
        <v>0</v>
      </c>
      <c r="D24" s="27">
        <v>651875096</v>
      </c>
      <c r="E24" s="27">
        <v>588354927.37000036</v>
      </c>
      <c r="F24" s="32">
        <f t="shared" si="1"/>
        <v>0.90255776141814803</v>
      </c>
    </row>
    <row r="25" spans="2:6" x14ac:dyDescent="0.25">
      <c r="B25" s="40" t="s">
        <v>17</v>
      </c>
      <c r="C25" s="41">
        <f>SUM(C26:C27)</f>
        <v>0</v>
      </c>
      <c r="D25" s="41">
        <f t="shared" ref="D25:E25" si="3">SUM(D26:D27)</f>
        <v>24210</v>
      </c>
      <c r="E25" s="41">
        <f t="shared" si="3"/>
        <v>24210</v>
      </c>
      <c r="F25" s="42">
        <f t="shared" ref="F25:F26" si="4">IF(E25=0,"%",E25/D25)</f>
        <v>1</v>
      </c>
    </row>
    <row r="26" spans="2:6" x14ac:dyDescent="0.25">
      <c r="B26" s="24" t="s">
        <v>24</v>
      </c>
      <c r="C26" s="27"/>
      <c r="D26" s="27"/>
      <c r="E26" s="27"/>
      <c r="F26" s="32" t="str">
        <f t="shared" si="4"/>
        <v>%</v>
      </c>
    </row>
    <row r="27" spans="2:6" x14ac:dyDescent="0.25">
      <c r="B27" s="61" t="s">
        <v>36</v>
      </c>
      <c r="C27" s="62">
        <v>0</v>
      </c>
      <c r="D27" s="62">
        <v>24210</v>
      </c>
      <c r="E27" s="62">
        <v>24210</v>
      </c>
      <c r="F27" s="32">
        <f t="shared" si="1"/>
        <v>1</v>
      </c>
    </row>
    <row r="28" spans="2:6" x14ac:dyDescent="0.25">
      <c r="B28" s="40" t="s">
        <v>16</v>
      </c>
      <c r="C28" s="41">
        <f>+C29</f>
        <v>0</v>
      </c>
      <c r="D28" s="41">
        <f t="shared" ref="D28:E28" si="5">+D29</f>
        <v>11231</v>
      </c>
      <c r="E28" s="41">
        <f t="shared" si="5"/>
        <v>5731</v>
      </c>
      <c r="F28" s="42">
        <f t="shared" si="1"/>
        <v>0.51028403525954946</v>
      </c>
    </row>
    <row r="29" spans="2:6" x14ac:dyDescent="0.25">
      <c r="B29" s="24" t="s">
        <v>36</v>
      </c>
      <c r="C29" s="27">
        <v>0</v>
      </c>
      <c r="D29" s="27">
        <v>11231</v>
      </c>
      <c r="E29" s="27">
        <v>5731</v>
      </c>
      <c r="F29" s="32">
        <f t="shared" si="1"/>
        <v>0.51028403525954946</v>
      </c>
    </row>
    <row r="30" spans="2:6" x14ac:dyDescent="0.25">
      <c r="B30" s="40" t="s">
        <v>15</v>
      </c>
      <c r="C30" s="41">
        <f>+SUM(C31:C42)</f>
        <v>0</v>
      </c>
      <c r="D30" s="41">
        <f>+SUM(D31:D42)</f>
        <v>32233785</v>
      </c>
      <c r="E30" s="41">
        <f>+SUM(E31:E42)</f>
        <v>20227584.789999999</v>
      </c>
      <c r="F30" s="42">
        <f t="shared" si="1"/>
        <v>0.62752744643547131</v>
      </c>
    </row>
    <row r="31" spans="2:6" x14ac:dyDescent="0.25">
      <c r="B31" s="25" t="s">
        <v>26</v>
      </c>
      <c r="C31" s="26">
        <v>0</v>
      </c>
      <c r="D31" s="26">
        <v>3337626</v>
      </c>
      <c r="E31" s="26">
        <v>2557561.4400000004</v>
      </c>
      <c r="F31" s="23">
        <f t="shared" si="1"/>
        <v>0.76628161453679966</v>
      </c>
    </row>
    <row r="32" spans="2:6" x14ac:dyDescent="0.25">
      <c r="B32" s="24" t="s">
        <v>27</v>
      </c>
      <c r="C32" s="27">
        <v>0</v>
      </c>
      <c r="D32" s="27">
        <v>247084</v>
      </c>
      <c r="E32" s="27">
        <v>244401.2</v>
      </c>
      <c r="F32" s="32">
        <f>IF(E32=0,"%",E32/D32)</f>
        <v>0.98914215408525041</v>
      </c>
    </row>
    <row r="33" spans="2:6" x14ac:dyDescent="0.25">
      <c r="B33" s="24" t="s">
        <v>28</v>
      </c>
      <c r="C33" s="27">
        <v>0</v>
      </c>
      <c r="D33" s="27">
        <v>117402</v>
      </c>
      <c r="E33" s="27">
        <v>93145</v>
      </c>
      <c r="F33" s="32">
        <f t="shared" ref="F33:F35" si="6">IF(E33=0,"%",E33/D33)</f>
        <v>0.79338512120747517</v>
      </c>
    </row>
    <row r="34" spans="2:6" x14ac:dyDescent="0.25">
      <c r="B34" s="24" t="s">
        <v>29</v>
      </c>
      <c r="C34" s="27">
        <v>0</v>
      </c>
      <c r="D34" s="27">
        <v>493540</v>
      </c>
      <c r="E34" s="27">
        <v>306948.2</v>
      </c>
      <c r="F34" s="32">
        <f t="shared" si="6"/>
        <v>0.62193175831746161</v>
      </c>
    </row>
    <row r="35" spans="2:6" x14ac:dyDescent="0.25">
      <c r="B35" s="24" t="s">
        <v>30</v>
      </c>
      <c r="C35" s="27">
        <v>0</v>
      </c>
      <c r="D35" s="27">
        <v>0</v>
      </c>
      <c r="E35" s="27">
        <v>0</v>
      </c>
      <c r="F35" s="32" t="str">
        <f t="shared" si="6"/>
        <v>%</v>
      </c>
    </row>
    <row r="36" spans="2:6" x14ac:dyDescent="0.25">
      <c r="B36" s="24" t="s">
        <v>31</v>
      </c>
      <c r="C36" s="27">
        <v>0</v>
      </c>
      <c r="D36" s="27">
        <v>0</v>
      </c>
      <c r="E36" s="27">
        <v>0</v>
      </c>
      <c r="F36" s="32" t="str">
        <f t="shared" si="1"/>
        <v>%</v>
      </c>
    </row>
    <row r="37" spans="2:6" x14ac:dyDescent="0.25">
      <c r="B37" s="24" t="s">
        <v>32</v>
      </c>
      <c r="C37" s="27">
        <v>0</v>
      </c>
      <c r="D37" s="27">
        <v>246291</v>
      </c>
      <c r="E37" s="27">
        <v>215310.41</v>
      </c>
      <c r="F37" s="32">
        <f t="shared" si="1"/>
        <v>0.87421144093775249</v>
      </c>
    </row>
    <row r="38" spans="2:6" x14ac:dyDescent="0.25">
      <c r="B38" s="24" t="s">
        <v>33</v>
      </c>
      <c r="C38" s="27">
        <v>0</v>
      </c>
      <c r="D38" s="27">
        <v>4640</v>
      </c>
      <c r="E38" s="27">
        <v>0</v>
      </c>
      <c r="F38" s="32" t="str">
        <f t="shared" si="1"/>
        <v>%</v>
      </c>
    </row>
    <row r="39" spans="2:6" x14ac:dyDescent="0.25">
      <c r="B39" s="24" t="s">
        <v>34</v>
      </c>
      <c r="C39" s="27">
        <v>0</v>
      </c>
      <c r="D39" s="27">
        <v>32265</v>
      </c>
      <c r="E39" s="27">
        <v>32265</v>
      </c>
      <c r="F39" s="32">
        <f t="shared" si="1"/>
        <v>1</v>
      </c>
    </row>
    <row r="40" spans="2:6" x14ac:dyDescent="0.25">
      <c r="B40" s="24" t="s">
        <v>39</v>
      </c>
      <c r="C40" s="27">
        <v>0</v>
      </c>
      <c r="D40" s="27">
        <v>509668</v>
      </c>
      <c r="E40" s="27">
        <v>390128.33999999997</v>
      </c>
      <c r="F40" s="32">
        <f t="shared" si="1"/>
        <v>0.76545582614564767</v>
      </c>
    </row>
    <row r="41" spans="2:6" x14ac:dyDescent="0.25">
      <c r="B41" s="24" t="s">
        <v>35</v>
      </c>
      <c r="C41" s="27">
        <v>0</v>
      </c>
      <c r="D41" s="27">
        <v>7193</v>
      </c>
      <c r="E41" s="27">
        <v>5075</v>
      </c>
      <c r="F41" s="32">
        <f t="shared" si="1"/>
        <v>0.70554705964131792</v>
      </c>
    </row>
    <row r="42" spans="2:6" x14ac:dyDescent="0.25">
      <c r="B42" s="24" t="s">
        <v>36</v>
      </c>
      <c r="C42" s="27">
        <v>0</v>
      </c>
      <c r="D42" s="27">
        <v>27238076</v>
      </c>
      <c r="E42" s="27">
        <v>16382750.199999999</v>
      </c>
      <c r="F42" s="32">
        <f t="shared" si="1"/>
        <v>0.6014650300557205</v>
      </c>
    </row>
    <row r="43" spans="2:6" x14ac:dyDescent="0.25">
      <c r="B43" s="43" t="s">
        <v>3</v>
      </c>
      <c r="C43" s="44">
        <f>+C30+C28+C25+C11</f>
        <v>0</v>
      </c>
      <c r="D43" s="44">
        <f>+D30+D28+D25+D11</f>
        <v>823958593</v>
      </c>
      <c r="E43" s="44">
        <f>+E30+E28+E25+E11</f>
        <v>730196258.60000038</v>
      </c>
      <c r="F43" s="45">
        <f t="shared" si="1"/>
        <v>0.88620504088850538</v>
      </c>
    </row>
    <row r="44" spans="2:6" x14ac:dyDescent="0.25">
      <c r="B44" s="34" t="s">
        <v>42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9" t="s">
        <v>47</v>
      </c>
      <c r="C5" s="69"/>
      <c r="D5" s="69"/>
      <c r="E5" s="69"/>
      <c r="F5" s="69"/>
    </row>
    <row r="8" spans="2:6" ht="38.25" x14ac:dyDescent="0.25">
      <c r="B8" s="46" t="s">
        <v>4</v>
      </c>
      <c r="C8" s="46" t="s">
        <v>1</v>
      </c>
      <c r="D8" s="46" t="s">
        <v>2</v>
      </c>
      <c r="E8" s="48" t="s">
        <v>40</v>
      </c>
      <c r="F8" s="48" t="s">
        <v>5</v>
      </c>
    </row>
    <row r="9" spans="2:6" x14ac:dyDescent="0.25">
      <c r="B9" s="40" t="s">
        <v>21</v>
      </c>
      <c r="C9" s="41">
        <f>SUM(C10:C12)</f>
        <v>0</v>
      </c>
      <c r="D9" s="41">
        <f t="shared" ref="D9:E9" si="0">SUM(D10:D12)</f>
        <v>709849</v>
      </c>
      <c r="E9" s="41">
        <f t="shared" si="0"/>
        <v>565835.43000000005</v>
      </c>
      <c r="F9" s="42">
        <f t="shared" ref="F9:F16" si="1">IF(E9=0,"%",E9/D9)</f>
        <v>0.79712083837548553</v>
      </c>
    </row>
    <row r="10" spans="2:6" x14ac:dyDescent="0.25">
      <c r="B10" s="24" t="s">
        <v>25</v>
      </c>
      <c r="C10" s="27">
        <v>0</v>
      </c>
      <c r="D10" s="27">
        <v>0</v>
      </c>
      <c r="E10" s="27">
        <v>0</v>
      </c>
      <c r="F10" s="32" t="str">
        <f t="shared" si="1"/>
        <v>%</v>
      </c>
    </row>
    <row r="11" spans="2:6" x14ac:dyDescent="0.25">
      <c r="B11" s="65" t="s">
        <v>26</v>
      </c>
      <c r="C11" s="66">
        <v>0</v>
      </c>
      <c r="D11" s="66">
        <v>187632</v>
      </c>
      <c r="E11" s="66">
        <v>160275.70000000001</v>
      </c>
      <c r="F11" s="67">
        <f t="shared" si="1"/>
        <v>0.85420237486143091</v>
      </c>
    </row>
    <row r="12" spans="2:6" x14ac:dyDescent="0.25">
      <c r="B12" s="50" t="s">
        <v>39</v>
      </c>
      <c r="C12" s="28">
        <v>0</v>
      </c>
      <c r="D12" s="28">
        <v>522217</v>
      </c>
      <c r="E12" s="28">
        <v>405559.73000000004</v>
      </c>
      <c r="F12" s="33">
        <f t="shared" si="1"/>
        <v>0.7766115044129166</v>
      </c>
    </row>
    <row r="13" spans="2:6" x14ac:dyDescent="0.25">
      <c r="B13" s="40" t="s">
        <v>15</v>
      </c>
      <c r="C13" s="41">
        <f>SUM(C14:C15)</f>
        <v>0</v>
      </c>
      <c r="D13" s="41">
        <f t="shared" ref="D13:E13" si="2">SUM(D14:D15)</f>
        <v>0</v>
      </c>
      <c r="E13" s="41">
        <f t="shared" si="2"/>
        <v>0</v>
      </c>
      <c r="F13" s="51" t="str">
        <f t="shared" si="1"/>
        <v>%</v>
      </c>
    </row>
    <row r="14" spans="2:6" x14ac:dyDescent="0.25">
      <c r="B14" s="24" t="s">
        <v>25</v>
      </c>
      <c r="C14" s="27">
        <v>0</v>
      </c>
      <c r="D14" s="27">
        <v>0</v>
      </c>
      <c r="E14" s="27">
        <v>0</v>
      </c>
      <c r="F14" s="32" t="str">
        <f t="shared" si="1"/>
        <v>%</v>
      </c>
    </row>
    <row r="15" spans="2:6" x14ac:dyDescent="0.25">
      <c r="B15" s="50" t="s">
        <v>26</v>
      </c>
      <c r="C15" s="28">
        <v>0</v>
      </c>
      <c r="D15" s="28">
        <v>0</v>
      </c>
      <c r="E15" s="28">
        <v>0</v>
      </c>
      <c r="F15" s="33" t="str">
        <f t="shared" si="1"/>
        <v>%</v>
      </c>
    </row>
    <row r="16" spans="2:6" x14ac:dyDescent="0.25">
      <c r="B16" s="43" t="s">
        <v>3</v>
      </c>
      <c r="C16" s="44">
        <f>+C13+C9</f>
        <v>0</v>
      </c>
      <c r="D16" s="44">
        <f t="shared" ref="D16:E16" si="3">+D13+D9</f>
        <v>709849</v>
      </c>
      <c r="E16" s="44">
        <f t="shared" si="3"/>
        <v>565835.43000000005</v>
      </c>
      <c r="F16" s="45">
        <f t="shared" si="1"/>
        <v>0.79712083837548553</v>
      </c>
    </row>
    <row r="17" spans="2:2" x14ac:dyDescent="0.25">
      <c r="B17" s="34" t="s">
        <v>42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2024-01-03T21:50:34Z</dcterms:modified>
</cp:coreProperties>
</file>