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4\2.- Informacion Portal MINSA - Transparencia\PpR - Pliego MINSA 2024\"/>
    </mc:Choice>
  </mc:AlternateContent>
  <bookViews>
    <workbookView xWindow="30" yWindow="30" windowWidth="28770" windowHeight="15570" activeTab="6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RO!$B$5:$F$72</definedName>
    <definedName name="_xlnm.Print_Area" localSheetId="4">ROCC!$B$5:$F$37</definedName>
    <definedName name="_xlnm.Print_Area" localSheetId="3">ROOC!$B$2:$F$10</definedName>
    <definedName name="_xlnm.Print_Area" localSheetId="0">'TODA FUENTE'!$B$5:$F$72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18" i="2"/>
  <c r="C23" i="2"/>
  <c r="D23" i="2"/>
  <c r="E23" i="2"/>
  <c r="F17" i="1"/>
  <c r="C23" i="1"/>
  <c r="D23" i="1"/>
  <c r="E23" i="1"/>
  <c r="F15" i="3" l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37" i="2"/>
  <c r="C42" i="2"/>
  <c r="D42" i="2"/>
  <c r="E42" i="2"/>
  <c r="F15" i="2"/>
  <c r="F21" i="1"/>
  <c r="E15" i="8" l="1"/>
  <c r="D15" i="8"/>
  <c r="C15" i="8"/>
  <c r="E32" i="8"/>
  <c r="D32" i="8"/>
  <c r="C32" i="8"/>
  <c r="F35" i="8"/>
  <c r="F34" i="8"/>
  <c r="C28" i="8"/>
  <c r="D28" i="8"/>
  <c r="E28" i="8"/>
  <c r="F28" i="8" s="1"/>
  <c r="F29" i="8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3" s="1"/>
  <c r="F31" i="3"/>
  <c r="F47" i="1"/>
  <c r="F26" i="2" l="1"/>
  <c r="F25" i="2"/>
  <c r="F25" i="1"/>
  <c r="F16" i="5" l="1"/>
  <c r="C23" i="5"/>
  <c r="D23" i="5"/>
  <c r="E23" i="5"/>
  <c r="E30" i="8"/>
  <c r="D30" i="8"/>
  <c r="D36" i="8" s="1"/>
  <c r="C30" i="8"/>
  <c r="C36" i="8" s="1"/>
  <c r="F13" i="8" l="1"/>
  <c r="E36" i="8"/>
  <c r="F30" i="8"/>
  <c r="F25" i="5"/>
  <c r="F18" i="5"/>
  <c r="F35" i="3"/>
  <c r="F66" i="1"/>
  <c r="F40" i="1"/>
  <c r="F38" i="1"/>
  <c r="C42" i="1"/>
  <c r="D42" i="1"/>
  <c r="E42" i="1"/>
  <c r="F24" i="5" l="1"/>
  <c r="C28" i="1"/>
  <c r="D28" i="1"/>
  <c r="E28" i="1"/>
  <c r="F23" i="5" l="1"/>
  <c r="F33" i="8"/>
  <c r="F16" i="8"/>
  <c r="F65" i="2"/>
  <c r="F64" i="2"/>
  <c r="F63" i="2"/>
  <c r="F62" i="2"/>
  <c r="F68" i="1"/>
  <c r="F67" i="1"/>
  <c r="F32" i="8" l="1"/>
  <c r="F15" i="8"/>
  <c r="C58" i="2"/>
  <c r="F36" i="8" l="1"/>
  <c r="F65" i="1"/>
  <c r="F17" i="5" l="1"/>
  <c r="F11" i="3" l="1"/>
  <c r="F47" i="2"/>
  <c r="F46" i="2"/>
  <c r="F45" i="2"/>
  <c r="F44" i="2"/>
  <c r="F32" i="2"/>
  <c r="F49" i="1"/>
  <c r="F48" i="1"/>
  <c r="F46" i="1"/>
  <c r="F45" i="1"/>
  <c r="F35" i="1"/>
  <c r="F15" i="7" l="1"/>
  <c r="F14" i="7"/>
  <c r="E13" i="7"/>
  <c r="D13" i="7"/>
  <c r="C13" i="7"/>
  <c r="E26" i="5"/>
  <c r="D26" i="5"/>
  <c r="C26" i="5"/>
  <c r="C34" i="3"/>
  <c r="D34" i="3"/>
  <c r="E34" i="3"/>
  <c r="F13" i="7" l="1"/>
  <c r="F32" i="3"/>
  <c r="F24" i="1"/>
  <c r="F27" i="5" l="1"/>
  <c r="F26" i="5"/>
  <c r="C28" i="2"/>
  <c r="D28" i="2"/>
  <c r="E28" i="2"/>
  <c r="E11" i="5" l="1"/>
  <c r="D11" i="5"/>
  <c r="C11" i="5"/>
  <c r="E9" i="5"/>
  <c r="D9" i="5"/>
  <c r="C9" i="5"/>
  <c r="E50" i="2"/>
  <c r="D50" i="2"/>
  <c r="C50" i="2"/>
  <c r="E50" i="1"/>
  <c r="D50" i="1"/>
  <c r="C50" i="1"/>
  <c r="F57" i="1"/>
  <c r="F56" i="1"/>
  <c r="F55" i="1"/>
  <c r="C58" i="1"/>
  <c r="D58" i="1"/>
  <c r="E58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3" i="3"/>
  <c r="F12" i="3"/>
  <c r="F10" i="3"/>
  <c r="F54" i="2" l="1"/>
  <c r="F48" i="2"/>
  <c r="F43" i="2"/>
  <c r="F54" i="1"/>
  <c r="F44" i="1"/>
  <c r="F69" i="2" l="1"/>
  <c r="F64" i="1"/>
  <c r="F29" i="3" l="1"/>
  <c r="F34" i="3"/>
  <c r="D58" i="2"/>
  <c r="E58" i="2"/>
  <c r="F12" i="7"/>
  <c r="F10" i="7"/>
  <c r="F56" i="2" l="1"/>
  <c r="F55" i="2"/>
  <c r="F53" i="2"/>
  <c r="F53" i="1"/>
  <c r="F27" i="2" l="1"/>
  <c r="F24" i="2"/>
  <c r="F49" i="2" l="1"/>
  <c r="F43" i="1"/>
  <c r="C28" i="5" l="1"/>
  <c r="C30" i="5" s="1"/>
  <c r="D28" i="5"/>
  <c r="D30" i="5" s="1"/>
  <c r="E28" i="5"/>
  <c r="E30" i="5" s="1"/>
  <c r="F10" i="8" l="1"/>
  <c r="F29" i="5" l="1"/>
  <c r="F22" i="5"/>
  <c r="F21" i="5"/>
  <c r="F20" i="5"/>
  <c r="F19" i="5"/>
  <c r="F10" i="5"/>
  <c r="F70" i="2"/>
  <c r="F68" i="2"/>
  <c r="F67" i="2"/>
  <c r="F66" i="2"/>
  <c r="F61" i="2"/>
  <c r="F60" i="2"/>
  <c r="F59" i="2"/>
  <c r="F57" i="2"/>
  <c r="F52" i="2"/>
  <c r="F51" i="2"/>
  <c r="F41" i="2"/>
  <c r="F40" i="2"/>
  <c r="F39" i="2"/>
  <c r="F38" i="2"/>
  <c r="F36" i="2"/>
  <c r="F35" i="2"/>
  <c r="F34" i="2"/>
  <c r="F33" i="2"/>
  <c r="F31" i="2"/>
  <c r="F30" i="2"/>
  <c r="F29" i="2"/>
  <c r="F22" i="2"/>
  <c r="F21" i="2"/>
  <c r="F20" i="2"/>
  <c r="F19" i="2"/>
  <c r="F17" i="2"/>
  <c r="F16" i="2"/>
  <c r="F14" i="2"/>
  <c r="F13" i="2"/>
  <c r="F12" i="2"/>
  <c r="F11" i="2"/>
  <c r="F10" i="2"/>
  <c r="F70" i="1"/>
  <c r="F69" i="1"/>
  <c r="F63" i="1"/>
  <c r="F62" i="1"/>
  <c r="F61" i="1"/>
  <c r="F60" i="1"/>
  <c r="F59" i="1"/>
  <c r="F52" i="1"/>
  <c r="F51" i="1"/>
  <c r="F41" i="1"/>
  <c r="F39" i="1"/>
  <c r="F37" i="1"/>
  <c r="F36" i="1"/>
  <c r="F34" i="1"/>
  <c r="F33" i="1"/>
  <c r="F32" i="1"/>
  <c r="F31" i="1"/>
  <c r="F30" i="1"/>
  <c r="F29" i="1"/>
  <c r="F22" i="1"/>
  <c r="F20" i="1"/>
  <c r="F19" i="1"/>
  <c r="F18" i="1"/>
  <c r="F16" i="1"/>
  <c r="F15" i="1"/>
  <c r="F14" i="1"/>
  <c r="F13" i="1"/>
  <c r="F12" i="1"/>
  <c r="F11" i="1"/>
  <c r="F10" i="1"/>
  <c r="F58" i="1" l="1"/>
  <c r="F58" i="2"/>
  <c r="E9" i="3"/>
  <c r="D9" i="3"/>
  <c r="C9" i="3"/>
  <c r="F9" i="3" l="1"/>
  <c r="F9" i="5"/>
  <c r="F42" i="1"/>
  <c r="F23" i="1"/>
  <c r="F9" i="8"/>
  <c r="F28" i="5"/>
  <c r="F30" i="5"/>
  <c r="F42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9" i="2"/>
  <c r="E71" i="2" s="1"/>
  <c r="D9" i="2"/>
  <c r="D71" i="2" s="1"/>
  <c r="C9" i="2"/>
  <c r="C71" i="2" s="1"/>
  <c r="E9" i="1"/>
  <c r="E71" i="1" s="1"/>
  <c r="D9" i="1"/>
  <c r="D71" i="1" s="1"/>
  <c r="C9" i="1"/>
  <c r="C71" i="1" s="1"/>
  <c r="E49" i="3" l="1"/>
  <c r="D49" i="3"/>
  <c r="F71" i="1"/>
  <c r="C49" i="3"/>
  <c r="F16" i="3"/>
  <c r="F28" i="2"/>
  <c r="F23" i="2"/>
  <c r="F28" i="1"/>
  <c r="F50" i="2"/>
  <c r="F50" i="1"/>
  <c r="F9" i="2"/>
  <c r="F9" i="1"/>
  <c r="F9" i="4"/>
  <c r="F8" i="4"/>
  <c r="F7" i="4"/>
  <c r="F6" i="4"/>
  <c r="F49" i="3" l="1"/>
  <c r="F71" i="2"/>
</calcChain>
</file>

<file path=xl/sharedStrings.xml><?xml version="1.0" encoding="utf-8"?>
<sst xmlns="http://schemas.openxmlformats.org/spreadsheetml/2006/main" count="252" uniqueCount="49">
  <si>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</si>
  <si>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</si>
  <si>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</si>
  <si>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</si>
  <si>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</si>
  <si>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</si>
  <si>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</si>
  <si>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</si>
  <si>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</si>
  <si>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</si>
  <si>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</si>
  <si>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</si>
  <si>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</si>
  <si>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</si>
  <si>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</si>
  <si>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</si>
  <si>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</si>
  <si>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</si>
  <si>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</si>
  <si>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</si>
  <si>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</si>
  <si>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</si>
  <si>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</si>
  <si>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0104  REDUCCION DE LA MORTALIDAD POR EMERGENCIAS Y URGENCIAS MEDICAS</t>
  </si>
  <si>
    <t>0016: TBC-VIH/SIDA</t>
  </si>
  <si>
    <t>0017: ENFERMEDADES METAXENICAS Y ZOONOSIS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</si>
  <si>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</si>
  <si>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</si>
  <si>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</si>
  <si>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</si>
  <si>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</si>
  <si>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</si>
  <si>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</si>
  <si>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</si>
  <si>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</si>
  <si>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</si>
  <si>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</si>
  <si>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</si>
  <si>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</si>
  <si>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</si>
  <si>
    <t>1001.PRODUCTOS ESPECIFICOS PARA DESARROLLO INFANTIL TEMPRANO</t>
  </si>
  <si>
    <t>DEVENGADO
AL 31.01.24</t>
  </si>
  <si>
    <t>EJECUCION DE LOS PROGRAMAS PRESUPUESTALES AL MES DE ENERO
DEL AÑO FISCAL 2024 DEL PLIEGO 011 MINSA - TODA FUENTE</t>
  </si>
  <si>
    <t>EJECUCION DE LOS PROGRAMAS PRESUPUESTALES AL MES DE ENERO
DEL AÑO FISCAL 2024 DEL PLIEGO 011 MINSA - RECURSOS ORDINARIOS</t>
  </si>
  <si>
    <t>EJECUCION DE LOS PROGRAMAS PRESUPUESTALES AL MES DE ENERO
DEL AÑO FISCAL 2024 DEL PLIEGO 011 MINSA - RECURSOS DIRECTAMENTE RECAUDADOS</t>
  </si>
  <si>
    <t>EJECUCION DE LOS PROGRAMAS PRESUPUESTALES AL MES DE ENERO
DEL AÑO FISCAL 2024 DEL PLIEGO 011 MINSA - ROOC</t>
  </si>
  <si>
    <t>EJECUCION DE LOS PROGRAMAS PRESUPUESTALES AL MES DE ENERO
DEL AÑO FISCAL 2024 DEL PLIEGO 011 MINSA - DONACIONES Y TRANSFERENCIAS</t>
  </si>
  <si>
    <t>Fuente: SIAF, Consulta Amigable y Base de Datos al 31 de Enero del 2024</t>
  </si>
  <si>
    <t>EJECUCION DE LOS PROGRAMAS PRESUPUESTALES AL MES DE ENERO
DEL AÑO FISCAL 2024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</si>
</sst>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5"/>
  <sheetViews>
    <sheetView showGridLines="0" zoomScale="120" zoomScaleNormal="120" workbookViewId="0">
      <selection activeCell="E71" sqref="E71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6" t="s">
        <v>42</v>
      </c>
      <c r="C5" s="66"/>
      <c r="D5" s="66"/>
      <c r="E5" s="66"/>
      <c r="F5" s="66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41</v>
      </c>
      <c r="F8" s="49" t="s">
        <v>5</v>
      </c>
    </row>
    <row r="9" spans="2:6" x14ac:dyDescent="0.25">
      <c r="B9" s="40" t="s">
        <v>14</v>
      </c>
      <c r="C9" s="41">
        <f>SUM(C10:C22)</f>
        <v>5042593611</v>
      </c>
      <c r="D9" s="41">
        <f>SUM(D10:D22)</f>
        <v>5049041578</v>
      </c>
      <c r="E9" s="41">
        <f>SUM(E10:E22)</f>
        <v>750735186.55999899</v>
      </c>
      <c r="F9" s="53">
        <f t="shared" ref="F9:F71" si="0">IF(E9=0,"%",E9/D9)</f>
        <v>0.14868865208619975</v>
      </c>
    </row>
    <row r="10" spans="2:6" x14ac:dyDescent="0.25">
      <c r="B10" s="16" t="s">
        <v>28</v>
      </c>
      <c r="C10" s="29">
        <v>318707385</v>
      </c>
      <c r="D10" s="29">
        <v>351183382</v>
      </c>
      <c r="E10" s="29">
        <v>58997824.529999956</v>
      </c>
      <c r="F10" s="54">
        <f t="shared" si="0"/>
        <v>0.16799719905311453</v>
      </c>
    </row>
    <row r="11" spans="2:6" x14ac:dyDescent="0.25">
      <c r="B11" s="17" t="s">
        <v>29</v>
      </c>
      <c r="C11" s="30">
        <v>66191045</v>
      </c>
      <c r="D11" s="30">
        <v>88075246</v>
      </c>
      <c r="E11" s="30">
        <v>14961024.889999991</v>
      </c>
      <c r="F11" s="55">
        <f t="shared" si="0"/>
        <v>0.16986639912422147</v>
      </c>
    </row>
    <row r="12" spans="2:6" x14ac:dyDescent="0.25">
      <c r="B12" s="17" t="s">
        <v>30</v>
      </c>
      <c r="C12" s="30">
        <v>26491040</v>
      </c>
      <c r="D12" s="30">
        <v>31795360</v>
      </c>
      <c r="E12" s="30">
        <v>5345928.32</v>
      </c>
      <c r="F12" s="55">
        <f t="shared" si="0"/>
        <v>0.16813548643575668</v>
      </c>
    </row>
    <row r="13" spans="2:6" x14ac:dyDescent="0.25">
      <c r="B13" s="17" t="s">
        <v>31</v>
      </c>
      <c r="C13" s="30">
        <v>129574385</v>
      </c>
      <c r="D13" s="30">
        <v>157909615</v>
      </c>
      <c r="E13" s="30">
        <v>27316031.670000006</v>
      </c>
      <c r="F13" s="55">
        <f t="shared" si="0"/>
        <v>0.1729852337997278</v>
      </c>
    </row>
    <row r="14" spans="2:6" x14ac:dyDescent="0.25">
      <c r="B14" s="17" t="s">
        <v>32</v>
      </c>
      <c r="C14" s="30">
        <v>70692443</v>
      </c>
      <c r="D14" s="30">
        <v>77063333</v>
      </c>
      <c r="E14" s="30">
        <v>9898438.9200000018</v>
      </c>
      <c r="F14" s="55">
        <f t="shared" si="0"/>
        <v>0.12844550754118048</v>
      </c>
    </row>
    <row r="15" spans="2:6" x14ac:dyDescent="0.25">
      <c r="B15" s="17" t="s">
        <v>33</v>
      </c>
      <c r="C15" s="30">
        <v>8204856</v>
      </c>
      <c r="D15" s="30">
        <v>9948932</v>
      </c>
      <c r="E15" s="30">
        <v>1799578.0899999996</v>
      </c>
      <c r="F15" s="55">
        <f t="shared" si="0"/>
        <v>0.18088153482202909</v>
      </c>
    </row>
    <row r="16" spans="2:6" x14ac:dyDescent="0.25">
      <c r="B16" s="17" t="s">
        <v>34</v>
      </c>
      <c r="C16" s="30">
        <v>371653925</v>
      </c>
      <c r="D16" s="30">
        <v>424229347</v>
      </c>
      <c r="E16" s="30">
        <v>75660430.690000087</v>
      </c>
      <c r="F16" s="55">
        <f t="shared" si="0"/>
        <v>0.17834794133183834</v>
      </c>
    </row>
    <row r="17" spans="2:6" x14ac:dyDescent="0.25">
      <c r="B17" s="17" t="s">
        <v>35</v>
      </c>
      <c r="C17" s="30">
        <v>47519949</v>
      </c>
      <c r="D17" s="30">
        <v>62568730</v>
      </c>
      <c r="E17" s="30">
        <v>9511307.5799999926</v>
      </c>
      <c r="F17" s="55">
        <f t="shared" si="0"/>
        <v>0.15201375479412788</v>
      </c>
    </row>
    <row r="18" spans="2:6" x14ac:dyDescent="0.25">
      <c r="B18" s="17" t="s">
        <v>36</v>
      </c>
      <c r="C18" s="30">
        <v>113385291</v>
      </c>
      <c r="D18" s="30">
        <v>130014646</v>
      </c>
      <c r="E18" s="30">
        <v>16464981.440000014</v>
      </c>
      <c r="F18" s="55">
        <f t="shared" si="0"/>
        <v>0.12663943599092686</v>
      </c>
    </row>
    <row r="19" spans="2:6" x14ac:dyDescent="0.25">
      <c r="B19" s="17" t="s">
        <v>40</v>
      </c>
      <c r="C19" s="30">
        <v>134039586</v>
      </c>
      <c r="D19" s="30">
        <v>193898200</v>
      </c>
      <c r="E19" s="30">
        <v>32289868.730000004</v>
      </c>
      <c r="F19" s="55">
        <f t="shared" si="0"/>
        <v>0.16653000765350068</v>
      </c>
    </row>
    <row r="20" spans="2:6" x14ac:dyDescent="0.25">
      <c r="B20" s="17" t="s">
        <v>39</v>
      </c>
      <c r="C20" s="30">
        <v>24041518</v>
      </c>
      <c r="D20" s="30">
        <v>24544683</v>
      </c>
      <c r="E20" s="30">
        <v>3761350.1200000006</v>
      </c>
      <c r="F20" s="55">
        <f t="shared" si="0"/>
        <v>0.15324500707546318</v>
      </c>
    </row>
    <row r="21" spans="2:6" x14ac:dyDescent="0.25">
      <c r="B21" s="17" t="s">
        <v>37</v>
      </c>
      <c r="C21" s="30">
        <v>2061845518</v>
      </c>
      <c r="D21" s="30">
        <v>1808283677</v>
      </c>
      <c r="E21" s="30">
        <v>230056895.80999923</v>
      </c>
      <c r="F21" s="55">
        <f t="shared" si="0"/>
        <v>0.12722389674593032</v>
      </c>
    </row>
    <row r="22" spans="2:6" x14ac:dyDescent="0.25">
      <c r="B22" s="17" t="s">
        <v>38</v>
      </c>
      <c r="C22" s="30">
        <v>1670246670</v>
      </c>
      <c r="D22" s="30">
        <v>1689526427</v>
      </c>
      <c r="E22" s="30">
        <v>264671525.76999968</v>
      </c>
      <c r="F22" s="55">
        <f t="shared" si="0"/>
        <v>0.15665426804833263</v>
      </c>
    </row>
    <row r="23" spans="2:6" x14ac:dyDescent="0.25">
      <c r="B23" s="40" t="s">
        <v>13</v>
      </c>
      <c r="C23" s="41">
        <f>SUM(C24:C27)</f>
        <v>150347156</v>
      </c>
      <c r="D23" s="41">
        <f>SUM(D24:D27)</f>
        <v>152739104</v>
      </c>
      <c r="E23" s="41">
        <f>SUM(E24:E27)</f>
        <v>26792589.579999994</v>
      </c>
      <c r="F23" s="53">
        <f t="shared" si="0"/>
        <v>0.17541408112489645</v>
      </c>
    </row>
    <row r="24" spans="2:6" x14ac:dyDescent="0.25">
      <c r="B24" s="17" t="s">
        <v>29</v>
      </c>
      <c r="C24" s="30">
        <v>0</v>
      </c>
      <c r="D24" s="30">
        <v>0</v>
      </c>
      <c r="E24" s="30">
        <v>0</v>
      </c>
      <c r="F24" s="55" t="str">
        <f t="shared" si="0"/>
        <v>%</v>
      </c>
    </row>
    <row r="25" spans="2:6" x14ac:dyDescent="0.25">
      <c r="B25" s="17" t="s">
        <v>32</v>
      </c>
      <c r="C25" s="30">
        <v>0</v>
      </c>
      <c r="D25" s="30">
        <v>0</v>
      </c>
      <c r="E25" s="30">
        <v>0</v>
      </c>
      <c r="F25" s="55" t="str">
        <f t="shared" si="0"/>
        <v>%</v>
      </c>
    </row>
    <row r="26" spans="2:6" x14ac:dyDescent="0.25">
      <c r="B26" s="17" t="s">
        <v>37</v>
      </c>
      <c r="C26" s="30">
        <v>3387000</v>
      </c>
      <c r="D26" s="30">
        <v>3329220</v>
      </c>
      <c r="E26" s="30">
        <v>185294.56</v>
      </c>
      <c r="F26" s="55">
        <f t="shared" si="0"/>
        <v>5.5657048798217E-2</v>
      </c>
    </row>
    <row r="27" spans="2:6" x14ac:dyDescent="0.25">
      <c r="B27" s="17" t="s">
        <v>38</v>
      </c>
      <c r="C27" s="30">
        <v>146960156</v>
      </c>
      <c r="D27" s="30">
        <v>149409884</v>
      </c>
      <c r="E27" s="30">
        <v>26607295.019999996</v>
      </c>
      <c r="F27" s="55">
        <f t="shared" si="0"/>
        <v>0.17808256259672886</v>
      </c>
    </row>
    <row r="28" spans="2:6" x14ac:dyDescent="0.25">
      <c r="B28" s="40" t="s">
        <v>12</v>
      </c>
      <c r="C28" s="41">
        <f>SUM(C29:C41)</f>
        <v>2402530137</v>
      </c>
      <c r="D28" s="41">
        <f>SUM(D29:D41)</f>
        <v>2889146289</v>
      </c>
      <c r="E28" s="41">
        <f>SUM(E29:E41)</f>
        <v>154110073.80999994</v>
      </c>
      <c r="F28" s="53">
        <f t="shared" si="0"/>
        <v>5.3341042091482667E-2</v>
      </c>
    </row>
    <row r="29" spans="2:6" x14ac:dyDescent="0.25">
      <c r="B29" s="16" t="s">
        <v>28</v>
      </c>
      <c r="C29" s="29">
        <v>62452820</v>
      </c>
      <c r="D29" s="29">
        <v>73410268</v>
      </c>
      <c r="E29" s="29">
        <v>3388083.25</v>
      </c>
      <c r="F29" s="54">
        <f t="shared" si="0"/>
        <v>4.6152715993353952E-2</v>
      </c>
    </row>
    <row r="30" spans="2:6" x14ac:dyDescent="0.25">
      <c r="B30" s="17" t="s">
        <v>29</v>
      </c>
      <c r="C30" s="30">
        <v>107361174</v>
      </c>
      <c r="D30" s="30">
        <v>110022436</v>
      </c>
      <c r="E30" s="30">
        <v>350752.03</v>
      </c>
      <c r="F30" s="55">
        <f t="shared" si="0"/>
        <v>3.1880045811746981E-3</v>
      </c>
    </row>
    <row r="31" spans="2:6" x14ac:dyDescent="0.25">
      <c r="B31" s="17" t="s">
        <v>30</v>
      </c>
      <c r="C31" s="30">
        <v>37180855</v>
      </c>
      <c r="D31" s="30">
        <v>41152961</v>
      </c>
      <c r="E31" s="30">
        <v>334028.63</v>
      </c>
      <c r="F31" s="55">
        <f t="shared" si="0"/>
        <v>8.1167581112814701E-3</v>
      </c>
    </row>
    <row r="32" spans="2:6" x14ac:dyDescent="0.25">
      <c r="B32" s="17" t="s">
        <v>31</v>
      </c>
      <c r="C32" s="30">
        <v>14929465</v>
      </c>
      <c r="D32" s="30">
        <v>22934240</v>
      </c>
      <c r="E32" s="30">
        <v>695869.85</v>
      </c>
      <c r="F32" s="55">
        <f t="shared" si="0"/>
        <v>3.0341962497994264E-2</v>
      </c>
    </row>
    <row r="33" spans="2:6" x14ac:dyDescent="0.25">
      <c r="B33" s="17" t="s">
        <v>32</v>
      </c>
      <c r="C33" s="30">
        <v>297440732</v>
      </c>
      <c r="D33" s="30">
        <v>358623280</v>
      </c>
      <c r="E33" s="30">
        <v>14854047.02</v>
      </c>
      <c r="F33" s="55">
        <f t="shared" si="0"/>
        <v>4.1419639628526066E-2</v>
      </c>
    </row>
    <row r="34" spans="2:6" x14ac:dyDescent="0.25">
      <c r="B34" s="17" t="s">
        <v>33</v>
      </c>
      <c r="C34" s="30">
        <v>11968071</v>
      </c>
      <c r="D34" s="30">
        <v>13761709</v>
      </c>
      <c r="E34" s="30">
        <v>680631.34</v>
      </c>
      <c r="F34" s="55">
        <f t="shared" si="0"/>
        <v>4.945834416350469E-2</v>
      </c>
    </row>
    <row r="35" spans="2:6" x14ac:dyDescent="0.25">
      <c r="B35" s="17" t="s">
        <v>34</v>
      </c>
      <c r="C35" s="30">
        <v>13482424</v>
      </c>
      <c r="D35" s="30">
        <v>20270525</v>
      </c>
      <c r="E35" s="30">
        <v>2637774.1</v>
      </c>
      <c r="F35" s="55">
        <f t="shared" si="0"/>
        <v>0.13012855365117579</v>
      </c>
    </row>
    <row r="36" spans="2:6" x14ac:dyDescent="0.25">
      <c r="B36" s="17" t="s">
        <v>35</v>
      </c>
      <c r="C36" s="30">
        <v>4559211</v>
      </c>
      <c r="D36" s="30">
        <v>6455653</v>
      </c>
      <c r="E36" s="30">
        <v>713903.39999999991</v>
      </c>
      <c r="F36" s="55">
        <f t="shared" si="0"/>
        <v>0.11058577652795154</v>
      </c>
    </row>
    <row r="37" spans="2:6" x14ac:dyDescent="0.25">
      <c r="B37" s="17" t="s">
        <v>36</v>
      </c>
      <c r="C37" s="30">
        <v>34101935</v>
      </c>
      <c r="D37" s="30">
        <v>37942888</v>
      </c>
      <c r="E37" s="30">
        <v>929075.39</v>
      </c>
      <c r="F37" s="55">
        <f t="shared" si="0"/>
        <v>2.4486153768790611E-2</v>
      </c>
    </row>
    <row r="38" spans="2:6" x14ac:dyDescent="0.25">
      <c r="B38" s="17" t="s">
        <v>40</v>
      </c>
      <c r="C38" s="30">
        <v>50917478</v>
      </c>
      <c r="D38" s="30">
        <v>65376392</v>
      </c>
      <c r="E38" s="30">
        <v>570615.07000000007</v>
      </c>
      <c r="F38" s="55">
        <f t="shared" si="0"/>
        <v>8.7281517462756298E-3</v>
      </c>
    </row>
    <row r="39" spans="2:6" x14ac:dyDescent="0.25">
      <c r="B39" s="17" t="s">
        <v>39</v>
      </c>
      <c r="C39" s="30">
        <v>883126</v>
      </c>
      <c r="D39" s="30">
        <v>825926</v>
      </c>
      <c r="E39" s="30">
        <v>2900</v>
      </c>
      <c r="F39" s="55">
        <f t="shared" si="0"/>
        <v>3.5112104474250721E-3</v>
      </c>
    </row>
    <row r="40" spans="2:6" x14ac:dyDescent="0.25">
      <c r="B40" s="17" t="s">
        <v>37</v>
      </c>
      <c r="C40" s="30">
        <v>628517290</v>
      </c>
      <c r="D40" s="30">
        <v>531411642</v>
      </c>
      <c r="E40" s="30">
        <v>53451325.589999974</v>
      </c>
      <c r="F40" s="55">
        <f t="shared" si="0"/>
        <v>0.10058365561739044</v>
      </c>
    </row>
    <row r="41" spans="2:6" x14ac:dyDescent="0.25">
      <c r="B41" s="17" t="s">
        <v>38</v>
      </c>
      <c r="C41" s="30">
        <v>1138735556</v>
      </c>
      <c r="D41" s="30">
        <v>1606958369</v>
      </c>
      <c r="E41" s="30">
        <v>75501068.139999986</v>
      </c>
      <c r="F41" s="55">
        <f t="shared" si="0"/>
        <v>4.6983835795935285E-2</v>
      </c>
    </row>
    <row r="42" spans="2:6" x14ac:dyDescent="0.25">
      <c r="B42" s="40" t="s">
        <v>11</v>
      </c>
      <c r="C42" s="41">
        <f>SUM(C43:C49)</f>
        <v>615011334</v>
      </c>
      <c r="D42" s="41">
        <f>SUM(D43:D49)</f>
        <v>623113289</v>
      </c>
      <c r="E42" s="41">
        <f>SUM(E43:E49)</f>
        <v>37512996.719999999</v>
      </c>
      <c r="F42" s="53">
        <f t="shared" si="0"/>
        <v>6.0202530394115855E-2</v>
      </c>
    </row>
    <row r="43" spans="2:6" x14ac:dyDescent="0.25">
      <c r="B43" s="17" t="s">
        <v>28</v>
      </c>
      <c r="C43" s="30">
        <v>7200122</v>
      </c>
      <c r="D43" s="30">
        <v>26848962</v>
      </c>
      <c r="E43" s="30">
        <v>25583832.399999999</v>
      </c>
      <c r="F43" s="55">
        <f t="shared" si="0"/>
        <v>0.95287975751166831</v>
      </c>
    </row>
    <row r="44" spans="2:6" x14ac:dyDescent="0.25">
      <c r="B44" s="17" t="s">
        <v>29</v>
      </c>
      <c r="C44" s="30">
        <v>0</v>
      </c>
      <c r="D44" s="30">
        <v>1847451</v>
      </c>
      <c r="E44" s="30">
        <v>1779315.09</v>
      </c>
      <c r="F44" s="55">
        <f t="shared" ref="F44:F49" si="1">IF(E44=0,"%",E44/D44)</f>
        <v>0.96311896228912164</v>
      </c>
    </row>
    <row r="45" spans="2:6" x14ac:dyDescent="0.25">
      <c r="B45" s="17" t="s">
        <v>30</v>
      </c>
      <c r="C45" s="30">
        <v>12000000</v>
      </c>
      <c r="D45" s="30">
        <v>5708759</v>
      </c>
      <c r="E45" s="30">
        <v>4903095.07</v>
      </c>
      <c r="F45" s="55">
        <f t="shared" si="1"/>
        <v>0.85887231708327505</v>
      </c>
    </row>
    <row r="46" spans="2:6" x14ac:dyDescent="0.25">
      <c r="B46" s="17" t="s">
        <v>32</v>
      </c>
      <c r="C46" s="30">
        <v>23954781</v>
      </c>
      <c r="D46" s="30">
        <v>20724666</v>
      </c>
      <c r="E46" s="30">
        <v>0</v>
      </c>
      <c r="F46" s="55" t="str">
        <f t="shared" si="1"/>
        <v>%</v>
      </c>
    </row>
    <row r="47" spans="2:6" x14ac:dyDescent="0.25">
      <c r="B47" s="17" t="s">
        <v>40</v>
      </c>
      <c r="C47" s="30">
        <v>282543278</v>
      </c>
      <c r="D47" s="30">
        <v>281895015</v>
      </c>
      <c r="E47" s="30">
        <v>2352628.16</v>
      </c>
      <c r="F47" s="55">
        <f>IF(E47=0,"%",E47/D47)</f>
        <v>8.3457600695776759E-3</v>
      </c>
    </row>
    <row r="48" spans="2:6" x14ac:dyDescent="0.25">
      <c r="B48" s="17" t="s">
        <v>37</v>
      </c>
      <c r="C48" s="30">
        <v>1609542</v>
      </c>
      <c r="D48" s="30">
        <v>3608428</v>
      </c>
      <c r="E48" s="30">
        <v>1998886</v>
      </c>
      <c r="F48" s="55">
        <f t="shared" si="1"/>
        <v>0.5539492543567448</v>
      </c>
    </row>
    <row r="49" spans="2:6" x14ac:dyDescent="0.25">
      <c r="B49" s="17" t="s">
        <v>38</v>
      </c>
      <c r="C49" s="30">
        <v>287703611</v>
      </c>
      <c r="D49" s="30">
        <v>282480008</v>
      </c>
      <c r="E49" s="30">
        <v>895240</v>
      </c>
      <c r="F49" s="55">
        <f t="shared" si="1"/>
        <v>3.1692154299287614E-3</v>
      </c>
    </row>
    <row r="50" spans="2:6" x14ac:dyDescent="0.25">
      <c r="B50" s="40" t="s">
        <v>10</v>
      </c>
      <c r="C50" s="41">
        <f>+SUM(C51:C57)</f>
        <v>117762600</v>
      </c>
      <c r="D50" s="41">
        <f>+SUM(D51:D57)</f>
        <v>132979832</v>
      </c>
      <c r="E50" s="41">
        <f>+SUM(E51:E57)</f>
        <v>15713808.469999999</v>
      </c>
      <c r="F50" s="53">
        <f t="shared" si="0"/>
        <v>0.11816685457987343</v>
      </c>
    </row>
    <row r="51" spans="2:6" x14ac:dyDescent="0.25">
      <c r="B51" s="16" t="s">
        <v>28</v>
      </c>
      <c r="C51" s="29">
        <v>124732</v>
      </c>
      <c r="D51" s="29">
        <v>5278365</v>
      </c>
      <c r="E51" s="29">
        <v>2675366</v>
      </c>
      <c r="F51" s="54">
        <f t="shared" si="0"/>
        <v>0.50685505833719346</v>
      </c>
    </row>
    <row r="52" spans="2:6" x14ac:dyDescent="0.25">
      <c r="B52" s="17" t="s">
        <v>29</v>
      </c>
      <c r="C52" s="30">
        <v>0</v>
      </c>
      <c r="D52" s="30">
        <v>374404</v>
      </c>
      <c r="E52" s="30">
        <v>113261</v>
      </c>
      <c r="F52" s="55">
        <f t="shared" si="0"/>
        <v>0.30251012275509875</v>
      </c>
    </row>
    <row r="53" spans="2:6" x14ac:dyDescent="0.25">
      <c r="B53" s="17" t="s">
        <v>30</v>
      </c>
      <c r="C53" s="30">
        <v>128000</v>
      </c>
      <c r="D53" s="30">
        <v>2732800</v>
      </c>
      <c r="E53" s="30">
        <v>835337</v>
      </c>
      <c r="F53" s="55">
        <f t="shared" si="0"/>
        <v>0.30567074063231853</v>
      </c>
    </row>
    <row r="54" spans="2:6" x14ac:dyDescent="0.25">
      <c r="B54" s="17" t="s">
        <v>32</v>
      </c>
      <c r="C54" s="30">
        <v>0</v>
      </c>
      <c r="D54" s="30">
        <v>3806978</v>
      </c>
      <c r="E54" s="30">
        <v>1815635</v>
      </c>
      <c r="F54" s="55">
        <f t="shared" ref="F54" si="2">IF(E54=0,"%",E54/D54)</f>
        <v>0.47692290315310465</v>
      </c>
    </row>
    <row r="55" spans="2:6" x14ac:dyDescent="0.25">
      <c r="B55" s="17" t="s">
        <v>40</v>
      </c>
      <c r="C55" s="30">
        <v>43986363</v>
      </c>
      <c r="D55" s="30">
        <v>44100655</v>
      </c>
      <c r="E55" s="30">
        <v>4737792</v>
      </c>
      <c r="F55" s="55">
        <f t="shared" si="0"/>
        <v>0.10743132953467471</v>
      </c>
    </row>
    <row r="56" spans="2:6" x14ac:dyDescent="0.25">
      <c r="B56" s="17" t="s">
        <v>37</v>
      </c>
      <c r="C56" s="30">
        <v>18762008</v>
      </c>
      <c r="D56" s="30">
        <v>21203847</v>
      </c>
      <c r="E56" s="30">
        <v>1589352.77</v>
      </c>
      <c r="F56" s="55">
        <f t="shared" si="0"/>
        <v>7.4955868621387436E-2</v>
      </c>
    </row>
    <row r="57" spans="2:6" x14ac:dyDescent="0.25">
      <c r="B57" s="17" t="s">
        <v>38</v>
      </c>
      <c r="C57" s="30">
        <v>54761497</v>
      </c>
      <c r="D57" s="30">
        <v>55482783</v>
      </c>
      <c r="E57" s="30">
        <v>3947064.7</v>
      </c>
      <c r="F57" s="55">
        <f t="shared" si="0"/>
        <v>7.1140351773630386E-2</v>
      </c>
    </row>
    <row r="58" spans="2:6" x14ac:dyDescent="0.25">
      <c r="B58" s="40" t="s">
        <v>9</v>
      </c>
      <c r="C58" s="41">
        <f>SUM(C59:C70)</f>
        <v>1382309885</v>
      </c>
      <c r="D58" s="41">
        <f>SUM(D59:D70)</f>
        <v>1382074488</v>
      </c>
      <c r="E58" s="41">
        <f>SUM(E59:E70)</f>
        <v>107473951.16999994</v>
      </c>
      <c r="F58" s="53">
        <f t="shared" si="0"/>
        <v>7.776277769624812E-2</v>
      </c>
    </row>
    <row r="59" spans="2:6" x14ac:dyDescent="0.25">
      <c r="B59" s="16" t="s">
        <v>28</v>
      </c>
      <c r="C59" s="29">
        <v>45063067</v>
      </c>
      <c r="D59" s="29">
        <v>51304158</v>
      </c>
      <c r="E59" s="29">
        <v>17143643.949999999</v>
      </c>
      <c r="F59" s="54">
        <f t="shared" si="0"/>
        <v>0.33415700828771033</v>
      </c>
    </row>
    <row r="60" spans="2:6" x14ac:dyDescent="0.25">
      <c r="B60" s="17" t="s">
        <v>29</v>
      </c>
      <c r="C60" s="30">
        <v>0</v>
      </c>
      <c r="D60" s="30">
        <v>32988</v>
      </c>
      <c r="E60" s="30">
        <v>0</v>
      </c>
      <c r="F60" s="55" t="str">
        <f t="shared" si="0"/>
        <v>%</v>
      </c>
    </row>
    <row r="61" spans="2:6" x14ac:dyDescent="0.25">
      <c r="B61" s="17" t="s">
        <v>30</v>
      </c>
      <c r="C61" s="30">
        <v>3276</v>
      </c>
      <c r="D61" s="30">
        <v>13616</v>
      </c>
      <c r="E61" s="30">
        <v>0</v>
      </c>
      <c r="F61" s="55" t="str">
        <f t="shared" si="0"/>
        <v>%</v>
      </c>
    </row>
    <row r="62" spans="2:6" x14ac:dyDescent="0.25">
      <c r="B62" s="17" t="s">
        <v>31</v>
      </c>
      <c r="C62" s="30">
        <v>0</v>
      </c>
      <c r="D62" s="30">
        <v>5180</v>
      </c>
      <c r="E62" s="30">
        <v>0</v>
      </c>
      <c r="F62" s="55" t="str">
        <f t="shared" si="0"/>
        <v>%</v>
      </c>
    </row>
    <row r="63" spans="2:6" x14ac:dyDescent="0.25">
      <c r="B63" s="17" t="s">
        <v>32</v>
      </c>
      <c r="C63" s="30">
        <v>121266000</v>
      </c>
      <c r="D63" s="30">
        <v>120717617</v>
      </c>
      <c r="E63" s="30">
        <v>0</v>
      </c>
      <c r="F63" s="55" t="str">
        <f t="shared" si="0"/>
        <v>%</v>
      </c>
    </row>
    <row r="64" spans="2:6" x14ac:dyDescent="0.25">
      <c r="B64" s="17" t="s">
        <v>33</v>
      </c>
      <c r="C64" s="30">
        <v>0</v>
      </c>
      <c r="D64" s="30">
        <v>173056</v>
      </c>
      <c r="E64" s="30">
        <v>0</v>
      </c>
      <c r="F64" s="55" t="str">
        <f t="shared" si="0"/>
        <v>%</v>
      </c>
    </row>
    <row r="65" spans="2:6" x14ac:dyDescent="0.25">
      <c r="B65" s="17" t="s">
        <v>34</v>
      </c>
      <c r="C65" s="30">
        <v>0</v>
      </c>
      <c r="D65" s="30">
        <v>52993</v>
      </c>
      <c r="E65" s="30">
        <v>0</v>
      </c>
      <c r="F65" s="55" t="str">
        <f t="shared" si="0"/>
        <v>%</v>
      </c>
    </row>
    <row r="66" spans="2:6" x14ac:dyDescent="0.25">
      <c r="B66" s="17" t="s">
        <v>35</v>
      </c>
      <c r="C66" s="30">
        <v>0</v>
      </c>
      <c r="D66" s="30">
        <v>107080</v>
      </c>
      <c r="E66" s="30">
        <v>0</v>
      </c>
      <c r="F66" s="55" t="str">
        <f t="shared" si="0"/>
        <v>%</v>
      </c>
    </row>
    <row r="67" spans="2:6" x14ac:dyDescent="0.25">
      <c r="B67" s="17" t="s">
        <v>36</v>
      </c>
      <c r="C67" s="30">
        <v>3163164</v>
      </c>
      <c r="D67" s="30">
        <v>3388340</v>
      </c>
      <c r="E67" s="30">
        <v>0</v>
      </c>
      <c r="F67" s="55" t="str">
        <f t="shared" si="0"/>
        <v>%</v>
      </c>
    </row>
    <row r="68" spans="2:6" x14ac:dyDescent="0.25">
      <c r="B68" s="17" t="s">
        <v>40</v>
      </c>
      <c r="C68" s="30">
        <v>0</v>
      </c>
      <c r="D68" s="30">
        <v>55100</v>
      </c>
      <c r="E68" s="30">
        <v>0</v>
      </c>
      <c r="F68" s="55" t="str">
        <f t="shared" si="0"/>
        <v>%</v>
      </c>
    </row>
    <row r="69" spans="2:6" x14ac:dyDescent="0.25">
      <c r="B69" s="17" t="s">
        <v>37</v>
      </c>
      <c r="C69" s="30">
        <v>19954195</v>
      </c>
      <c r="D69" s="30">
        <v>23301335</v>
      </c>
      <c r="E69" s="30">
        <v>53599.28</v>
      </c>
      <c r="F69" s="55">
        <f t="shared" si="0"/>
        <v>2.3002664868772538E-3</v>
      </c>
    </row>
    <row r="70" spans="2:6" x14ac:dyDescent="0.25">
      <c r="B70" s="17" t="s">
        <v>38</v>
      </c>
      <c r="C70" s="30">
        <v>1192860183</v>
      </c>
      <c r="D70" s="30">
        <v>1182923025</v>
      </c>
      <c r="E70" s="30">
        <v>90276707.939999938</v>
      </c>
      <c r="F70" s="55">
        <f t="shared" si="0"/>
        <v>7.6316637711908553E-2</v>
      </c>
    </row>
    <row r="71" spans="2:6" x14ac:dyDescent="0.25">
      <c r="B71" s="43" t="s">
        <v>3</v>
      </c>
      <c r="C71" s="44">
        <f>+C58+C50+C42+C28+C23+C9</f>
        <v>9710554723</v>
      </c>
      <c r="D71" s="44">
        <f>+D58+D50+D42+D28+D23+D9</f>
        <v>10229094580</v>
      </c>
      <c r="E71" s="44">
        <f>+E58+E50+E42+E28+E23+E9</f>
        <v>1092338606.309999</v>
      </c>
      <c r="F71" s="56">
        <f t="shared" si="0"/>
        <v>0.10678741874630306</v>
      </c>
    </row>
    <row r="72" spans="2:6" x14ac:dyDescent="0.2">
      <c r="B72" s="34" t="s">
        <v>47</v>
      </c>
      <c r="C72" s="20"/>
      <c r="D72" s="20"/>
      <c r="E72" s="20"/>
    </row>
    <row r="73" spans="2:6" x14ac:dyDescent="0.25">
      <c r="C73" s="20"/>
      <c r="D73" s="20"/>
      <c r="E73" s="20"/>
      <c r="F73" s="57"/>
    </row>
    <row r="74" spans="2:6" x14ac:dyDescent="0.25">
      <c r="C74" s="20"/>
      <c r="D74" s="20"/>
      <c r="E74" s="20"/>
    </row>
    <row r="75" spans="2:6" x14ac:dyDescent="0.25">
      <c r="D75" s="20"/>
      <c r="E75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72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6" t="s">
        <v>43</v>
      </c>
      <c r="C5" s="66"/>
      <c r="D5" s="66"/>
      <c r="E5" s="66"/>
      <c r="F5" s="66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SUM(C10:C22)</f>
        <v>5042593611</v>
      </c>
      <c r="D9" s="41">
        <f>SUM(D10:D22)</f>
        <v>5049041578</v>
      </c>
      <c r="E9" s="41">
        <f>SUM(E10:E22)</f>
        <v>750735186.55999875</v>
      </c>
      <c r="F9" s="42">
        <f t="shared" ref="F9:F71" si="0">IF(E9=0,"%",E9/D9)</f>
        <v>0.14868865208619972</v>
      </c>
    </row>
    <row r="10" spans="2:6" x14ac:dyDescent="0.25">
      <c r="B10" s="11" t="s">
        <v>28</v>
      </c>
      <c r="C10" s="26">
        <v>318707385</v>
      </c>
      <c r="D10" s="26">
        <v>351183382</v>
      </c>
      <c r="E10" s="26">
        <v>58997824.529999964</v>
      </c>
      <c r="F10" s="31">
        <f t="shared" si="0"/>
        <v>0.16799719905311455</v>
      </c>
    </row>
    <row r="11" spans="2:6" x14ac:dyDescent="0.25">
      <c r="B11" s="13" t="s">
        <v>29</v>
      </c>
      <c r="C11" s="27">
        <v>66191045</v>
      </c>
      <c r="D11" s="27">
        <v>88075246</v>
      </c>
      <c r="E11" s="27">
        <v>14961024.889999989</v>
      </c>
      <c r="F11" s="22">
        <f t="shared" si="0"/>
        <v>0.16986639912422147</v>
      </c>
    </row>
    <row r="12" spans="2:6" x14ac:dyDescent="0.25">
      <c r="B12" s="13" t="s">
        <v>30</v>
      </c>
      <c r="C12" s="27">
        <v>26491040</v>
      </c>
      <c r="D12" s="27">
        <v>31795360</v>
      </c>
      <c r="E12" s="27">
        <v>5345928.32</v>
      </c>
      <c r="F12" s="22">
        <f t="shared" si="0"/>
        <v>0.16813548643575668</v>
      </c>
    </row>
    <row r="13" spans="2:6" x14ac:dyDescent="0.25">
      <c r="B13" s="13" t="s">
        <v>31</v>
      </c>
      <c r="C13" s="27">
        <v>129574385</v>
      </c>
      <c r="D13" s="27">
        <v>157909615</v>
      </c>
      <c r="E13" s="27">
        <v>27316031.670000006</v>
      </c>
      <c r="F13" s="22">
        <f t="shared" si="0"/>
        <v>0.1729852337997278</v>
      </c>
    </row>
    <row r="14" spans="2:6" x14ac:dyDescent="0.25">
      <c r="B14" s="13" t="s">
        <v>32</v>
      </c>
      <c r="C14" s="27">
        <v>70692443</v>
      </c>
      <c r="D14" s="27">
        <v>77063333</v>
      </c>
      <c r="E14" s="27">
        <v>9898438.920000013</v>
      </c>
      <c r="F14" s="22">
        <f t="shared" si="0"/>
        <v>0.12844550754118061</v>
      </c>
    </row>
    <row r="15" spans="2:6" x14ac:dyDescent="0.25">
      <c r="B15" s="13" t="s">
        <v>33</v>
      </c>
      <c r="C15" s="27">
        <v>8204856</v>
      </c>
      <c r="D15" s="27">
        <v>9948932</v>
      </c>
      <c r="E15" s="27">
        <v>1799578.0899999996</v>
      </c>
      <c r="F15" s="22">
        <f t="shared" si="0"/>
        <v>0.18088153482202909</v>
      </c>
    </row>
    <row r="16" spans="2:6" x14ac:dyDescent="0.25">
      <c r="B16" s="13" t="s">
        <v>34</v>
      </c>
      <c r="C16" s="27">
        <v>371653925</v>
      </c>
      <c r="D16" s="27">
        <v>424229347</v>
      </c>
      <c r="E16" s="27">
        <v>75660430.690000027</v>
      </c>
      <c r="F16" s="22">
        <f t="shared" si="0"/>
        <v>0.17834794133183821</v>
      </c>
    </row>
    <row r="17" spans="2:6" x14ac:dyDescent="0.25">
      <c r="B17" s="13" t="s">
        <v>35</v>
      </c>
      <c r="C17" s="27">
        <v>47519949</v>
      </c>
      <c r="D17" s="27">
        <v>62568730</v>
      </c>
      <c r="E17" s="27">
        <v>9511307.579999987</v>
      </c>
      <c r="F17" s="22">
        <f t="shared" si="0"/>
        <v>0.15201375479412779</v>
      </c>
    </row>
    <row r="18" spans="2:6" x14ac:dyDescent="0.25">
      <c r="B18" s="13" t="s">
        <v>36</v>
      </c>
      <c r="C18" s="27">
        <v>113385291</v>
      </c>
      <c r="D18" s="27">
        <v>130014646</v>
      </c>
      <c r="E18" s="27">
        <v>16464981.440000007</v>
      </c>
      <c r="F18" s="22">
        <f t="shared" si="0"/>
        <v>0.12663943599092681</v>
      </c>
    </row>
    <row r="19" spans="2:6" x14ac:dyDescent="0.25">
      <c r="B19" s="13" t="s">
        <v>40</v>
      </c>
      <c r="C19" s="27">
        <v>134039586</v>
      </c>
      <c r="D19" s="27">
        <v>193898200</v>
      </c>
      <c r="E19" s="27">
        <v>32289868.730000004</v>
      </c>
      <c r="F19" s="22">
        <f t="shared" si="0"/>
        <v>0.16653000765350068</v>
      </c>
    </row>
    <row r="20" spans="2:6" x14ac:dyDescent="0.25">
      <c r="B20" s="13" t="s">
        <v>39</v>
      </c>
      <c r="C20" s="27">
        <v>24041518</v>
      </c>
      <c r="D20" s="27">
        <v>24544683</v>
      </c>
      <c r="E20" s="27">
        <v>3761350.1200000006</v>
      </c>
      <c r="F20" s="22">
        <f t="shared" si="0"/>
        <v>0.15324500707546318</v>
      </c>
    </row>
    <row r="21" spans="2:6" x14ac:dyDescent="0.25">
      <c r="B21" s="13" t="s">
        <v>37</v>
      </c>
      <c r="C21" s="27">
        <v>2061845518</v>
      </c>
      <c r="D21" s="27">
        <v>1808283677</v>
      </c>
      <c r="E21" s="27">
        <v>230056895.80999923</v>
      </c>
      <c r="F21" s="22">
        <f t="shared" si="0"/>
        <v>0.12722389674593032</v>
      </c>
    </row>
    <row r="22" spans="2:6" x14ac:dyDescent="0.25">
      <c r="B22" s="13" t="s">
        <v>38</v>
      </c>
      <c r="C22" s="27">
        <v>1670246670</v>
      </c>
      <c r="D22" s="27">
        <v>1689526427</v>
      </c>
      <c r="E22" s="27">
        <v>264671525.7699995</v>
      </c>
      <c r="F22" s="22">
        <f t="shared" si="0"/>
        <v>0.15665426804833252</v>
      </c>
    </row>
    <row r="23" spans="2:6" x14ac:dyDescent="0.25">
      <c r="B23" s="40" t="s">
        <v>19</v>
      </c>
      <c r="C23" s="41">
        <f>SUM(C24:C27)</f>
        <v>150347156</v>
      </c>
      <c r="D23" s="41">
        <f>SUM(D24:D27)</f>
        <v>152739104</v>
      </c>
      <c r="E23" s="41">
        <f>SUM(E24:E27)</f>
        <v>26792589.579999994</v>
      </c>
      <c r="F23" s="42">
        <f t="shared" si="0"/>
        <v>0.17541408112489645</v>
      </c>
    </row>
    <row r="24" spans="2:6" x14ac:dyDescent="0.25">
      <c r="B24" s="13" t="s">
        <v>29</v>
      </c>
      <c r="C24" s="27">
        <v>0</v>
      </c>
      <c r="D24" s="27">
        <v>0</v>
      </c>
      <c r="E24" s="27">
        <v>0</v>
      </c>
      <c r="F24" s="22" t="str">
        <f t="shared" si="0"/>
        <v>%</v>
      </c>
    </row>
    <row r="25" spans="2:6" x14ac:dyDescent="0.25">
      <c r="B25" s="13" t="s">
        <v>32</v>
      </c>
      <c r="C25" s="27">
        <v>0</v>
      </c>
      <c r="D25" s="27">
        <v>0</v>
      </c>
      <c r="E25" s="27">
        <v>0</v>
      </c>
      <c r="F25" s="22" t="str">
        <f t="shared" si="0"/>
        <v>%</v>
      </c>
    </row>
    <row r="26" spans="2:6" x14ac:dyDescent="0.25">
      <c r="B26" s="13" t="s">
        <v>37</v>
      </c>
      <c r="C26" s="27">
        <v>3387000</v>
      </c>
      <c r="D26" s="27">
        <v>3329220</v>
      </c>
      <c r="E26" s="27">
        <v>185294.56</v>
      </c>
      <c r="F26" s="22">
        <f t="shared" si="0"/>
        <v>5.5657048798217E-2</v>
      </c>
    </row>
    <row r="27" spans="2:6" x14ac:dyDescent="0.25">
      <c r="B27" s="13" t="s">
        <v>38</v>
      </c>
      <c r="C27" s="27">
        <v>146960156</v>
      </c>
      <c r="D27" s="27">
        <v>149409884</v>
      </c>
      <c r="E27" s="27">
        <v>26607295.019999996</v>
      </c>
      <c r="F27" s="22">
        <f t="shared" si="0"/>
        <v>0.17808256259672886</v>
      </c>
    </row>
    <row r="28" spans="2:6" x14ac:dyDescent="0.25">
      <c r="B28" s="40" t="s">
        <v>18</v>
      </c>
      <c r="C28" s="41">
        <f>SUM(C29:C41)</f>
        <v>2363873874</v>
      </c>
      <c r="D28" s="41">
        <f>SUM(D29:D41)</f>
        <v>2334345732</v>
      </c>
      <c r="E28" s="41">
        <f>SUM(E29:E41)</f>
        <v>147226486.60999995</v>
      </c>
      <c r="F28" s="42">
        <f t="shared" si="0"/>
        <v>6.3069700683908783E-2</v>
      </c>
    </row>
    <row r="29" spans="2:6" x14ac:dyDescent="0.25">
      <c r="B29" s="35" t="s">
        <v>28</v>
      </c>
      <c r="C29" s="12">
        <v>62290469</v>
      </c>
      <c r="D29" s="12">
        <v>38865804</v>
      </c>
      <c r="E29" s="12">
        <v>2793703.04</v>
      </c>
      <c r="F29" s="31">
        <f t="shared" si="0"/>
        <v>7.1880747404582182E-2</v>
      </c>
    </row>
    <row r="30" spans="2:6" x14ac:dyDescent="0.25">
      <c r="B30" s="36" t="s">
        <v>29</v>
      </c>
      <c r="C30" s="37">
        <v>107361174</v>
      </c>
      <c r="D30" s="37">
        <v>105626868</v>
      </c>
      <c r="E30" s="37">
        <v>350752.03</v>
      </c>
      <c r="F30" s="22">
        <f t="shared" si="0"/>
        <v>3.3206705513600956E-3</v>
      </c>
    </row>
    <row r="31" spans="2:6" x14ac:dyDescent="0.25">
      <c r="B31" s="36" t="s">
        <v>30</v>
      </c>
      <c r="C31" s="37">
        <v>37180855</v>
      </c>
      <c r="D31" s="37">
        <v>41033242</v>
      </c>
      <c r="E31" s="37">
        <v>334028.63</v>
      </c>
      <c r="F31" s="22">
        <f t="shared" si="0"/>
        <v>8.1404396464700504E-3</v>
      </c>
    </row>
    <row r="32" spans="2:6" x14ac:dyDescent="0.25">
      <c r="B32" s="36" t="s">
        <v>31</v>
      </c>
      <c r="C32" s="37">
        <v>14821665</v>
      </c>
      <c r="D32" s="37">
        <v>15288191</v>
      </c>
      <c r="E32" s="37">
        <v>695869.85</v>
      </c>
      <c r="F32" s="22">
        <f t="shared" si="0"/>
        <v>4.5516820793251471E-2</v>
      </c>
    </row>
    <row r="33" spans="2:6" x14ac:dyDescent="0.25">
      <c r="B33" s="36" t="s">
        <v>32</v>
      </c>
      <c r="C33" s="37">
        <v>297440732</v>
      </c>
      <c r="D33" s="37">
        <v>298306716</v>
      </c>
      <c r="E33" s="37">
        <v>14854047.02</v>
      </c>
      <c r="F33" s="22">
        <f t="shared" si="0"/>
        <v>4.9794544417833354E-2</v>
      </c>
    </row>
    <row r="34" spans="2:6" x14ac:dyDescent="0.25">
      <c r="B34" s="36" t="s">
        <v>33</v>
      </c>
      <c r="C34" s="37">
        <v>11968071</v>
      </c>
      <c r="D34" s="37">
        <v>13761709</v>
      </c>
      <c r="E34" s="37">
        <v>680631.34</v>
      </c>
      <c r="F34" s="22">
        <f t="shared" si="0"/>
        <v>4.945834416350469E-2</v>
      </c>
    </row>
    <row r="35" spans="2:6" x14ac:dyDescent="0.25">
      <c r="B35" s="36" t="s">
        <v>34</v>
      </c>
      <c r="C35" s="37">
        <v>13482424</v>
      </c>
      <c r="D35" s="37">
        <v>16522875</v>
      </c>
      <c r="E35" s="37">
        <v>2637774.1</v>
      </c>
      <c r="F35" s="22">
        <f t="shared" si="0"/>
        <v>0.15964377264852517</v>
      </c>
    </row>
    <row r="36" spans="2:6" x14ac:dyDescent="0.25">
      <c r="B36" s="36" t="s">
        <v>35</v>
      </c>
      <c r="C36" s="37">
        <v>4559211</v>
      </c>
      <c r="D36" s="37">
        <v>5614322</v>
      </c>
      <c r="E36" s="37">
        <v>713903.39999999991</v>
      </c>
      <c r="F36" s="22">
        <f t="shared" si="0"/>
        <v>0.1271575445797373</v>
      </c>
    </row>
    <row r="37" spans="2:6" x14ac:dyDescent="0.25">
      <c r="B37" s="36" t="s">
        <v>36</v>
      </c>
      <c r="C37" s="37">
        <v>34101935</v>
      </c>
      <c r="D37" s="37">
        <v>34423136</v>
      </c>
      <c r="E37" s="37">
        <v>929075.39</v>
      </c>
      <c r="F37" s="22">
        <f t="shared" si="0"/>
        <v>2.6989853277749012E-2</v>
      </c>
    </row>
    <row r="38" spans="2:6" x14ac:dyDescent="0.25">
      <c r="B38" s="36" t="s">
        <v>40</v>
      </c>
      <c r="C38" s="37">
        <v>50838862</v>
      </c>
      <c r="D38" s="37">
        <v>59363610</v>
      </c>
      <c r="E38" s="37">
        <v>570615.07000000007</v>
      </c>
      <c r="F38" s="22">
        <f t="shared" si="0"/>
        <v>9.6122029977624354E-3</v>
      </c>
    </row>
    <row r="39" spans="2:6" x14ac:dyDescent="0.25">
      <c r="B39" s="36" t="s">
        <v>39</v>
      </c>
      <c r="C39" s="37">
        <v>883126</v>
      </c>
      <c r="D39" s="37">
        <v>825926</v>
      </c>
      <c r="E39" s="37">
        <v>2900</v>
      </c>
      <c r="F39" s="22">
        <f t="shared" si="0"/>
        <v>3.5112104474250721E-3</v>
      </c>
    </row>
    <row r="40" spans="2:6" x14ac:dyDescent="0.25">
      <c r="B40" s="36" t="s">
        <v>37</v>
      </c>
      <c r="C40" s="37">
        <v>628517290</v>
      </c>
      <c r="D40" s="37">
        <v>531411642</v>
      </c>
      <c r="E40" s="37">
        <v>53451325.589999974</v>
      </c>
      <c r="F40" s="22">
        <f t="shared" si="0"/>
        <v>0.10058365561739044</v>
      </c>
    </row>
    <row r="41" spans="2:6" x14ac:dyDescent="0.25">
      <c r="B41" s="36" t="s">
        <v>38</v>
      </c>
      <c r="C41" s="37">
        <v>1100428060</v>
      </c>
      <c r="D41" s="37">
        <v>1173301691</v>
      </c>
      <c r="E41" s="37">
        <v>69211861.149999976</v>
      </c>
      <c r="F41" s="22">
        <f t="shared" si="0"/>
        <v>5.8988972470508418E-2</v>
      </c>
    </row>
    <row r="42" spans="2:6" x14ac:dyDescent="0.25">
      <c r="B42" s="40" t="s">
        <v>17</v>
      </c>
      <c r="C42" s="41">
        <f>SUM(C43:C49)</f>
        <v>615011334</v>
      </c>
      <c r="D42" s="41">
        <f>SUM(D43:D49)</f>
        <v>623113289</v>
      </c>
      <c r="E42" s="41">
        <f>SUM(E43:E49)</f>
        <v>37512996.719999999</v>
      </c>
      <c r="F42" s="42">
        <f t="shared" si="0"/>
        <v>6.0202530394115855E-2</v>
      </c>
    </row>
    <row r="43" spans="2:6" x14ac:dyDescent="0.25">
      <c r="B43" s="13" t="s">
        <v>28</v>
      </c>
      <c r="C43" s="27">
        <v>7200122</v>
      </c>
      <c r="D43" s="27">
        <v>26848962</v>
      </c>
      <c r="E43" s="27">
        <v>25583832.399999999</v>
      </c>
      <c r="F43" s="22">
        <f t="shared" si="0"/>
        <v>0.95287975751166831</v>
      </c>
    </row>
    <row r="44" spans="2:6" x14ac:dyDescent="0.25">
      <c r="B44" s="13" t="s">
        <v>29</v>
      </c>
      <c r="C44" s="27">
        <v>0</v>
      </c>
      <c r="D44" s="27">
        <v>1847451</v>
      </c>
      <c r="E44" s="27">
        <v>1779315.09</v>
      </c>
      <c r="F44" s="22">
        <f t="shared" si="0"/>
        <v>0.96311896228912164</v>
      </c>
    </row>
    <row r="45" spans="2:6" x14ac:dyDescent="0.25">
      <c r="B45" s="13" t="s">
        <v>30</v>
      </c>
      <c r="C45" s="27">
        <v>12000000</v>
      </c>
      <c r="D45" s="27">
        <v>5708759</v>
      </c>
      <c r="E45" s="27">
        <v>4903095.07</v>
      </c>
      <c r="F45" s="22">
        <f t="shared" si="0"/>
        <v>0.85887231708327505</v>
      </c>
    </row>
    <row r="46" spans="2:6" x14ac:dyDescent="0.25">
      <c r="B46" s="13" t="s">
        <v>32</v>
      </c>
      <c r="C46" s="27">
        <v>23954781</v>
      </c>
      <c r="D46" s="27">
        <v>20724666</v>
      </c>
      <c r="E46" s="27">
        <v>0</v>
      </c>
      <c r="F46" s="22" t="str">
        <f t="shared" si="0"/>
        <v>%</v>
      </c>
    </row>
    <row r="47" spans="2:6" x14ac:dyDescent="0.25">
      <c r="B47" s="13" t="s">
        <v>40</v>
      </c>
      <c r="C47" s="27">
        <v>282543278</v>
      </c>
      <c r="D47" s="27">
        <v>281895015</v>
      </c>
      <c r="E47" s="27">
        <v>2352628.16</v>
      </c>
      <c r="F47" s="22">
        <f t="shared" si="0"/>
        <v>8.3457600695776759E-3</v>
      </c>
    </row>
    <row r="48" spans="2:6" x14ac:dyDescent="0.25">
      <c r="B48" s="13" t="s">
        <v>37</v>
      </c>
      <c r="C48" s="27">
        <v>1609542</v>
      </c>
      <c r="D48" s="27">
        <v>3608428</v>
      </c>
      <c r="E48" s="27">
        <v>1998886</v>
      </c>
      <c r="F48" s="22">
        <f t="shared" si="0"/>
        <v>0.5539492543567448</v>
      </c>
    </row>
    <row r="49" spans="2:6" x14ac:dyDescent="0.25">
      <c r="B49" s="13" t="s">
        <v>38</v>
      </c>
      <c r="C49" s="27">
        <v>287703611</v>
      </c>
      <c r="D49" s="27">
        <v>282480008</v>
      </c>
      <c r="E49" s="27">
        <v>895240</v>
      </c>
      <c r="F49" s="22">
        <f t="shared" si="0"/>
        <v>3.1692154299287614E-3</v>
      </c>
    </row>
    <row r="50" spans="2:6" x14ac:dyDescent="0.25">
      <c r="B50" s="40" t="s">
        <v>16</v>
      </c>
      <c r="C50" s="41">
        <f>+SUM(C51:C57)</f>
        <v>117762600</v>
      </c>
      <c r="D50" s="41">
        <f>+SUM(D51:D57)</f>
        <v>132979832</v>
      </c>
      <c r="E50" s="41">
        <f>+SUM(E51:E57)</f>
        <v>15713808.469999999</v>
      </c>
      <c r="F50" s="42">
        <f t="shared" si="0"/>
        <v>0.11816685457987343</v>
      </c>
    </row>
    <row r="51" spans="2:6" x14ac:dyDescent="0.25">
      <c r="B51" s="11" t="s">
        <v>28</v>
      </c>
      <c r="C51" s="26">
        <v>124732</v>
      </c>
      <c r="D51" s="26">
        <v>5278365</v>
      </c>
      <c r="E51" s="26">
        <v>2675366</v>
      </c>
      <c r="F51" s="31">
        <f t="shared" si="0"/>
        <v>0.50685505833719346</v>
      </c>
    </row>
    <row r="52" spans="2:6" x14ac:dyDescent="0.25">
      <c r="B52" s="13" t="s">
        <v>29</v>
      </c>
      <c r="C52" s="27">
        <v>0</v>
      </c>
      <c r="D52" s="27">
        <v>374404</v>
      </c>
      <c r="E52" s="27">
        <v>113261</v>
      </c>
      <c r="F52" s="22">
        <f t="shared" si="0"/>
        <v>0.30251012275509875</v>
      </c>
    </row>
    <row r="53" spans="2:6" x14ac:dyDescent="0.25">
      <c r="B53" s="13" t="s">
        <v>30</v>
      </c>
      <c r="C53" s="27">
        <v>128000</v>
      </c>
      <c r="D53" s="27">
        <v>2732800</v>
      </c>
      <c r="E53" s="27">
        <v>835337</v>
      </c>
      <c r="F53" s="22">
        <f t="shared" si="0"/>
        <v>0.30567074063231853</v>
      </c>
    </row>
    <row r="54" spans="2:6" x14ac:dyDescent="0.25">
      <c r="B54" s="13" t="s">
        <v>32</v>
      </c>
      <c r="C54" s="27">
        <v>0</v>
      </c>
      <c r="D54" s="27">
        <v>3806978</v>
      </c>
      <c r="E54" s="27">
        <v>1815635</v>
      </c>
      <c r="F54" s="22">
        <f t="shared" ref="F54" si="1">IF(E54=0,"%",E54/D54)</f>
        <v>0.47692290315310465</v>
      </c>
    </row>
    <row r="55" spans="2:6" x14ac:dyDescent="0.25">
      <c r="B55" s="13" t="s">
        <v>40</v>
      </c>
      <c r="C55" s="27">
        <v>43986363</v>
      </c>
      <c r="D55" s="27">
        <v>44100655</v>
      </c>
      <c r="E55" s="27">
        <v>4737792</v>
      </c>
      <c r="F55" s="22">
        <f t="shared" si="0"/>
        <v>0.10743132953467471</v>
      </c>
    </row>
    <row r="56" spans="2:6" x14ac:dyDescent="0.25">
      <c r="B56" s="13" t="s">
        <v>37</v>
      </c>
      <c r="C56" s="27">
        <v>18762008</v>
      </c>
      <c r="D56" s="27">
        <v>21203847</v>
      </c>
      <c r="E56" s="27">
        <v>1589352.77</v>
      </c>
      <c r="F56" s="22">
        <f t="shared" si="0"/>
        <v>7.4955868621387436E-2</v>
      </c>
    </row>
    <row r="57" spans="2:6" x14ac:dyDescent="0.25">
      <c r="B57" s="13" t="s">
        <v>38</v>
      </c>
      <c r="C57" s="27">
        <v>54761497</v>
      </c>
      <c r="D57" s="27">
        <v>55482783</v>
      </c>
      <c r="E57" s="27">
        <v>3947064.7</v>
      </c>
      <c r="F57" s="22">
        <f t="shared" si="0"/>
        <v>7.1140351773630386E-2</v>
      </c>
    </row>
    <row r="58" spans="2:6" x14ac:dyDescent="0.25">
      <c r="B58" s="40" t="s">
        <v>15</v>
      </c>
      <c r="C58" s="41">
        <f>+SUM(C59:C70)</f>
        <v>1209933322</v>
      </c>
      <c r="D58" s="41">
        <f>+SUM(D59:D70)</f>
        <v>1209692402</v>
      </c>
      <c r="E58" s="41">
        <f>+SUM(E59:E70)</f>
        <v>103662053.11999999</v>
      </c>
      <c r="F58" s="42">
        <f t="shared" si="0"/>
        <v>8.5692902549949213E-2</v>
      </c>
    </row>
    <row r="59" spans="2:6" x14ac:dyDescent="0.25">
      <c r="B59" s="11" t="s">
        <v>28</v>
      </c>
      <c r="C59" s="26">
        <v>45063067</v>
      </c>
      <c r="D59" s="26">
        <v>51304158</v>
      </c>
      <c r="E59" s="26">
        <v>17143643.949999999</v>
      </c>
      <c r="F59" s="31">
        <f t="shared" si="0"/>
        <v>0.33415700828771033</v>
      </c>
    </row>
    <row r="60" spans="2:6" x14ac:dyDescent="0.25">
      <c r="B60" s="13" t="s">
        <v>29</v>
      </c>
      <c r="C60" s="27">
        <v>0</v>
      </c>
      <c r="D60" s="27">
        <v>32988</v>
      </c>
      <c r="E60" s="27">
        <v>0</v>
      </c>
      <c r="F60" s="22" t="str">
        <f t="shared" si="0"/>
        <v>%</v>
      </c>
    </row>
    <row r="61" spans="2:6" x14ac:dyDescent="0.25">
      <c r="B61" s="13" t="s">
        <v>30</v>
      </c>
      <c r="C61" s="27">
        <v>3276</v>
      </c>
      <c r="D61" s="27">
        <v>13616</v>
      </c>
      <c r="E61" s="27">
        <v>0</v>
      </c>
      <c r="F61" s="22" t="str">
        <f t="shared" si="0"/>
        <v>%</v>
      </c>
    </row>
    <row r="62" spans="2:6" x14ac:dyDescent="0.25">
      <c r="B62" s="13" t="s">
        <v>31</v>
      </c>
      <c r="C62" s="27">
        <v>0</v>
      </c>
      <c r="D62" s="27">
        <v>5180</v>
      </c>
      <c r="E62" s="27">
        <v>0</v>
      </c>
      <c r="F62" s="22" t="str">
        <f t="shared" si="0"/>
        <v>%</v>
      </c>
    </row>
    <row r="63" spans="2:6" x14ac:dyDescent="0.25">
      <c r="B63" s="13" t="s">
        <v>32</v>
      </c>
      <c r="C63" s="27">
        <v>121266000</v>
      </c>
      <c r="D63" s="27">
        <v>120717617</v>
      </c>
      <c r="E63" s="27">
        <v>0</v>
      </c>
      <c r="F63" s="22" t="str">
        <f t="shared" si="0"/>
        <v>%</v>
      </c>
    </row>
    <row r="64" spans="2:6" x14ac:dyDescent="0.25">
      <c r="B64" s="13" t="s">
        <v>33</v>
      </c>
      <c r="C64" s="27">
        <v>0</v>
      </c>
      <c r="D64" s="27">
        <v>173056</v>
      </c>
      <c r="E64" s="27">
        <v>0</v>
      </c>
      <c r="F64" s="22" t="str">
        <f t="shared" si="0"/>
        <v>%</v>
      </c>
    </row>
    <row r="65" spans="2:6" x14ac:dyDescent="0.25">
      <c r="B65" s="13" t="s">
        <v>34</v>
      </c>
      <c r="C65" s="27">
        <v>0</v>
      </c>
      <c r="D65" s="27">
        <v>52993</v>
      </c>
      <c r="E65" s="27">
        <v>0</v>
      </c>
      <c r="F65" s="22" t="str">
        <f t="shared" si="0"/>
        <v>%</v>
      </c>
    </row>
    <row r="66" spans="2:6" x14ac:dyDescent="0.25">
      <c r="B66" s="13" t="s">
        <v>35</v>
      </c>
      <c r="C66" s="27">
        <v>0</v>
      </c>
      <c r="D66" s="27">
        <v>107080</v>
      </c>
      <c r="E66" s="27">
        <v>0</v>
      </c>
      <c r="F66" s="22" t="str">
        <f t="shared" si="0"/>
        <v>%</v>
      </c>
    </row>
    <row r="67" spans="2:6" x14ac:dyDescent="0.25">
      <c r="B67" s="13" t="s">
        <v>36</v>
      </c>
      <c r="C67" s="27">
        <v>3163164</v>
      </c>
      <c r="D67" s="27">
        <v>3388340</v>
      </c>
      <c r="E67" s="27">
        <v>0</v>
      </c>
      <c r="F67" s="22" t="str">
        <f t="shared" si="0"/>
        <v>%</v>
      </c>
    </row>
    <row r="68" spans="2:6" x14ac:dyDescent="0.25">
      <c r="B68" s="13" t="s">
        <v>40</v>
      </c>
      <c r="C68" s="27">
        <v>0</v>
      </c>
      <c r="D68" s="27">
        <v>55100</v>
      </c>
      <c r="E68" s="27">
        <v>0</v>
      </c>
      <c r="F68" s="22" t="str">
        <f t="shared" si="0"/>
        <v>%</v>
      </c>
    </row>
    <row r="69" spans="2:6" x14ac:dyDescent="0.25">
      <c r="B69" s="13" t="s">
        <v>37</v>
      </c>
      <c r="C69" s="27">
        <v>19954195</v>
      </c>
      <c r="D69" s="27">
        <v>23301335</v>
      </c>
      <c r="E69" s="27">
        <v>53599.28</v>
      </c>
      <c r="F69" s="22">
        <f t="shared" si="0"/>
        <v>2.3002664868772538E-3</v>
      </c>
    </row>
    <row r="70" spans="2:6" x14ac:dyDescent="0.25">
      <c r="B70" s="13" t="s">
        <v>38</v>
      </c>
      <c r="C70" s="27">
        <v>1020483620</v>
      </c>
      <c r="D70" s="27">
        <v>1010540939</v>
      </c>
      <c r="E70" s="27">
        <v>86464809.889999986</v>
      </c>
      <c r="F70" s="22">
        <f t="shared" si="0"/>
        <v>8.5562896616106304E-2</v>
      </c>
    </row>
    <row r="71" spans="2:6" x14ac:dyDescent="0.25">
      <c r="B71" s="43" t="s">
        <v>3</v>
      </c>
      <c r="C71" s="44">
        <f>+C58+C50+C42+C28+C23+C9</f>
        <v>9499521897</v>
      </c>
      <c r="D71" s="44">
        <f>+D58+D50+D42+D28+D23+D9</f>
        <v>9501911937</v>
      </c>
      <c r="E71" s="44">
        <f>+E58+E50+E42+E28+E23+E9</f>
        <v>1081643121.0599988</v>
      </c>
      <c r="F71" s="45">
        <f t="shared" si="0"/>
        <v>0.11383426075000033</v>
      </c>
    </row>
    <row r="72" spans="2:6" x14ac:dyDescent="0.2">
      <c r="B72" s="34" t="s">
        <v>47</v>
      </c>
      <c r="C72" s="9"/>
      <c r="D72" s="9"/>
      <c r="E72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C9" sqref="C9:E42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6" t="s">
        <v>44</v>
      </c>
      <c r="C5" s="66"/>
      <c r="D5" s="66"/>
      <c r="E5" s="66"/>
      <c r="F5" s="66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34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63" t="s">
        <v>37</v>
      </c>
      <c r="C11" s="64">
        <v>0</v>
      </c>
      <c r="D11" s="64">
        <v>0</v>
      </c>
      <c r="E11" s="64">
        <v>0</v>
      </c>
      <c r="F11" s="32" t="str">
        <f t="shared" si="0"/>
        <v>%</v>
      </c>
    </row>
    <row r="12" spans="2:6" x14ac:dyDescent="0.25">
      <c r="B12" s="63" t="s">
        <v>38</v>
      </c>
      <c r="C12" s="64">
        <v>0</v>
      </c>
      <c r="D12" s="64">
        <v>0</v>
      </c>
      <c r="E12" s="64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37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0</v>
      </c>
      <c r="D16" s="41">
        <f>+SUM(D17:D28)</f>
        <v>0</v>
      </c>
      <c r="E16" s="41">
        <f>+SUM(E17:E28)</f>
        <v>0</v>
      </c>
      <c r="F16" s="42" t="str">
        <f t="shared" si="0"/>
        <v>%</v>
      </c>
    </row>
    <row r="17" spans="2:6" x14ac:dyDescent="0.25">
      <c r="B17" s="11" t="s">
        <v>27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28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29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30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31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32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33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34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35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37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38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hidden="1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hidden="1" x14ac:dyDescent="0.25">
      <c r="B30" s="13" t="s">
        <v>24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 t="s">
        <v>25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 t="s">
        <v>26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37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hidden="1" x14ac:dyDescent="0.25">
      <c r="B36" s="38"/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hidden="1" x14ac:dyDescent="0.25">
      <c r="B37" s="38"/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hidden="1" x14ac:dyDescent="0.25">
      <c r="B38" s="38"/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37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38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hidden="1" x14ac:dyDescent="0.25">
      <c r="B43" s="13"/>
      <c r="C43" s="27"/>
      <c r="D43" s="27"/>
      <c r="E43" s="27"/>
      <c r="F43" s="32" t="str">
        <f t="shared" si="0"/>
        <v>%</v>
      </c>
    </row>
    <row r="44" spans="2:6" hidden="1" x14ac:dyDescent="0.25">
      <c r="B44" s="13"/>
      <c r="C44" s="27"/>
      <c r="D44" s="27"/>
      <c r="E44" s="27"/>
      <c r="F44" s="32" t="str">
        <f t="shared" si="0"/>
        <v>%</v>
      </c>
    </row>
    <row r="45" spans="2:6" ht="15" hidden="1" customHeight="1" x14ac:dyDescent="0.25">
      <c r="B45" s="13"/>
      <c r="C45" s="27"/>
      <c r="D45" s="27"/>
      <c r="E45" s="27"/>
      <c r="F45" s="32" t="str">
        <f t="shared" si="0"/>
        <v>%</v>
      </c>
    </row>
    <row r="46" spans="2:6" hidden="1" x14ac:dyDescent="0.25">
      <c r="B46" s="13"/>
      <c r="C46" s="27"/>
      <c r="D46" s="27"/>
      <c r="E46" s="27"/>
      <c r="F46" s="32" t="str">
        <f t="shared" si="0"/>
        <v>%</v>
      </c>
    </row>
    <row r="47" spans="2:6" hidden="1" x14ac:dyDescent="0.25">
      <c r="B47" s="13"/>
      <c r="C47" s="27"/>
      <c r="D47" s="27"/>
      <c r="E47" s="27"/>
      <c r="F47" s="32" t="str">
        <f t="shared" si="0"/>
        <v>%</v>
      </c>
    </row>
    <row r="48" spans="2:6" hidden="1" x14ac:dyDescent="0.25">
      <c r="B48" s="13"/>
      <c r="C48" s="27"/>
      <c r="D48" s="27"/>
      <c r="E48" s="27"/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0</v>
      </c>
      <c r="D49" s="44">
        <f t="shared" ref="D49:E49" si="4">+D40+D34+D29+D16+D14+D9</f>
        <v>0</v>
      </c>
      <c r="E49" s="44">
        <f t="shared" si="4"/>
        <v>0</v>
      </c>
      <c r="F49" s="45" t="str">
        <f t="shared" si="0"/>
        <v>%</v>
      </c>
    </row>
    <row r="50" spans="2:6" x14ac:dyDescent="0.25">
      <c r="B50" s="34" t="s">
        <v>47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6" t="s">
        <v>8</v>
      </c>
      <c r="C2" s="66"/>
      <c r="D2" s="66"/>
      <c r="E2" s="66"/>
      <c r="F2" s="66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6" t="s">
        <v>45</v>
      </c>
      <c r="C5" s="66"/>
      <c r="D5" s="66"/>
      <c r="E5" s="66"/>
      <c r="F5" s="66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/>
      <c r="D11" s="64"/>
      <c r="E11" s="64"/>
      <c r="F11" s="23" t="str">
        <f t="shared" si="1"/>
        <v>%</v>
      </c>
    </row>
    <row r="12" spans="2:6" hidden="1" x14ac:dyDescent="0.25">
      <c r="B12" s="63"/>
      <c r="C12" s="64"/>
      <c r="D12" s="64"/>
      <c r="E12" s="64"/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/>
      <c r="D14" s="27"/>
      <c r="E14" s="27"/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38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/>
      <c r="D17" s="64"/>
      <c r="E17" s="64"/>
      <c r="F17" s="23" t="str">
        <f t="shared" si="3"/>
        <v>%</v>
      </c>
    </row>
    <row r="18" spans="2:6" hidden="1" x14ac:dyDescent="0.25">
      <c r="B18" s="63"/>
      <c r="C18" s="64"/>
      <c r="D18" s="64"/>
      <c r="E18" s="64"/>
      <c r="F18" s="23" t="str">
        <f t="shared" si="3"/>
        <v>%</v>
      </c>
    </row>
    <row r="19" spans="2:6" hidden="1" x14ac:dyDescent="0.25">
      <c r="B19" s="63"/>
      <c r="C19" s="64"/>
      <c r="D19" s="64"/>
      <c r="E19" s="64"/>
      <c r="F19" s="23" t="str">
        <f t="shared" si="3"/>
        <v>%</v>
      </c>
    </row>
    <row r="20" spans="2:6" hidden="1" x14ac:dyDescent="0.25">
      <c r="B20" s="63"/>
      <c r="C20" s="64"/>
      <c r="D20" s="64"/>
      <c r="E20" s="64"/>
      <c r="F20" s="23" t="str">
        <f t="shared" si="3"/>
        <v>%</v>
      </c>
    </row>
    <row r="21" spans="2:6" hidden="1" x14ac:dyDescent="0.25">
      <c r="B21" s="63"/>
      <c r="C21" s="64"/>
      <c r="D21" s="64"/>
      <c r="E21" s="64"/>
      <c r="F21" s="23" t="str">
        <f t="shared" si="3"/>
        <v>%</v>
      </c>
    </row>
    <row r="22" spans="2:6" hidden="1" x14ac:dyDescent="0.25">
      <c r="B22" s="63"/>
      <c r="C22" s="64"/>
      <c r="D22" s="64"/>
      <c r="E22" s="64"/>
      <c r="F22" s="23" t="str">
        <f t="shared" si="3"/>
        <v>%</v>
      </c>
    </row>
    <row r="23" spans="2:6" hidden="1" x14ac:dyDescent="0.25">
      <c r="B23" s="63"/>
      <c r="C23" s="64"/>
      <c r="D23" s="64"/>
      <c r="E23" s="64"/>
      <c r="F23" s="23" t="str">
        <f t="shared" si="3"/>
        <v>%</v>
      </c>
    </row>
    <row r="24" spans="2:6" hidden="1" x14ac:dyDescent="0.25">
      <c r="B24" s="63"/>
      <c r="C24" s="64"/>
      <c r="D24" s="64"/>
      <c r="E24" s="64"/>
      <c r="F24" s="23" t="str">
        <f t="shared" si="3"/>
        <v>%</v>
      </c>
    </row>
    <row r="25" spans="2:6" hidden="1" x14ac:dyDescent="0.25">
      <c r="B25" s="63"/>
      <c r="C25" s="64"/>
      <c r="D25" s="64"/>
      <c r="E25" s="64"/>
      <c r="F25" s="23" t="str">
        <f t="shared" si="3"/>
        <v>%</v>
      </c>
    </row>
    <row r="26" spans="2:6" hidden="1" x14ac:dyDescent="0.25">
      <c r="B26" s="63"/>
      <c r="C26" s="64"/>
      <c r="D26" s="64"/>
      <c r="E26" s="64"/>
      <c r="F26" s="23" t="str">
        <f t="shared" si="3"/>
        <v>%</v>
      </c>
    </row>
    <row r="27" spans="2:6" hidden="1" x14ac:dyDescent="0.25">
      <c r="B27" s="63"/>
      <c r="C27" s="64"/>
      <c r="D27" s="64"/>
      <c r="E27" s="64"/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38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164314235</v>
      </c>
      <c r="D32" s="41">
        <f>SUM(D33:D35)</f>
        <v>164314235</v>
      </c>
      <c r="E32" s="41">
        <f>SUM(E33:E35)</f>
        <v>3803150.0500000003</v>
      </c>
      <c r="F32" s="42">
        <f t="shared" ref="F32:F35" si="7">IF(E32=0,"%",E32/D32)</f>
        <v>2.3145590824799812E-2</v>
      </c>
    </row>
    <row r="33" spans="2:6" x14ac:dyDescent="0.25">
      <c r="B33" s="11" t="s">
        <v>38</v>
      </c>
      <c r="C33" s="26">
        <v>164314235</v>
      </c>
      <c r="D33" s="26">
        <v>164314235</v>
      </c>
      <c r="E33" s="26">
        <v>3803150.0500000003</v>
      </c>
      <c r="F33" s="23">
        <f t="shared" si="7"/>
        <v>2.3145590824799812E-2</v>
      </c>
    </row>
    <row r="34" spans="2:6" hidden="1" x14ac:dyDescent="0.25">
      <c r="B34" s="65"/>
      <c r="C34" s="64"/>
      <c r="D34" s="64"/>
      <c r="E34" s="64"/>
      <c r="F34" s="23" t="str">
        <f t="shared" si="7"/>
        <v>%</v>
      </c>
    </row>
    <row r="35" spans="2:6" hidden="1" x14ac:dyDescent="0.25">
      <c r="B35" s="65"/>
      <c r="C35" s="64"/>
      <c r="D35" s="64"/>
      <c r="E35" s="64"/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164314235</v>
      </c>
      <c r="D36" s="44">
        <f>+D9+D13+D15+D28+D30+D32</f>
        <v>164314235</v>
      </c>
      <c r="E36" s="44">
        <f>+E9+E13+E15+E28+E30+E32</f>
        <v>3803150.0500000003</v>
      </c>
      <c r="F36" s="45">
        <f t="shared" ref="F36" si="8">IF(D36=0,"%",E36/D36)</f>
        <v>2.3145590824799812E-2</v>
      </c>
    </row>
    <row r="37" spans="2:6" x14ac:dyDescent="0.25">
      <c r="B37" s="34" t="s">
        <v>47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1"/>
  <sheetViews>
    <sheetView showGridLines="0" zoomScale="120" zoomScaleNormal="120" workbookViewId="0">
      <selection activeCell="E28" sqref="E2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6" t="s">
        <v>46</v>
      </c>
      <c r="C5" s="66"/>
      <c r="D5" s="66"/>
      <c r="E5" s="66"/>
      <c r="F5" s="66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30" si="1">IF(E9=0,"%",E9/D9)</f>
        <v>%</v>
      </c>
    </row>
    <row r="10" spans="2:6" x14ac:dyDescent="0.25">
      <c r="B10" s="25" t="s">
        <v>38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+SUM(C12:C22)</f>
        <v>38253804</v>
      </c>
      <c r="D11" s="41">
        <f>+SUM(D12:D22)</f>
        <v>554398098</v>
      </c>
      <c r="E11" s="41">
        <f>+SUM(E12:E22)</f>
        <v>6883587.1999999993</v>
      </c>
      <c r="F11" s="42">
        <f t="shared" ref="F11:F12" si="2">IF(E11=0,"%",E11/D11)</f>
        <v>1.2416325425416591E-2</v>
      </c>
    </row>
    <row r="12" spans="2:6" x14ac:dyDescent="0.25">
      <c r="B12" s="25" t="s">
        <v>28</v>
      </c>
      <c r="C12" s="26">
        <v>0</v>
      </c>
      <c r="D12" s="26">
        <v>34382113</v>
      </c>
      <c r="E12" s="26">
        <v>594380.21</v>
      </c>
      <c r="F12" s="23">
        <f t="shared" si="2"/>
        <v>1.7287483465603173E-2</v>
      </c>
    </row>
    <row r="13" spans="2:6" x14ac:dyDescent="0.25">
      <c r="B13" s="24" t="s">
        <v>29</v>
      </c>
      <c r="C13" s="27">
        <v>0</v>
      </c>
      <c r="D13" s="27">
        <v>4395568</v>
      </c>
      <c r="E13" s="27">
        <v>0</v>
      </c>
      <c r="F13" s="32" t="str">
        <f t="shared" si="1"/>
        <v>%</v>
      </c>
    </row>
    <row r="14" spans="2:6" x14ac:dyDescent="0.25">
      <c r="B14" s="24" t="s">
        <v>30</v>
      </c>
      <c r="C14" s="27">
        <v>0</v>
      </c>
      <c r="D14" s="27">
        <v>119719</v>
      </c>
      <c r="E14" s="27">
        <v>0</v>
      </c>
      <c r="F14" s="32" t="str">
        <f t="shared" si="1"/>
        <v>%</v>
      </c>
    </row>
    <row r="15" spans="2:6" x14ac:dyDescent="0.25">
      <c r="B15" s="24" t="s">
        <v>31</v>
      </c>
      <c r="C15" s="27">
        <v>107800</v>
      </c>
      <c r="D15" s="27">
        <v>7646049</v>
      </c>
      <c r="E15" s="27">
        <v>0</v>
      </c>
      <c r="F15" s="32" t="str">
        <f t="shared" si="1"/>
        <v>%</v>
      </c>
    </row>
    <row r="16" spans="2:6" x14ac:dyDescent="0.25">
      <c r="B16" s="24" t="s">
        <v>32</v>
      </c>
      <c r="C16" s="27">
        <v>0</v>
      </c>
      <c r="D16" s="27">
        <v>60316564</v>
      </c>
      <c r="E16" s="27">
        <v>0</v>
      </c>
      <c r="F16" s="32" t="str">
        <f t="shared" si="1"/>
        <v>%</v>
      </c>
    </row>
    <row r="17" spans="2:6" x14ac:dyDescent="0.25">
      <c r="B17" s="24" t="s">
        <v>34</v>
      </c>
      <c r="C17" s="27">
        <v>0</v>
      </c>
      <c r="D17" s="27">
        <v>3747650</v>
      </c>
      <c r="E17" s="27">
        <v>0</v>
      </c>
      <c r="F17" s="32" t="str">
        <f t="shared" si="1"/>
        <v>%</v>
      </c>
    </row>
    <row r="18" spans="2:6" x14ac:dyDescent="0.25">
      <c r="B18" s="24" t="s">
        <v>35</v>
      </c>
      <c r="C18" s="27">
        <v>0</v>
      </c>
      <c r="D18" s="27">
        <v>841331</v>
      </c>
      <c r="E18" s="27">
        <v>0</v>
      </c>
      <c r="F18" s="32" t="str">
        <f t="shared" si="1"/>
        <v>%</v>
      </c>
    </row>
    <row r="19" spans="2:6" x14ac:dyDescent="0.25">
      <c r="B19" s="24" t="s">
        <v>36</v>
      </c>
      <c r="C19" s="27">
        <v>0</v>
      </c>
      <c r="D19" s="27">
        <v>3519752</v>
      </c>
      <c r="E19" s="27">
        <v>0</v>
      </c>
      <c r="F19" s="32" t="str">
        <f t="shared" si="1"/>
        <v>%</v>
      </c>
    </row>
    <row r="20" spans="2:6" x14ac:dyDescent="0.25">
      <c r="B20" s="24" t="s">
        <v>40</v>
      </c>
      <c r="C20" s="27">
        <v>0</v>
      </c>
      <c r="D20" s="27">
        <v>5934166</v>
      </c>
      <c r="E20" s="27">
        <v>0</v>
      </c>
      <c r="F20" s="32" t="str">
        <f t="shared" si="1"/>
        <v>%</v>
      </c>
    </row>
    <row r="21" spans="2:6" x14ac:dyDescent="0.25">
      <c r="B21" s="24" t="s">
        <v>37</v>
      </c>
      <c r="C21" s="27">
        <v>0</v>
      </c>
      <c r="D21" s="27">
        <v>0</v>
      </c>
      <c r="E21" s="27">
        <v>0</v>
      </c>
      <c r="F21" s="32" t="str">
        <f t="shared" si="1"/>
        <v>%</v>
      </c>
    </row>
    <row r="22" spans="2:6" x14ac:dyDescent="0.25">
      <c r="B22" s="24" t="s">
        <v>38</v>
      </c>
      <c r="C22" s="27">
        <v>38146004</v>
      </c>
      <c r="D22" s="27">
        <v>433495186</v>
      </c>
      <c r="E22" s="27">
        <v>6289206.9899999993</v>
      </c>
      <c r="F22" s="32">
        <f t="shared" si="1"/>
        <v>1.4508135714337551E-2</v>
      </c>
    </row>
    <row r="23" spans="2:6" x14ac:dyDescent="0.25">
      <c r="B23" s="40" t="s">
        <v>17</v>
      </c>
      <c r="C23" s="41">
        <f>SUM(C24:C25)</f>
        <v>0</v>
      </c>
      <c r="D23" s="41">
        <f t="shared" ref="D23:E23" si="3">SUM(D24:D25)</f>
        <v>0</v>
      </c>
      <c r="E23" s="41">
        <f t="shared" si="3"/>
        <v>0</v>
      </c>
      <c r="F23" s="42" t="str">
        <f t="shared" ref="F23:F24" si="4">IF(E23=0,"%",E23/D23)</f>
        <v>%</v>
      </c>
    </row>
    <row r="24" spans="2:6" x14ac:dyDescent="0.25">
      <c r="B24" s="24" t="s">
        <v>23</v>
      </c>
      <c r="C24" s="27">
        <v>0</v>
      </c>
      <c r="D24" s="27">
        <v>0</v>
      </c>
      <c r="E24" s="27">
        <v>0</v>
      </c>
      <c r="F24" s="32" t="str">
        <f t="shared" si="4"/>
        <v>%</v>
      </c>
    </row>
    <row r="25" spans="2:6" x14ac:dyDescent="0.25">
      <c r="B25" s="61" t="s">
        <v>26</v>
      </c>
      <c r="C25" s="62">
        <v>0</v>
      </c>
      <c r="D25" s="62">
        <v>0</v>
      </c>
      <c r="E25" s="62">
        <v>0</v>
      </c>
      <c r="F25" s="32" t="str">
        <f t="shared" si="1"/>
        <v>%</v>
      </c>
    </row>
    <row r="26" spans="2:6" x14ac:dyDescent="0.25">
      <c r="B26" s="40" t="s">
        <v>16</v>
      </c>
      <c r="C26" s="41">
        <f>+C27</f>
        <v>0</v>
      </c>
      <c r="D26" s="41">
        <f t="shared" ref="D26:E26" si="5">+D27</f>
        <v>0</v>
      </c>
      <c r="E26" s="41">
        <f t="shared" si="5"/>
        <v>0</v>
      </c>
      <c r="F26" s="42" t="str">
        <f t="shared" si="1"/>
        <v>%</v>
      </c>
    </row>
    <row r="27" spans="2:6" x14ac:dyDescent="0.25">
      <c r="B27" s="24" t="s">
        <v>38</v>
      </c>
      <c r="C27" s="27">
        <v>0</v>
      </c>
      <c r="D27" s="27">
        <v>0</v>
      </c>
      <c r="E27" s="27">
        <v>0</v>
      </c>
      <c r="F27" s="32" t="str">
        <f t="shared" si="1"/>
        <v>%</v>
      </c>
    </row>
    <row r="28" spans="2:6" x14ac:dyDescent="0.25">
      <c r="B28" s="40" t="s">
        <v>15</v>
      </c>
      <c r="C28" s="41">
        <f>+SUM(C29:C29)</f>
        <v>8062328</v>
      </c>
      <c r="D28" s="41">
        <f>+SUM(D29:D29)</f>
        <v>8067851</v>
      </c>
      <c r="E28" s="41">
        <f>+SUM(E29:E29)</f>
        <v>0</v>
      </c>
      <c r="F28" s="42" t="str">
        <f t="shared" si="1"/>
        <v>%</v>
      </c>
    </row>
    <row r="29" spans="2:6" x14ac:dyDescent="0.25">
      <c r="B29" s="25" t="s">
        <v>38</v>
      </c>
      <c r="C29" s="26">
        <v>8062328</v>
      </c>
      <c r="D29" s="26">
        <v>8067851</v>
      </c>
      <c r="E29" s="26">
        <v>0</v>
      </c>
      <c r="F29" s="23" t="str">
        <f t="shared" si="1"/>
        <v>%</v>
      </c>
    </row>
    <row r="30" spans="2:6" x14ac:dyDescent="0.25">
      <c r="B30" s="43" t="s">
        <v>3</v>
      </c>
      <c r="C30" s="44">
        <f>+C28+C26+C23+C11</f>
        <v>46316132</v>
      </c>
      <c r="D30" s="44">
        <f>+D28+D26+D23+D11</f>
        <v>562465949</v>
      </c>
      <c r="E30" s="44">
        <f>+E28+E26+E23+E11</f>
        <v>6883587.1999999993</v>
      </c>
      <c r="F30" s="45">
        <f t="shared" si="1"/>
        <v>1.2238229198119866E-2</v>
      </c>
    </row>
    <row r="31" spans="2:6" x14ac:dyDescent="0.25">
      <c r="B31" s="34" t="s">
        <v>47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48</v>
      </c>
      <c r="C5" s="67"/>
      <c r="D5" s="67"/>
      <c r="E5" s="67"/>
      <c r="F5" s="67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41</v>
      </c>
      <c r="F8" s="48" t="s">
        <v>5</v>
      </c>
    </row>
    <row r="9" spans="2:6" x14ac:dyDescent="0.25">
      <c r="B9" s="40" t="s">
        <v>21</v>
      </c>
      <c r="C9" s="41">
        <f>SUM(C10:C12)</f>
        <v>402459</v>
      </c>
      <c r="D9" s="41">
        <f t="shared" ref="D9:E9" si="0">SUM(D10:D12)</f>
        <v>402459</v>
      </c>
      <c r="E9" s="41">
        <f t="shared" si="0"/>
        <v>0</v>
      </c>
      <c r="F9" s="42" t="str">
        <f t="shared" ref="F9:F16" si="1">IF(E9=0,"%",E9/D9)</f>
        <v>%</v>
      </c>
    </row>
    <row r="10" spans="2:6" x14ac:dyDescent="0.25">
      <c r="B10" s="24" t="s">
        <v>28</v>
      </c>
      <c r="C10" s="27">
        <v>162351</v>
      </c>
      <c r="D10" s="27">
        <v>162351</v>
      </c>
      <c r="E10" s="27">
        <v>0</v>
      </c>
      <c r="F10" s="32" t="str">
        <f t="shared" si="1"/>
        <v>%</v>
      </c>
    </row>
    <row r="11" spans="2:6" x14ac:dyDescent="0.25">
      <c r="B11" s="68" t="s">
        <v>40</v>
      </c>
      <c r="C11" s="69">
        <v>78616</v>
      </c>
      <c r="D11" s="69">
        <v>78616</v>
      </c>
      <c r="E11" s="69">
        <v>0</v>
      </c>
      <c r="F11" s="32" t="str">
        <f t="shared" si="1"/>
        <v>%</v>
      </c>
    </row>
    <row r="12" spans="2:6" x14ac:dyDescent="0.25">
      <c r="B12" s="50" t="s">
        <v>38</v>
      </c>
      <c r="C12" s="28">
        <v>161492</v>
      </c>
      <c r="D12" s="28">
        <v>161492</v>
      </c>
      <c r="E12" s="28">
        <v>0</v>
      </c>
      <c r="F12" s="33" t="str">
        <f t="shared" si="1"/>
        <v>%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27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28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402459</v>
      </c>
      <c r="D16" s="44">
        <f t="shared" ref="D16:E16" si="3">+D13+D9</f>
        <v>402459</v>
      </c>
      <c r="E16" s="44">
        <f t="shared" si="3"/>
        <v>0</v>
      </c>
      <c r="F16" s="45" t="str">
        <f t="shared" si="1"/>
        <v>%</v>
      </c>
    </row>
    <row r="17" spans="2:2" x14ac:dyDescent="0.25">
      <c r="B17" s="34" t="s">
        <v>47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2024-03-18T17:11:48Z</dcterms:modified>
</cp:coreProperties>
</file>