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ño 2024\2.- Informacion Portal MINSA - Transparencia\PpR - Pliego MINSA 2024\"/>
    </mc:Choice>
  </mc:AlternateContent>
  <bookViews>
    <workbookView xWindow="30" yWindow="30" windowWidth="28770" windowHeight="15570" activeTab="6"/>
  </bookViews>
  <sheets>
    <sheet name="TODA FUENTE" sheetId="1" r:id="rId1"/>
    <sheet name="RO" sheetId="2" r:id="rId2"/>
    <sheet name="RDR" sheetId="3" r:id="rId3"/>
    <sheet name="ROOC" sheetId="4" state="hidden" r:id="rId4"/>
    <sheet name="ROCC" sheetId="8" r:id="rId5"/>
    <sheet name="DYT" sheetId="5" r:id="rId6"/>
    <sheet name="RD" sheetId="7" r:id="rId7"/>
  </sheets>
  <definedNames>
    <definedName name="_xlnm.Print_Area" localSheetId="2">RDR!$B$5:$F$50</definedName>
    <definedName name="_xlnm.Print_Area" localSheetId="1">RO!$B$5:$F$73</definedName>
    <definedName name="_xlnm.Print_Area" localSheetId="4">ROCC!$B$5:$F$37</definedName>
    <definedName name="_xlnm.Print_Area" localSheetId="3">ROOC!$B$2:$F$10</definedName>
    <definedName name="_xlnm.Print_Area" localSheetId="0">'TODA FUENTE'!$B$5:$F$73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5" l="1"/>
  <c r="D28" i="5"/>
  <c r="C28" i="5"/>
  <c r="F33" i="5"/>
  <c r="F32" i="5"/>
  <c r="F31" i="5"/>
  <c r="F30" i="5"/>
  <c r="F55" i="2"/>
  <c r="C59" i="2"/>
  <c r="D59" i="2"/>
  <c r="E59" i="2"/>
  <c r="F55" i="1"/>
  <c r="C59" i="1"/>
  <c r="D59" i="1"/>
  <c r="E59" i="1"/>
  <c r="F11" i="7" l="1"/>
  <c r="F18" i="2"/>
  <c r="C23" i="2"/>
  <c r="D23" i="2"/>
  <c r="E23" i="2"/>
  <c r="F17" i="1"/>
  <c r="C23" i="1"/>
  <c r="D23" i="1"/>
  <c r="E23" i="1"/>
  <c r="F15" i="3" l="1"/>
  <c r="E13" i="8" l="1"/>
  <c r="D13" i="8"/>
  <c r="C13" i="8"/>
  <c r="F31" i="8"/>
  <c r="F27" i="8"/>
  <c r="F26" i="8"/>
  <c r="F25" i="8"/>
  <c r="F24" i="8"/>
  <c r="F23" i="8"/>
  <c r="F22" i="8"/>
  <c r="F21" i="8"/>
  <c r="F20" i="8"/>
  <c r="F19" i="8"/>
  <c r="F18" i="8"/>
  <c r="F17" i="8"/>
  <c r="F14" i="8"/>
  <c r="F12" i="8"/>
  <c r="F11" i="8"/>
  <c r="E9" i="8"/>
  <c r="D9" i="8"/>
  <c r="C9" i="8"/>
  <c r="F37" i="2"/>
  <c r="C42" i="2"/>
  <c r="D42" i="2"/>
  <c r="E42" i="2"/>
  <c r="F15" i="2"/>
  <c r="F21" i="1"/>
  <c r="E15" i="8" l="1"/>
  <c r="D15" i="8"/>
  <c r="C15" i="8"/>
  <c r="E32" i="8"/>
  <c r="D32" i="8"/>
  <c r="C32" i="8"/>
  <c r="F35" i="8"/>
  <c r="F34" i="8"/>
  <c r="C28" i="8"/>
  <c r="D28" i="8"/>
  <c r="E28" i="8"/>
  <c r="F28" i="8" s="1"/>
  <c r="F29" i="8"/>
  <c r="F27" i="1"/>
  <c r="F26" i="1"/>
  <c r="F48" i="3"/>
  <c r="F47" i="3"/>
  <c r="F46" i="3"/>
  <c r="F45" i="3"/>
  <c r="F44" i="3"/>
  <c r="F43" i="3"/>
  <c r="F42" i="3"/>
  <c r="F41" i="3"/>
  <c r="F39" i="3"/>
  <c r="F38" i="3"/>
  <c r="F37" i="3"/>
  <c r="F36" i="3"/>
  <c r="E40" i="3"/>
  <c r="D40" i="3"/>
  <c r="F40" i="3" s="1"/>
  <c r="F31" i="3"/>
  <c r="F47" i="1"/>
  <c r="F26" i="2" l="1"/>
  <c r="F25" i="2"/>
  <c r="F25" i="1"/>
  <c r="F16" i="5" l="1"/>
  <c r="C23" i="5"/>
  <c r="D23" i="5"/>
  <c r="E23" i="5"/>
  <c r="E30" i="8"/>
  <c r="D30" i="8"/>
  <c r="D36" i="8" s="1"/>
  <c r="C30" i="8"/>
  <c r="C36" i="8" s="1"/>
  <c r="F13" i="8" l="1"/>
  <c r="E36" i="8"/>
  <c r="F30" i="8"/>
  <c r="F25" i="5"/>
  <c r="F18" i="5"/>
  <c r="F35" i="3"/>
  <c r="F67" i="1"/>
  <c r="F40" i="1"/>
  <c r="F38" i="1"/>
  <c r="C42" i="1"/>
  <c r="D42" i="1"/>
  <c r="E42" i="1"/>
  <c r="F24" i="5" l="1"/>
  <c r="C28" i="1"/>
  <c r="D28" i="1"/>
  <c r="E28" i="1"/>
  <c r="F23" i="5" l="1"/>
  <c r="F33" i="8"/>
  <c r="F16" i="8"/>
  <c r="F66" i="2"/>
  <c r="F65" i="2"/>
  <c r="F64" i="2"/>
  <c r="F63" i="2"/>
  <c r="F69" i="1"/>
  <c r="F68" i="1"/>
  <c r="F32" i="8" l="1"/>
  <c r="F15" i="8"/>
  <c r="F36" i="8" l="1"/>
  <c r="F66" i="1"/>
  <c r="F17" i="5" l="1"/>
  <c r="F11" i="3" l="1"/>
  <c r="F47" i="2"/>
  <c r="F46" i="2"/>
  <c r="F45" i="2"/>
  <c r="F44" i="2"/>
  <c r="F32" i="2"/>
  <c r="F49" i="1"/>
  <c r="F48" i="1"/>
  <c r="F46" i="1"/>
  <c r="F45" i="1"/>
  <c r="F35" i="1"/>
  <c r="F15" i="7" l="1"/>
  <c r="F14" i="7"/>
  <c r="E13" i="7"/>
  <c r="D13" i="7"/>
  <c r="C13" i="7"/>
  <c r="E26" i="5"/>
  <c r="D26" i="5"/>
  <c r="C26" i="5"/>
  <c r="C34" i="3"/>
  <c r="D34" i="3"/>
  <c r="E34" i="3"/>
  <c r="F13" i="7" l="1"/>
  <c r="F32" i="3"/>
  <c r="F24" i="1"/>
  <c r="F27" i="5" l="1"/>
  <c r="F26" i="5"/>
  <c r="C28" i="2"/>
  <c r="D28" i="2"/>
  <c r="E28" i="2"/>
  <c r="E11" i="5" l="1"/>
  <c r="D11" i="5"/>
  <c r="C11" i="5"/>
  <c r="E9" i="5"/>
  <c r="D9" i="5"/>
  <c r="C9" i="5"/>
  <c r="E50" i="2"/>
  <c r="D50" i="2"/>
  <c r="C50" i="2"/>
  <c r="E50" i="1"/>
  <c r="D50" i="1"/>
  <c r="C50" i="1"/>
  <c r="F58" i="1"/>
  <c r="F57" i="1"/>
  <c r="F56" i="1"/>
  <c r="F15" i="5" l="1"/>
  <c r="F14" i="5"/>
  <c r="F13" i="5"/>
  <c r="F12" i="5"/>
  <c r="F11" i="5"/>
  <c r="F33" i="3" l="1"/>
  <c r="E29" i="3"/>
  <c r="D29" i="3"/>
  <c r="C29" i="3"/>
  <c r="E9" i="7" l="1"/>
  <c r="E16" i="7" s="1"/>
  <c r="D9" i="7"/>
  <c r="D16" i="7" s="1"/>
  <c r="C9" i="7"/>
  <c r="C16" i="7" s="1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3" i="3"/>
  <c r="F12" i="3"/>
  <c r="F10" i="3"/>
  <c r="F54" i="2" l="1"/>
  <c r="F48" i="2"/>
  <c r="F43" i="2"/>
  <c r="F54" i="1"/>
  <c r="F44" i="1"/>
  <c r="F70" i="2" l="1"/>
  <c r="F65" i="1"/>
  <c r="F29" i="3" l="1"/>
  <c r="F34" i="3"/>
  <c r="F12" i="7"/>
  <c r="F10" i="7"/>
  <c r="F57" i="2" l="1"/>
  <c r="F56" i="2"/>
  <c r="F53" i="2"/>
  <c r="F53" i="1"/>
  <c r="F27" i="2" l="1"/>
  <c r="F24" i="2"/>
  <c r="F49" i="2" l="1"/>
  <c r="F43" i="1"/>
  <c r="C34" i="5" l="1"/>
  <c r="D34" i="5"/>
  <c r="E34" i="5"/>
  <c r="F10" i="8" l="1"/>
  <c r="F29" i="5" l="1"/>
  <c r="F22" i="5"/>
  <c r="F21" i="5"/>
  <c r="F20" i="5"/>
  <c r="F19" i="5"/>
  <c r="F10" i="5"/>
  <c r="F71" i="2"/>
  <c r="F69" i="2"/>
  <c r="F68" i="2"/>
  <c r="F67" i="2"/>
  <c r="F62" i="2"/>
  <c r="F61" i="2"/>
  <c r="F60" i="2"/>
  <c r="F58" i="2"/>
  <c r="F52" i="2"/>
  <c r="F51" i="2"/>
  <c r="F41" i="2"/>
  <c r="F40" i="2"/>
  <c r="F39" i="2"/>
  <c r="F38" i="2"/>
  <c r="F36" i="2"/>
  <c r="F35" i="2"/>
  <c r="F34" i="2"/>
  <c r="F33" i="2"/>
  <c r="F31" i="2"/>
  <c r="F30" i="2"/>
  <c r="F29" i="2"/>
  <c r="F22" i="2"/>
  <c r="F21" i="2"/>
  <c r="F20" i="2"/>
  <c r="F19" i="2"/>
  <c r="F17" i="2"/>
  <c r="F16" i="2"/>
  <c r="F14" i="2"/>
  <c r="F13" i="2"/>
  <c r="F12" i="2"/>
  <c r="F11" i="2"/>
  <c r="F10" i="2"/>
  <c r="F71" i="1"/>
  <c r="F70" i="1"/>
  <c r="F64" i="1"/>
  <c r="F63" i="1"/>
  <c r="F62" i="1"/>
  <c r="F61" i="1"/>
  <c r="F60" i="1"/>
  <c r="F52" i="1"/>
  <c r="F51" i="1"/>
  <c r="F41" i="1"/>
  <c r="F39" i="1"/>
  <c r="F37" i="1"/>
  <c r="F36" i="1"/>
  <c r="F34" i="1"/>
  <c r="F33" i="1"/>
  <c r="F32" i="1"/>
  <c r="F31" i="1"/>
  <c r="F30" i="1"/>
  <c r="F29" i="1"/>
  <c r="F22" i="1"/>
  <c r="F20" i="1"/>
  <c r="F19" i="1"/>
  <c r="F18" i="1"/>
  <c r="F16" i="1"/>
  <c r="F15" i="1"/>
  <c r="F14" i="1"/>
  <c r="F13" i="1"/>
  <c r="F12" i="1"/>
  <c r="F11" i="1"/>
  <c r="F10" i="1"/>
  <c r="F59" i="1" l="1"/>
  <c r="F59" i="2"/>
  <c r="E9" i="3"/>
  <c r="D9" i="3"/>
  <c r="C9" i="3"/>
  <c r="F9" i="3" l="1"/>
  <c r="F9" i="5"/>
  <c r="F42" i="1"/>
  <c r="F23" i="1"/>
  <c r="F9" i="8"/>
  <c r="F28" i="5"/>
  <c r="F34" i="5"/>
  <c r="F42" i="2"/>
  <c r="E14" i="3"/>
  <c r="D14" i="3"/>
  <c r="C14" i="3"/>
  <c r="F14" i="3" l="1"/>
  <c r="F16" i="7" l="1"/>
  <c r="F9" i="7"/>
  <c r="E6" i="4"/>
  <c r="E9" i="4" s="1"/>
  <c r="D6" i="4"/>
  <c r="D9" i="4" s="1"/>
  <c r="C6" i="4"/>
  <c r="C9" i="4" s="1"/>
  <c r="C40" i="3"/>
  <c r="E16" i="3"/>
  <c r="D16" i="3"/>
  <c r="C16" i="3"/>
  <c r="E9" i="2"/>
  <c r="E72" i="2" s="1"/>
  <c r="D9" i="2"/>
  <c r="D72" i="2" s="1"/>
  <c r="C9" i="2"/>
  <c r="C72" i="2" s="1"/>
  <c r="E9" i="1"/>
  <c r="E72" i="1" s="1"/>
  <c r="D9" i="1"/>
  <c r="D72" i="1" s="1"/>
  <c r="C9" i="1"/>
  <c r="C72" i="1" s="1"/>
  <c r="E49" i="3" l="1"/>
  <c r="D49" i="3"/>
  <c r="F72" i="1"/>
  <c r="C49" i="3"/>
  <c r="F16" i="3"/>
  <c r="F28" i="2"/>
  <c r="F23" i="2"/>
  <c r="F28" i="1"/>
  <c r="F50" i="2"/>
  <c r="F50" i="1"/>
  <c r="F9" i="2"/>
  <c r="F9" i="1"/>
  <c r="F9" i="4"/>
  <c r="F8" i="4"/>
  <c r="F7" i="4"/>
  <c r="F6" i="4"/>
  <c r="F49" i="3" l="1"/>
  <c r="F72" i="2"/>
</calcChain>
</file>

<file path=xl/sharedStrings.xml><?xml version="1.0" encoding="utf-8"?>
<sst xmlns="http://schemas.openxmlformats.org/spreadsheetml/2006/main" count="258" uniqueCount="49">
  <si>
    <t>6. ADQUISICION DE ACTIVOS NO FINANCIEROS</t>
  </si>
  <si>
    <t>PIA</t>
  </si>
  <si>
    <t>PIM</t>
  </si>
  <si>
    <t>TOTAL</t>
  </si>
  <si>
    <t>GENERICAS DE GASTOS / PROGRAMAS PRESUPUESTALES</t>
  </si>
  <si>
    <t>%
DE EJECUCION</t>
  </si>
  <si>
    <t>Fuente:  Base de Datos MEF al cierre del mes de Enero</t>
  </si>
  <si>
    <t>DEVENGADO
AL 31.01.17</t>
  </si>
  <si>
    <t>EJECUCION DE LOS PROGRAMAS PRESUPUESTALES AL MES DE ENERO DEL AÑO FISCAL 2017 DEL PLIEGO 011 MINSA - ROOC</t>
  </si>
  <si>
    <t>6-26: ADQUISICION DE ACTIVOS NO FINANCIEROS</t>
  </si>
  <si>
    <t>5-25: OTROS GASTOS</t>
  </si>
  <si>
    <t>5-24: DONACIONES Y TRANSFERENCIAS</t>
  </si>
  <si>
    <t>5-23: BIENES Y SERVICIOS</t>
  </si>
  <si>
    <t>5-22: PENSIONES Y OTRAS PRESTACIONES SOCIALES</t>
  </si>
  <si>
    <t>5-21: PERSONAL Y OBLIGACIONES SOCIALES</t>
  </si>
  <si>
    <t>6-2.6. ADQUISICION DE ACTIVOS NO FINANCIEROS</t>
  </si>
  <si>
    <t>5-2.5. OTROS GASTOS</t>
  </si>
  <si>
    <t>5-2.4. DONACIONES Y TRANSFERENCIAS</t>
  </si>
  <si>
    <t>5-2.3. BIENES Y SERVICIOS</t>
  </si>
  <si>
    <t>5-2.2. PENSIONES Y OTRAS PRESTACIONES SOCIALES</t>
  </si>
  <si>
    <t>5-2.1. PERSONAL Y OBLIGACIONES SOCIALES</t>
  </si>
  <si>
    <t xml:space="preserve">5-2.3: BIENES Y SERVICIOS </t>
  </si>
  <si>
    <t>(EN SOLES)</t>
  </si>
  <si>
    <t>0104  REDUCCION DE LA MORTALIDAD POR EMERGENCIAS Y URGENCIAS MEDICAS</t>
  </si>
  <si>
    <t>0016: TBC-VIH/SIDA</t>
  </si>
  <si>
    <t>0017: ENFERMEDADES METAXENICAS Y ZOONOSIS</t>
  </si>
  <si>
    <t>9002: ASIGNACIONES PRESUPUESTARIAS QUE NO RESULTAN EN PRODUCTOS</t>
  </si>
  <si>
    <t>0001.PROGRAMA ARTICULADO NUTRICIONAL</t>
  </si>
  <si>
    <t>0002.SALUD MATERNO NEONATAL</t>
  </si>
  <si>
    <t>0016.TBC-VIH/SIDA</t>
  </si>
  <si>
    <t>0017.ENFERMEDADES METAXENICAS Y ZOONOSIS</t>
  </si>
  <si>
    <t>0018.ENFERMEDADES NO TRANSMISIBLES</t>
  </si>
  <si>
    <t>0024.PREVENCION Y CONTROL DEL CANCER</t>
  </si>
  <si>
    <t>0068.REDUCCION DE VULNERABILIDAD Y ATENCION DE EMERGENCIAS POR DESASTRES</t>
  </si>
  <si>
    <t>0104.REDUCCION DE LA MORTALIDAD POR EMERGENCIAS Y URGENCIAS MEDICAS</t>
  </si>
  <si>
    <t>0129.PREVENCION Y MANEJO DE CONDICIONES SECUNDARIAS DE SALUD EN PERSONAS CON DISCAPACIDAD</t>
  </si>
  <si>
    <t>0131.CONTROL Y PREVENCION EN SALUD MENTAL</t>
  </si>
  <si>
    <t>9001.ACCIONES CENTRALES</t>
  </si>
  <si>
    <t>9002.ASIGNACIONES PRESUPUESTARIAS QUE NO RESULTAN EN PRODUCTOS</t>
  </si>
  <si>
    <t>1002.PRODUCTOS ESPECIFICOS PARA REDUCCION DE LA VIOLENCIA CONTRA LA MUJER</t>
  </si>
  <si>
    <t>1001.PRODUCTOS ESPECIFICOS PARA DESARROLLO INFANTIL TEMPRANO</t>
  </si>
  <si>
    <t>EJECUCION DE LOS PROGRAMAS PRESUPUESTALES AL MES DE MARZO
DEL AÑO FISCAL 2024 DEL PLIEGO 011 MINSA - TODA FUENTE</t>
  </si>
  <si>
    <t>EJECUCION DE LOS PROGRAMAS PRESUPUESTALES AL MES DE MARZO
DEL AÑO FISCAL 2024 DEL PLIEGO 011 MINSA - RECURSOS DETERMINADOS</t>
  </si>
  <si>
    <t>EJECUCION DE LOS PROGRAMAS PRESUPUESTALES AL MES DE MARZO
DEL AÑO FISCAL 2024 DEL PLIEGO 011 MINSA - DONACIONES Y TRANSFERENCIAS</t>
  </si>
  <si>
    <t>EJECUCION DE LOS PROGRAMAS PRESUPUESTALES AL MES DE MARZO
DEL AÑO FISCAL 2024 DEL PLIEGO 011 MINSA - ROOC</t>
  </si>
  <si>
    <t>EJECUCION DE LOS PROGRAMAS PRESUPUESTALES AL MES DE MARZO
DEL AÑO FISCAL 2024 DEL PLIEGO 011 MINSA - RECURSOS DIRECTAMENTE RECAUDADOS</t>
  </si>
  <si>
    <t>EJECUCION DE LOS PROGRAMAS PRESUPUESTALES AL MES DE MARZO
DEL AÑO FISCAL 2024 DEL PLIEGO 011 MINSA - RECURSOS ORDINARIOS</t>
  </si>
  <si>
    <t>Fuente: SIAF, Consulta Amigable y Base de Datos al 31 de Marzo del 2024</t>
  </si>
  <si>
    <t>DEVENGADO
AL 31.03.24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</si>
</sst>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0.0%"/>
    <numFmt numFmtId="166" formatCode="_ * #,##0_ ;_ * \-#,##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sz val="10"/>
      <name val="Arial Narrow"/>
      <family val="2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3" fontId="3" fillId="2" borderId="1" xfId="2" applyNumberFormat="1" applyFont="1" applyFill="1" applyBorder="1" applyAlignment="1">
      <alignment horizontal="left" vertical="center"/>
    </xf>
    <xf numFmtId="3" fontId="3" fillId="2" borderId="1" xfId="2" applyNumberFormat="1" applyFont="1" applyFill="1" applyBorder="1" applyAlignment="1">
      <alignment vertical="center"/>
    </xf>
    <xf numFmtId="3" fontId="3" fillId="3" borderId="2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3" fontId="3" fillId="3" borderId="1" xfId="2" applyNumberFormat="1" applyFont="1" applyFill="1" applyBorder="1" applyAlignment="1">
      <alignment horizontal="center" vertical="center"/>
    </xf>
    <xf numFmtId="0" fontId="4" fillId="0" borderId="0" xfId="3" applyAlignment="1">
      <alignment vertical="center"/>
    </xf>
    <xf numFmtId="3" fontId="3" fillId="3" borderId="1" xfId="2" applyNumberFormat="1" applyFont="1" applyFill="1" applyBorder="1" applyAlignment="1">
      <alignment horizontal="center" vertical="center" wrapText="1"/>
    </xf>
    <xf numFmtId="3" fontId="4" fillId="0" borderId="4" xfId="3" applyNumberFormat="1" applyBorder="1" applyAlignment="1">
      <alignment horizontal="left" vertical="center" indent="3"/>
    </xf>
    <xf numFmtId="3" fontId="4" fillId="0" borderId="4" xfId="3" applyNumberFormat="1" applyBorder="1" applyAlignment="1">
      <alignment vertical="center"/>
    </xf>
    <xf numFmtId="3" fontId="4" fillId="0" borderId="5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horizontal="left" vertical="center" indent="3"/>
    </xf>
    <xf numFmtId="3" fontId="4" fillId="0" borderId="6" xfId="3" applyNumberFormat="1" applyBorder="1" applyAlignment="1">
      <alignment vertical="center"/>
    </xf>
    <xf numFmtId="3" fontId="2" fillId="0" borderId="4" xfId="2" applyNumberFormat="1" applyBorder="1" applyAlignment="1">
      <alignment horizontal="left" vertical="center" indent="4"/>
    </xf>
    <xf numFmtId="3" fontId="2" fillId="0" borderId="5" xfId="2" applyNumberFormat="1" applyBorder="1" applyAlignment="1">
      <alignment horizontal="left" vertical="center" indent="4"/>
    </xf>
    <xf numFmtId="165" fontId="0" fillId="0" borderId="4" xfId="1" applyNumberFormat="1" applyFont="1" applyBorder="1"/>
    <xf numFmtId="165" fontId="0" fillId="0" borderId="6" xfId="1" applyNumberFormat="1" applyFont="1" applyBorder="1"/>
    <xf numFmtId="3" fontId="0" fillId="0" borderId="0" xfId="0" applyNumberFormat="1" applyAlignment="1">
      <alignment vertical="center"/>
    </xf>
    <xf numFmtId="3" fontId="2" fillId="0" borderId="4" xfId="3" applyNumberFormat="1" applyFont="1" applyBorder="1" applyAlignment="1">
      <alignment horizontal="left" vertical="center" indent="3"/>
    </xf>
    <xf numFmtId="165" fontId="0" fillId="0" borderId="5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/>
    </xf>
    <xf numFmtId="166" fontId="2" fillId="0" borderId="5" xfId="3" applyNumberFormat="1" applyFont="1" applyBorder="1" applyAlignment="1">
      <alignment horizontal="left" vertical="center" indent="4"/>
    </xf>
    <xf numFmtId="166" fontId="2" fillId="0" borderId="4" xfId="3" applyNumberFormat="1" applyFont="1" applyBorder="1" applyAlignment="1">
      <alignment horizontal="left" vertical="center" indent="4"/>
    </xf>
    <xf numFmtId="164" fontId="4" fillId="0" borderId="4" xfId="3" applyNumberFormat="1" applyBorder="1" applyAlignment="1">
      <alignment vertical="center"/>
    </xf>
    <xf numFmtId="164" fontId="4" fillId="0" borderId="5" xfId="3" applyNumberFormat="1" applyBorder="1" applyAlignment="1">
      <alignment vertical="center"/>
    </xf>
    <xf numFmtId="164" fontId="4" fillId="0" borderId="6" xfId="3" applyNumberFormat="1" applyBorder="1" applyAlignment="1">
      <alignment vertical="center"/>
    </xf>
    <xf numFmtId="164" fontId="2" fillId="0" borderId="4" xfId="2" applyNumberFormat="1" applyBorder="1" applyAlignment="1">
      <alignment vertical="center"/>
    </xf>
    <xf numFmtId="164" fontId="2" fillId="0" borderId="5" xfId="2" applyNumberFormat="1" applyBorder="1" applyAlignment="1">
      <alignment vertical="center"/>
    </xf>
    <xf numFmtId="165" fontId="0" fillId="0" borderId="4" xfId="1" applyNumberFormat="1" applyFont="1" applyBorder="1" applyAlignment="1">
      <alignment horizontal="right" vertical="center"/>
    </xf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6" fillId="0" borderId="0" xfId="0" applyNumberFormat="1" applyFont="1" applyFill="1" applyBorder="1" applyAlignment="1" applyProtection="1">
      <alignment horizontal="left"/>
    </xf>
    <xf numFmtId="0" fontId="4" fillId="0" borderId="4" xfId="3" applyBorder="1" applyAlignment="1">
      <alignment horizontal="left" vertical="center" indent="3"/>
    </xf>
    <xf numFmtId="0" fontId="4" fillId="0" borderId="5" xfId="3" applyBorder="1" applyAlignment="1">
      <alignment horizontal="left" vertical="center" indent="3"/>
    </xf>
    <xf numFmtId="3" fontId="4" fillId="0" borderId="5" xfId="3" applyNumberFormat="1" applyBorder="1" applyAlignment="1">
      <alignment vertical="center"/>
    </xf>
    <xf numFmtId="3" fontId="4" fillId="0" borderId="7" xfId="3" applyNumberFormat="1" applyBorder="1" applyAlignment="1">
      <alignment horizontal="left" vertical="center" indent="3"/>
    </xf>
    <xf numFmtId="164" fontId="4" fillId="0" borderId="7" xfId="3" applyNumberFormat="1" applyBorder="1" applyAlignment="1">
      <alignment vertical="center"/>
    </xf>
    <xf numFmtId="3" fontId="3" fillId="4" borderId="1" xfId="2" applyNumberFormat="1" applyFont="1" applyFill="1" applyBorder="1" applyAlignment="1">
      <alignment horizontal="left" vertical="center"/>
    </xf>
    <xf numFmtId="164" fontId="3" fillId="4" borderId="1" xfId="2" applyNumberFormat="1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horizontal="right" vertical="center"/>
    </xf>
    <xf numFmtId="3" fontId="3" fillId="5" borderId="2" xfId="2" applyNumberFormat="1" applyFont="1" applyFill="1" applyBorder="1" applyAlignment="1">
      <alignment horizontal="center" vertical="center"/>
    </xf>
    <xf numFmtId="164" fontId="3" fillId="5" borderId="1" xfId="2" applyNumberFormat="1" applyFont="1" applyFill="1" applyBorder="1" applyAlignment="1">
      <alignment vertical="center"/>
    </xf>
    <xf numFmtId="165" fontId="3" fillId="5" borderId="1" xfId="1" applyNumberFormat="1" applyFont="1" applyFill="1" applyBorder="1" applyAlignment="1">
      <alignment horizontal="right" vertical="center"/>
    </xf>
    <xf numFmtId="3" fontId="3" fillId="5" borderId="1" xfId="2" applyNumberFormat="1" applyFont="1" applyFill="1" applyBorder="1" applyAlignment="1">
      <alignment horizontal="center" vertical="center"/>
    </xf>
    <xf numFmtId="3" fontId="3" fillId="5" borderId="3" xfId="2" applyNumberFormat="1" applyFont="1" applyFill="1" applyBorder="1" applyAlignment="1">
      <alignment horizontal="center" vertical="center"/>
    </xf>
    <xf numFmtId="3" fontId="3" fillId="5" borderId="1" xfId="2" applyNumberFormat="1" applyFont="1" applyFill="1" applyBorder="1" applyAlignment="1">
      <alignment horizontal="center" vertical="center" wrapText="1"/>
    </xf>
    <xf numFmtId="3" fontId="3" fillId="5" borderId="3" xfId="2" applyNumberFormat="1" applyFont="1" applyFill="1" applyBorder="1" applyAlignment="1">
      <alignment horizontal="center" vertical="center" wrapText="1"/>
    </xf>
    <xf numFmtId="166" fontId="2" fillId="0" borderId="6" xfId="3" applyNumberFormat="1" applyFont="1" applyBorder="1" applyAlignment="1">
      <alignment horizontal="left" vertical="center" indent="4"/>
    </xf>
    <xf numFmtId="164" fontId="3" fillId="4" borderId="1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65" fontId="3" fillId="4" borderId="1" xfId="1" applyNumberFormat="1" applyFont="1" applyFill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165" fontId="2" fillId="0" borderId="5" xfId="1" applyNumberFormat="1" applyFont="1" applyBorder="1" applyAlignment="1">
      <alignment horizontal="center" vertical="center"/>
    </xf>
    <xf numFmtId="165" fontId="3" fillId="5" borderId="1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6" fontId="2" fillId="0" borderId="8" xfId="3" applyNumberFormat="1" applyFont="1" applyBorder="1" applyAlignment="1">
      <alignment horizontal="left" vertical="center" indent="4"/>
    </xf>
    <xf numFmtId="164" fontId="4" fillId="0" borderId="8" xfId="3" applyNumberFormat="1" applyBorder="1" applyAlignment="1">
      <alignment vertical="center"/>
    </xf>
    <xf numFmtId="3" fontId="4" fillId="0" borderId="3" xfId="3" applyNumberFormat="1" applyBorder="1" applyAlignment="1">
      <alignment horizontal="left" vertical="center" indent="3"/>
    </xf>
    <xf numFmtId="164" fontId="4" fillId="0" borderId="3" xfId="3" applyNumberFormat="1" applyBorder="1" applyAlignment="1">
      <alignment vertical="center"/>
    </xf>
    <xf numFmtId="3" fontId="4" fillId="0" borderId="9" xfId="3" applyNumberFormat="1" applyBorder="1" applyAlignment="1">
      <alignment horizontal="left" vertical="center" indent="3"/>
    </xf>
    <xf numFmtId="166" fontId="2" fillId="0" borderId="10" xfId="3" applyNumberFormat="1" applyFont="1" applyBorder="1" applyAlignment="1">
      <alignment horizontal="left" vertical="center" indent="4"/>
    </xf>
    <xf numFmtId="164" fontId="4" fillId="0" borderId="10" xfId="3" applyNumberFormat="1" applyBorder="1" applyAlignment="1">
      <alignment vertical="center"/>
    </xf>
    <xf numFmtId="166" fontId="2" fillId="0" borderId="9" xfId="3" applyNumberFormat="1" applyFont="1" applyBorder="1" applyAlignment="1">
      <alignment horizontal="left" vertical="center" indent="4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730250</xdr:colOff>
      <xdr:row>0</xdr:row>
      <xdr:rowOff>150812</xdr:rowOff>
    </xdr:from>
    <xdr:to>
      <xdr:col>1</xdr:col>
      <xdr:colOff>4244975</xdr:colOff>
      <xdr:row>3</xdr:row>
      <xdr:rowOff>51990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730250" y="150812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142873</xdr:rowOff>
    </xdr:from>
    <xdr:to>
      <xdr:col>1</xdr:col>
      <xdr:colOff>4387850</xdr:colOff>
      <xdr:row>3</xdr:row>
      <xdr:rowOff>44051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873125" y="142873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4276725</xdr:colOff>
      <xdr:row>3</xdr:row>
      <xdr:rowOff>91678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GrpSpPr>
          <a:grpSpLocks/>
        </xdr:cNvGrpSpPr>
      </xdr:nvGrpSpPr>
      <xdr:grpSpPr bwMode="auto">
        <a:xfrm>
          <a:off x="762000" y="190500"/>
          <a:ext cx="4276725" cy="472678"/>
          <a:chOff x="76200" y="76200"/>
          <a:chExt cx="4257675" cy="476250"/>
        </a:xfrm>
      </xdr:grpSpPr>
      <xdr:pic>
        <xdr:nvPicPr>
          <xdr:cNvPr id="4" name="Imagen 3" descr="Imagen relacionada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111129</xdr:colOff>
      <xdr:row>0</xdr:row>
      <xdr:rowOff>111129</xdr:rowOff>
    </xdr:from>
    <xdr:to>
      <xdr:col>1</xdr:col>
      <xdr:colOff>4387854</xdr:colOff>
      <xdr:row>3</xdr:row>
      <xdr:rowOff>12307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873129" y="111129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5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4324350</xdr:colOff>
      <xdr:row>3</xdr:row>
      <xdr:rowOff>44053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206375" y="142875"/>
          <a:ext cx="4276725" cy="472678"/>
          <a:chOff x="76200" y="76200"/>
          <a:chExt cx="4257675" cy="476250"/>
        </a:xfrm>
      </xdr:grpSpPr>
      <xdr:pic>
        <xdr:nvPicPr>
          <xdr:cNvPr id="3" name="Imagen 2" descr="Imagen relacionada">
            <a:extLst>
              <a:ext uri="{FF2B5EF4-FFF2-40B4-BE49-F238E27FC236}">
                <a16:creationId xmlns:a16="http://schemas.microsoft.com/office/drawing/2014/main" xmlns="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403" t="37210" b="37872"/>
          <a:stretch>
            <a:fillRect/>
          </a:stretch>
        </xdr:blipFill>
        <xdr:spPr bwMode="auto">
          <a:xfrm>
            <a:off x="76200" y="76200"/>
            <a:ext cx="1702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xmlns="" id="{00000000-0008-0000-0600-000004000000}"/>
              </a:ext>
            </a:extLst>
          </xdr:cNvPr>
          <xdr:cNvSpPr txBox="1"/>
        </xdr:nvSpPr>
        <xdr:spPr bwMode="auto">
          <a:xfrm>
            <a:off x="2712355" y="104775"/>
            <a:ext cx="1631002" cy="428625"/>
          </a:xfrm>
          <a:prstGeom prst="rect">
            <a:avLst/>
          </a:prstGeom>
          <a:solidFill>
            <a:schemeClr val="bg1">
              <a:lumMod val="75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300" b="1">
              <a:solidFill>
                <a:sysClr val="windowText" lastClr="000000"/>
              </a:solidFill>
            </a:endParaRPr>
          </a:p>
          <a:p>
            <a:r>
              <a:rPr lang="es-PE" sz="700" b="1">
                <a:solidFill>
                  <a:sysClr val="windowText" lastClr="000000"/>
                </a:solidFill>
              </a:rPr>
              <a:t>OFICINA GENERAL DE PLANEAMIENTO, </a:t>
            </a:r>
          </a:p>
          <a:p>
            <a:r>
              <a:rPr lang="es-PE" sz="700" b="1">
                <a:solidFill>
                  <a:sysClr val="windowText" lastClr="000000"/>
                </a:solidFill>
              </a:rPr>
              <a:t>PRESUPUESTO Y MODERNIZACIÓN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xmlns="" id="{00000000-0008-0000-0600-000005000000}"/>
              </a:ext>
            </a:extLst>
          </xdr:cNvPr>
          <xdr:cNvSpPr txBox="1"/>
        </xdr:nvSpPr>
        <xdr:spPr bwMode="auto">
          <a:xfrm>
            <a:off x="1697720" y="104775"/>
            <a:ext cx="1005153" cy="428625"/>
          </a:xfrm>
          <a:prstGeom prst="rect">
            <a:avLst/>
          </a:prstGeom>
          <a:solidFill>
            <a:schemeClr val="bg1">
              <a:lumMod val="5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s-PE" sz="700" b="1">
              <a:solidFill>
                <a:schemeClr val="bg1"/>
              </a:solidFill>
            </a:endParaRPr>
          </a:p>
          <a:p>
            <a:r>
              <a:rPr lang="es-PE" sz="700" b="1">
                <a:solidFill>
                  <a:schemeClr val="bg1"/>
                </a:solidFill>
              </a:rPr>
              <a:t>SECRETARIA GENERAL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76"/>
  <sheetViews>
    <sheetView showGridLines="0" zoomScale="120" zoomScaleNormal="120" workbookViewId="0">
      <selection activeCell="D64" sqref="D64"/>
    </sheetView>
  </sheetViews>
  <sheetFormatPr baseColWidth="10" defaultRowHeight="15" x14ac:dyDescent="0.25"/>
  <cols>
    <col min="1" max="1" width="11.42578125" style="1"/>
    <col min="2" max="2" width="109.42578125" style="1" bestFit="1" customWidth="1"/>
    <col min="3" max="3" width="14.140625" style="1" customWidth="1"/>
    <col min="4" max="4" width="15.28515625" style="1" bestFit="1" customWidth="1"/>
    <col min="5" max="5" width="15.7109375" style="1" customWidth="1"/>
    <col min="6" max="6" width="12.28515625" style="52" customWidth="1"/>
    <col min="7" max="16384" width="11.42578125" style="1"/>
  </cols>
  <sheetData>
    <row r="5" spans="2:6" ht="51.75" customHeight="1" x14ac:dyDescent="0.25">
      <c r="B5" s="69" t="s">
        <v>41</v>
      </c>
      <c r="C5" s="69"/>
      <c r="D5" s="69"/>
      <c r="E5" s="69"/>
      <c r="F5" s="69"/>
    </row>
    <row r="7" spans="2:6" x14ac:dyDescent="0.25">
      <c r="F7" s="60" t="s">
        <v>22</v>
      </c>
    </row>
    <row r="8" spans="2:6" ht="38.25" x14ac:dyDescent="0.25">
      <c r="B8" s="46" t="s">
        <v>4</v>
      </c>
      <c r="C8" s="47" t="s">
        <v>1</v>
      </c>
      <c r="D8" s="47" t="s">
        <v>2</v>
      </c>
      <c r="E8" s="48" t="s">
        <v>48</v>
      </c>
      <c r="F8" s="49" t="s">
        <v>5</v>
      </c>
    </row>
    <row r="9" spans="2:6" x14ac:dyDescent="0.25">
      <c r="B9" s="40" t="s">
        <v>14</v>
      </c>
      <c r="C9" s="41">
        <f>SUM(C10:C22)</f>
        <v>5042593611</v>
      </c>
      <c r="D9" s="41">
        <f>SUM(D10:D22)</f>
        <v>5055133671</v>
      </c>
      <c r="E9" s="41">
        <f>SUM(E10:E22)</f>
        <v>1120581602.4199996</v>
      </c>
      <c r="F9" s="53">
        <f t="shared" ref="F9:F72" si="0">IF(E9=0,"%",E9/D9)</f>
        <v>0.22167200223576433</v>
      </c>
    </row>
    <row r="10" spans="2:6" x14ac:dyDescent="0.25">
      <c r="B10" s="16" t="s">
        <v>28</v>
      </c>
      <c r="C10" s="29">
        <v>318707385</v>
      </c>
      <c r="D10" s="29">
        <v>351544603</v>
      </c>
      <c r="E10" s="29">
        <v>88663275.339999869</v>
      </c>
      <c r="F10" s="54">
        <f t="shared" si="0"/>
        <v>0.25221060025774272</v>
      </c>
    </row>
    <row r="11" spans="2:6" x14ac:dyDescent="0.25">
      <c r="B11" s="17" t="s">
        <v>29</v>
      </c>
      <c r="C11" s="30">
        <v>66191045</v>
      </c>
      <c r="D11" s="30">
        <v>88446951</v>
      </c>
      <c r="E11" s="30">
        <v>22156198.550000027</v>
      </c>
      <c r="F11" s="55">
        <f t="shared" si="0"/>
        <v>0.25050268324116709</v>
      </c>
    </row>
    <row r="12" spans="2:6" x14ac:dyDescent="0.25">
      <c r="B12" s="17" t="s">
        <v>30</v>
      </c>
      <c r="C12" s="30">
        <v>26491040</v>
      </c>
      <c r="D12" s="30">
        <v>32921462</v>
      </c>
      <c r="E12" s="30">
        <v>7577442.780000004</v>
      </c>
      <c r="F12" s="55">
        <f t="shared" si="0"/>
        <v>0.23016726231660076</v>
      </c>
    </row>
    <row r="13" spans="2:6" x14ac:dyDescent="0.25">
      <c r="B13" s="17" t="s">
        <v>31</v>
      </c>
      <c r="C13" s="30">
        <v>129574385</v>
      </c>
      <c r="D13" s="30">
        <v>158405844</v>
      </c>
      <c r="E13" s="30">
        <v>40356793.530000046</v>
      </c>
      <c r="F13" s="55">
        <f t="shared" si="0"/>
        <v>0.25476833752421435</v>
      </c>
    </row>
    <row r="14" spans="2:6" x14ac:dyDescent="0.25">
      <c r="B14" s="17" t="s">
        <v>32</v>
      </c>
      <c r="C14" s="30">
        <v>70692443</v>
      </c>
      <c r="D14" s="30">
        <v>77933384</v>
      </c>
      <c r="E14" s="30">
        <v>15666813.660000011</v>
      </c>
      <c r="F14" s="55">
        <f t="shared" si="0"/>
        <v>0.2010282738396168</v>
      </c>
    </row>
    <row r="15" spans="2:6" x14ac:dyDescent="0.25">
      <c r="B15" s="17" t="s">
        <v>33</v>
      </c>
      <c r="C15" s="30">
        <v>8204856</v>
      </c>
      <c r="D15" s="30">
        <v>9961524</v>
      </c>
      <c r="E15" s="30">
        <v>2621594.4</v>
      </c>
      <c r="F15" s="55">
        <f t="shared" si="0"/>
        <v>0.26317202066671724</v>
      </c>
    </row>
    <row r="16" spans="2:6" x14ac:dyDescent="0.25">
      <c r="B16" s="17" t="s">
        <v>34</v>
      </c>
      <c r="C16" s="30">
        <v>371653925</v>
      </c>
      <c r="D16" s="30">
        <v>426374723</v>
      </c>
      <c r="E16" s="30">
        <v>110935536.27000001</v>
      </c>
      <c r="F16" s="55">
        <f t="shared" si="0"/>
        <v>0.26018319165228754</v>
      </c>
    </row>
    <row r="17" spans="2:6" x14ac:dyDescent="0.25">
      <c r="B17" s="17" t="s">
        <v>35</v>
      </c>
      <c r="C17" s="30">
        <v>47519949</v>
      </c>
      <c r="D17" s="30">
        <v>62854748</v>
      </c>
      <c r="E17" s="30">
        <v>14268628.739999998</v>
      </c>
      <c r="F17" s="55">
        <f t="shared" si="0"/>
        <v>0.22700956083699514</v>
      </c>
    </row>
    <row r="18" spans="2:6" x14ac:dyDescent="0.25">
      <c r="B18" s="17" t="s">
        <v>36</v>
      </c>
      <c r="C18" s="30">
        <v>113385291</v>
      </c>
      <c r="D18" s="30">
        <v>130590132</v>
      </c>
      <c r="E18" s="30">
        <v>25285354.919999998</v>
      </c>
      <c r="F18" s="55">
        <f t="shared" si="0"/>
        <v>0.19362377947515971</v>
      </c>
    </row>
    <row r="19" spans="2:6" x14ac:dyDescent="0.25">
      <c r="B19" s="17" t="s">
        <v>40</v>
      </c>
      <c r="C19" s="30">
        <v>134039586</v>
      </c>
      <c r="D19" s="30">
        <v>194480079</v>
      </c>
      <c r="E19" s="30">
        <v>48832799.51000005</v>
      </c>
      <c r="F19" s="55">
        <f t="shared" si="0"/>
        <v>0.25109409540089733</v>
      </c>
    </row>
    <row r="20" spans="2:6" x14ac:dyDescent="0.25">
      <c r="B20" s="17" t="s">
        <v>39</v>
      </c>
      <c r="C20" s="30">
        <v>24041518</v>
      </c>
      <c r="D20" s="30">
        <v>24817145</v>
      </c>
      <c r="E20" s="30">
        <v>5825028.2899999972</v>
      </c>
      <c r="F20" s="55">
        <f t="shared" si="0"/>
        <v>0.23471790530296685</v>
      </c>
    </row>
    <row r="21" spans="2:6" x14ac:dyDescent="0.25">
      <c r="B21" s="17" t="s">
        <v>37</v>
      </c>
      <c r="C21" s="30">
        <v>2061845518</v>
      </c>
      <c r="D21" s="30">
        <v>1812225940</v>
      </c>
      <c r="E21" s="30">
        <v>341708313.04999936</v>
      </c>
      <c r="F21" s="55">
        <f t="shared" si="0"/>
        <v>0.1885572353356775</v>
      </c>
    </row>
    <row r="22" spans="2:6" x14ac:dyDescent="0.25">
      <c r="B22" s="17" t="s">
        <v>38</v>
      </c>
      <c r="C22" s="30">
        <v>1670246670</v>
      </c>
      <c r="D22" s="30">
        <v>1684577136</v>
      </c>
      <c r="E22" s="30">
        <v>396683823.38000011</v>
      </c>
      <c r="F22" s="55">
        <f t="shared" si="0"/>
        <v>0.23547976219237973</v>
      </c>
    </row>
    <row r="23" spans="2:6" x14ac:dyDescent="0.25">
      <c r="B23" s="40" t="s">
        <v>13</v>
      </c>
      <c r="C23" s="41">
        <f>SUM(C24:C27)</f>
        <v>150347156</v>
      </c>
      <c r="D23" s="41">
        <f>SUM(D24:D27)</f>
        <v>152739104</v>
      </c>
      <c r="E23" s="41">
        <f>SUM(E24:E27)</f>
        <v>38822215.769999996</v>
      </c>
      <c r="F23" s="53">
        <f t="shared" si="0"/>
        <v>0.25417338948119006</v>
      </c>
    </row>
    <row r="24" spans="2:6" x14ac:dyDescent="0.25">
      <c r="B24" s="17" t="s">
        <v>29</v>
      </c>
      <c r="C24" s="30">
        <v>0</v>
      </c>
      <c r="D24" s="30">
        <v>0</v>
      </c>
      <c r="E24" s="30">
        <v>0</v>
      </c>
      <c r="F24" s="55" t="str">
        <f t="shared" si="0"/>
        <v>%</v>
      </c>
    </row>
    <row r="25" spans="2:6" x14ac:dyDescent="0.25">
      <c r="B25" s="17" t="s">
        <v>32</v>
      </c>
      <c r="C25" s="30">
        <v>0</v>
      </c>
      <c r="D25" s="30">
        <v>0</v>
      </c>
      <c r="E25" s="30">
        <v>0</v>
      </c>
      <c r="F25" s="55" t="str">
        <f t="shared" si="0"/>
        <v>%</v>
      </c>
    </row>
    <row r="26" spans="2:6" x14ac:dyDescent="0.25">
      <c r="B26" s="17" t="s">
        <v>37</v>
      </c>
      <c r="C26" s="30">
        <v>3387000</v>
      </c>
      <c r="D26" s="30">
        <v>3329220</v>
      </c>
      <c r="E26" s="30">
        <v>356294.56</v>
      </c>
      <c r="F26" s="55">
        <f t="shared" si="0"/>
        <v>0.10702043121211575</v>
      </c>
    </row>
    <row r="27" spans="2:6" x14ac:dyDescent="0.25">
      <c r="B27" s="17" t="s">
        <v>38</v>
      </c>
      <c r="C27" s="30">
        <v>146960156</v>
      </c>
      <c r="D27" s="30">
        <v>149409884</v>
      </c>
      <c r="E27" s="30">
        <v>38465921.209999993</v>
      </c>
      <c r="F27" s="55">
        <f t="shared" si="0"/>
        <v>0.2574523196203003</v>
      </c>
    </row>
    <row r="28" spans="2:6" x14ac:dyDescent="0.25">
      <c r="B28" s="40" t="s">
        <v>12</v>
      </c>
      <c r="C28" s="41">
        <f>SUM(C29:C41)</f>
        <v>2402530137</v>
      </c>
      <c r="D28" s="41">
        <f>SUM(D29:D41)</f>
        <v>2933890491</v>
      </c>
      <c r="E28" s="41">
        <f>SUM(E29:E41)</f>
        <v>366921671.84000027</v>
      </c>
      <c r="F28" s="53">
        <f t="shared" si="0"/>
        <v>0.12506317906737449</v>
      </c>
    </row>
    <row r="29" spans="2:6" x14ac:dyDescent="0.25">
      <c r="B29" s="16" t="s">
        <v>28</v>
      </c>
      <c r="C29" s="29">
        <v>62452820</v>
      </c>
      <c r="D29" s="29">
        <v>80427224</v>
      </c>
      <c r="E29" s="29">
        <v>9962877.9900000002</v>
      </c>
      <c r="F29" s="54">
        <f t="shared" si="0"/>
        <v>0.12387444815949386</v>
      </c>
    </row>
    <row r="30" spans="2:6" x14ac:dyDescent="0.25">
      <c r="B30" s="17" t="s">
        <v>29</v>
      </c>
      <c r="C30" s="30">
        <v>107361174</v>
      </c>
      <c r="D30" s="30">
        <v>106315915</v>
      </c>
      <c r="E30" s="30">
        <v>4707597.3800000008</v>
      </c>
      <c r="F30" s="55">
        <f t="shared" si="0"/>
        <v>4.427932901673283E-2</v>
      </c>
    </row>
    <row r="31" spans="2:6" x14ac:dyDescent="0.25">
      <c r="B31" s="17" t="s">
        <v>30</v>
      </c>
      <c r="C31" s="30">
        <v>37180855</v>
      </c>
      <c r="D31" s="30">
        <v>41424711</v>
      </c>
      <c r="E31" s="30">
        <v>2922329.23</v>
      </c>
      <c r="F31" s="55">
        <f t="shared" si="0"/>
        <v>7.0545555043220465E-2</v>
      </c>
    </row>
    <row r="32" spans="2:6" x14ac:dyDescent="0.25">
      <c r="B32" s="17" t="s">
        <v>31</v>
      </c>
      <c r="C32" s="30">
        <v>14929465</v>
      </c>
      <c r="D32" s="30">
        <v>26106450</v>
      </c>
      <c r="E32" s="30">
        <v>2465850.19</v>
      </c>
      <c r="F32" s="55">
        <f t="shared" si="0"/>
        <v>9.4453676773364428E-2</v>
      </c>
    </row>
    <row r="33" spans="2:6" x14ac:dyDescent="0.25">
      <c r="B33" s="17" t="s">
        <v>32</v>
      </c>
      <c r="C33" s="30">
        <v>297440732</v>
      </c>
      <c r="D33" s="30">
        <v>356484108</v>
      </c>
      <c r="E33" s="30">
        <v>26005706.889999997</v>
      </c>
      <c r="F33" s="55">
        <f t="shared" si="0"/>
        <v>7.2950536381273967E-2</v>
      </c>
    </row>
    <row r="34" spans="2:6" x14ac:dyDescent="0.25">
      <c r="B34" s="17" t="s">
        <v>33</v>
      </c>
      <c r="C34" s="30">
        <v>11968071</v>
      </c>
      <c r="D34" s="30">
        <v>14331250</v>
      </c>
      <c r="E34" s="30">
        <v>1831352.4699999997</v>
      </c>
      <c r="F34" s="55">
        <f t="shared" si="0"/>
        <v>0.12778735071958131</v>
      </c>
    </row>
    <row r="35" spans="2:6" x14ac:dyDescent="0.25">
      <c r="B35" s="17" t="s">
        <v>34</v>
      </c>
      <c r="C35" s="30">
        <v>13482424</v>
      </c>
      <c r="D35" s="30">
        <v>25065108</v>
      </c>
      <c r="E35" s="30">
        <v>5990757.5999999996</v>
      </c>
      <c r="F35" s="55">
        <f t="shared" si="0"/>
        <v>0.23900785107329278</v>
      </c>
    </row>
    <row r="36" spans="2:6" x14ac:dyDescent="0.25">
      <c r="B36" s="17" t="s">
        <v>35</v>
      </c>
      <c r="C36" s="30">
        <v>4559211</v>
      </c>
      <c r="D36" s="30">
        <v>7023251</v>
      </c>
      <c r="E36" s="30">
        <v>1719129.81</v>
      </c>
      <c r="F36" s="55">
        <f t="shared" si="0"/>
        <v>0.24477692880405386</v>
      </c>
    </row>
    <row r="37" spans="2:6" x14ac:dyDescent="0.25">
      <c r="B37" s="17" t="s">
        <v>36</v>
      </c>
      <c r="C37" s="30">
        <v>34101935</v>
      </c>
      <c r="D37" s="30">
        <v>38628511</v>
      </c>
      <c r="E37" s="30">
        <v>2116845.42</v>
      </c>
      <c r="F37" s="55">
        <f t="shared" si="0"/>
        <v>5.4800078108110349E-2</v>
      </c>
    </row>
    <row r="38" spans="2:6" x14ac:dyDescent="0.25">
      <c r="B38" s="17" t="s">
        <v>40</v>
      </c>
      <c r="C38" s="30">
        <v>50917478</v>
      </c>
      <c r="D38" s="30">
        <v>76757778</v>
      </c>
      <c r="E38" s="30">
        <v>3091173.0100000007</v>
      </c>
      <c r="F38" s="55">
        <f t="shared" si="0"/>
        <v>4.0271788612744899E-2</v>
      </c>
    </row>
    <row r="39" spans="2:6" x14ac:dyDescent="0.25">
      <c r="B39" s="17" t="s">
        <v>39</v>
      </c>
      <c r="C39" s="30">
        <v>883126</v>
      </c>
      <c r="D39" s="30">
        <v>855781</v>
      </c>
      <c r="E39" s="30">
        <v>158500</v>
      </c>
      <c r="F39" s="55">
        <f t="shared" si="0"/>
        <v>0.1852109359754423</v>
      </c>
    </row>
    <row r="40" spans="2:6" x14ac:dyDescent="0.25">
      <c r="B40" s="17" t="s">
        <v>37</v>
      </c>
      <c r="C40" s="30">
        <v>628517290</v>
      </c>
      <c r="D40" s="30">
        <v>531097411</v>
      </c>
      <c r="E40" s="30">
        <v>93286722.86999999</v>
      </c>
      <c r="F40" s="55">
        <f t="shared" si="0"/>
        <v>0.17564898818533309</v>
      </c>
    </row>
    <row r="41" spans="2:6" x14ac:dyDescent="0.25">
      <c r="B41" s="17" t="s">
        <v>38</v>
      </c>
      <c r="C41" s="30">
        <v>1138735556</v>
      </c>
      <c r="D41" s="30">
        <v>1629372993</v>
      </c>
      <c r="E41" s="30">
        <v>212662828.98000026</v>
      </c>
      <c r="F41" s="55">
        <f t="shared" si="0"/>
        <v>0.13051819926660602</v>
      </c>
    </row>
    <row r="42" spans="2:6" x14ac:dyDescent="0.25">
      <c r="B42" s="40" t="s">
        <v>11</v>
      </c>
      <c r="C42" s="41">
        <f>SUM(C43:C49)</f>
        <v>615011334</v>
      </c>
      <c r="D42" s="41">
        <f>SUM(D43:D49)</f>
        <v>618657291</v>
      </c>
      <c r="E42" s="41">
        <f>SUM(E43:E49)</f>
        <v>193653773.78999996</v>
      </c>
      <c r="F42" s="53">
        <f t="shared" si="0"/>
        <v>0.31302269706864244</v>
      </c>
    </row>
    <row r="43" spans="2:6" x14ac:dyDescent="0.25">
      <c r="B43" s="17" t="s">
        <v>28</v>
      </c>
      <c r="C43" s="30">
        <v>7200122</v>
      </c>
      <c r="D43" s="30">
        <v>25584034</v>
      </c>
      <c r="E43" s="30">
        <v>25583832.399999999</v>
      </c>
      <c r="F43" s="55">
        <f t="shared" si="0"/>
        <v>0.99999212008551885</v>
      </c>
    </row>
    <row r="44" spans="2:6" x14ac:dyDescent="0.25">
      <c r="B44" s="17" t="s">
        <v>29</v>
      </c>
      <c r="C44" s="30">
        <v>0</v>
      </c>
      <c r="D44" s="30">
        <v>1844199</v>
      </c>
      <c r="E44" s="30">
        <v>1779315.09</v>
      </c>
      <c r="F44" s="55">
        <f t="shared" ref="F44:F49" si="1">IF(E44=0,"%",E44/D44)</f>
        <v>0.96481729466288624</v>
      </c>
    </row>
    <row r="45" spans="2:6" x14ac:dyDescent="0.25">
      <c r="B45" s="17" t="s">
        <v>30</v>
      </c>
      <c r="C45" s="30">
        <v>12000000</v>
      </c>
      <c r="D45" s="30">
        <v>5108259</v>
      </c>
      <c r="E45" s="30">
        <v>4903095.07</v>
      </c>
      <c r="F45" s="55">
        <f t="shared" si="1"/>
        <v>0.9598368191589346</v>
      </c>
    </row>
    <row r="46" spans="2:6" x14ac:dyDescent="0.25">
      <c r="B46" s="17" t="s">
        <v>32</v>
      </c>
      <c r="C46" s="30">
        <v>23954781</v>
      </c>
      <c r="D46" s="30">
        <v>26773231</v>
      </c>
      <c r="E46" s="30">
        <v>0</v>
      </c>
      <c r="F46" s="55" t="str">
        <f t="shared" si="1"/>
        <v>%</v>
      </c>
    </row>
    <row r="47" spans="2:6" x14ac:dyDescent="0.25">
      <c r="B47" s="17" t="s">
        <v>40</v>
      </c>
      <c r="C47" s="30">
        <v>282543278</v>
      </c>
      <c r="D47" s="30">
        <v>293495937</v>
      </c>
      <c r="E47" s="30">
        <v>103224266.67999999</v>
      </c>
      <c r="F47" s="55">
        <f>IF(E47=0,"%",E47/D47)</f>
        <v>0.35170594773855418</v>
      </c>
    </row>
    <row r="48" spans="2:6" x14ac:dyDescent="0.25">
      <c r="B48" s="17" t="s">
        <v>37</v>
      </c>
      <c r="C48" s="30">
        <v>1609542</v>
      </c>
      <c r="D48" s="30">
        <v>4225337</v>
      </c>
      <c r="E48" s="30">
        <v>1910980.7</v>
      </c>
      <c r="F48" s="55">
        <f t="shared" si="1"/>
        <v>0.45226704994181527</v>
      </c>
    </row>
    <row r="49" spans="2:6" x14ac:dyDescent="0.25">
      <c r="B49" s="17" t="s">
        <v>38</v>
      </c>
      <c r="C49" s="30">
        <v>287703611</v>
      </c>
      <c r="D49" s="30">
        <v>261626294</v>
      </c>
      <c r="E49" s="30">
        <v>56252283.850000001</v>
      </c>
      <c r="F49" s="55">
        <f t="shared" si="1"/>
        <v>0.21501005495265701</v>
      </c>
    </row>
    <row r="50" spans="2:6" x14ac:dyDescent="0.25">
      <c r="B50" s="40" t="s">
        <v>10</v>
      </c>
      <c r="C50" s="41">
        <f>+SUM(C51:C58)</f>
        <v>117762600</v>
      </c>
      <c r="D50" s="41">
        <f>+SUM(D51:D58)</f>
        <v>106430900</v>
      </c>
      <c r="E50" s="41">
        <f>+SUM(E51:E58)</f>
        <v>32623670.609999999</v>
      </c>
      <c r="F50" s="53">
        <f t="shared" si="0"/>
        <v>0.30652442674073038</v>
      </c>
    </row>
    <row r="51" spans="2:6" x14ac:dyDescent="0.25">
      <c r="B51" s="16" t="s">
        <v>28</v>
      </c>
      <c r="C51" s="29">
        <v>124732</v>
      </c>
      <c r="D51" s="29">
        <v>5387686</v>
      </c>
      <c r="E51" s="29">
        <v>3269454</v>
      </c>
      <c r="F51" s="54">
        <f t="shared" si="0"/>
        <v>0.60683826043314326</v>
      </c>
    </row>
    <row r="52" spans="2:6" x14ac:dyDescent="0.25">
      <c r="B52" s="17" t="s">
        <v>29</v>
      </c>
      <c r="C52" s="30">
        <v>0</v>
      </c>
      <c r="D52" s="30">
        <v>4718788</v>
      </c>
      <c r="E52" s="30">
        <v>150498</v>
      </c>
      <c r="F52" s="55">
        <f t="shared" si="0"/>
        <v>3.1893359057452886E-2</v>
      </c>
    </row>
    <row r="53" spans="2:6" x14ac:dyDescent="0.25">
      <c r="B53" s="17" t="s">
        <v>30</v>
      </c>
      <c r="C53" s="30">
        <v>128000</v>
      </c>
      <c r="D53" s="30">
        <v>3223644</v>
      </c>
      <c r="E53" s="30">
        <v>2482549</v>
      </c>
      <c r="F53" s="55">
        <f t="shared" si="0"/>
        <v>0.77010643855214778</v>
      </c>
    </row>
    <row r="54" spans="2:6" x14ac:dyDescent="0.25">
      <c r="B54" s="17" t="s">
        <v>32</v>
      </c>
      <c r="C54" s="30">
        <v>0</v>
      </c>
      <c r="D54" s="30">
        <v>7525866</v>
      </c>
      <c r="E54" s="30">
        <v>3596954</v>
      </c>
      <c r="F54" s="55">
        <f t="shared" ref="F54" si="2">IF(E54=0,"%",E54/D54)</f>
        <v>0.4779455281292545</v>
      </c>
    </row>
    <row r="55" spans="2:6" x14ac:dyDescent="0.25">
      <c r="B55" s="17" t="s">
        <v>36</v>
      </c>
      <c r="C55" s="30">
        <v>0</v>
      </c>
      <c r="D55" s="30">
        <v>125500</v>
      </c>
      <c r="E55" s="30">
        <v>0</v>
      </c>
      <c r="F55" s="55" t="str">
        <f t="shared" si="0"/>
        <v>%</v>
      </c>
    </row>
    <row r="56" spans="2:6" x14ac:dyDescent="0.25">
      <c r="B56" s="17" t="s">
        <v>40</v>
      </c>
      <c r="C56" s="30">
        <v>43986363</v>
      </c>
      <c r="D56" s="30">
        <v>25243212</v>
      </c>
      <c r="E56" s="30">
        <v>4737792</v>
      </c>
      <c r="F56" s="55">
        <f t="shared" si="0"/>
        <v>0.18768578261752109</v>
      </c>
    </row>
    <row r="57" spans="2:6" x14ac:dyDescent="0.25">
      <c r="B57" s="17" t="s">
        <v>37</v>
      </c>
      <c r="C57" s="30">
        <v>18762008</v>
      </c>
      <c r="D57" s="30">
        <v>4222238</v>
      </c>
      <c r="E57" s="30">
        <v>2342865.2999999998</v>
      </c>
      <c r="F57" s="55">
        <f t="shared" si="0"/>
        <v>0.55488707647460889</v>
      </c>
    </row>
    <row r="58" spans="2:6" x14ac:dyDescent="0.25">
      <c r="B58" s="17" t="s">
        <v>38</v>
      </c>
      <c r="C58" s="30">
        <v>54761497</v>
      </c>
      <c r="D58" s="30">
        <v>55983966</v>
      </c>
      <c r="E58" s="30">
        <v>16043558.309999999</v>
      </c>
      <c r="F58" s="55">
        <f t="shared" si="0"/>
        <v>0.28657416500288668</v>
      </c>
    </row>
    <row r="59" spans="2:6" x14ac:dyDescent="0.25">
      <c r="B59" s="40" t="s">
        <v>9</v>
      </c>
      <c r="C59" s="41">
        <f>SUM(C60:C71)</f>
        <v>1382309885</v>
      </c>
      <c r="D59" s="41">
        <f>SUM(D60:D71)</f>
        <v>1351910016</v>
      </c>
      <c r="E59" s="41">
        <f>SUM(E60:E71)</f>
        <v>173138200.77000004</v>
      </c>
      <c r="F59" s="53">
        <f t="shared" si="0"/>
        <v>0.12806932319525033</v>
      </c>
    </row>
    <row r="60" spans="2:6" x14ac:dyDescent="0.25">
      <c r="B60" s="16" t="s">
        <v>28</v>
      </c>
      <c r="C60" s="29">
        <v>45063067</v>
      </c>
      <c r="D60" s="29">
        <v>71439048</v>
      </c>
      <c r="E60" s="29">
        <v>49911692.259999998</v>
      </c>
      <c r="F60" s="54">
        <f t="shared" si="0"/>
        <v>0.69866121760189182</v>
      </c>
    </row>
    <row r="61" spans="2:6" x14ac:dyDescent="0.25">
      <c r="B61" s="17" t="s">
        <v>29</v>
      </c>
      <c r="C61" s="30">
        <v>0</v>
      </c>
      <c r="D61" s="30">
        <v>173510</v>
      </c>
      <c r="E61" s="30">
        <v>10100</v>
      </c>
      <c r="F61" s="55">
        <f t="shared" si="0"/>
        <v>5.8209901446602499E-2</v>
      </c>
    </row>
    <row r="62" spans="2:6" x14ac:dyDescent="0.25">
      <c r="B62" s="17" t="s">
        <v>30</v>
      </c>
      <c r="C62" s="30">
        <v>3276</v>
      </c>
      <c r="D62" s="30">
        <v>198869</v>
      </c>
      <c r="E62" s="30">
        <v>0</v>
      </c>
      <c r="F62" s="55" t="str">
        <f t="shared" si="0"/>
        <v>%</v>
      </c>
    </row>
    <row r="63" spans="2:6" x14ac:dyDescent="0.25">
      <c r="B63" s="17" t="s">
        <v>31</v>
      </c>
      <c r="C63" s="30">
        <v>0</v>
      </c>
      <c r="D63" s="30">
        <v>264165</v>
      </c>
      <c r="E63" s="30">
        <v>0</v>
      </c>
      <c r="F63" s="55" t="str">
        <f t="shared" si="0"/>
        <v>%</v>
      </c>
    </row>
    <row r="64" spans="2:6" x14ac:dyDescent="0.25">
      <c r="B64" s="17" t="s">
        <v>32</v>
      </c>
      <c r="C64" s="30">
        <v>121266000</v>
      </c>
      <c r="D64" s="30">
        <v>120177034</v>
      </c>
      <c r="E64" s="30">
        <v>28480</v>
      </c>
      <c r="F64" s="55">
        <f t="shared" si="0"/>
        <v>2.3698371520801552E-4</v>
      </c>
    </row>
    <row r="65" spans="2:6" x14ac:dyDescent="0.25">
      <c r="B65" s="17" t="s">
        <v>33</v>
      </c>
      <c r="C65" s="30">
        <v>0</v>
      </c>
      <c r="D65" s="30">
        <v>295535</v>
      </c>
      <c r="E65" s="30">
        <v>34150</v>
      </c>
      <c r="F65" s="55">
        <f t="shared" si="0"/>
        <v>0.1155531493731707</v>
      </c>
    </row>
    <row r="66" spans="2:6" x14ac:dyDescent="0.25">
      <c r="B66" s="17" t="s">
        <v>34</v>
      </c>
      <c r="C66" s="30">
        <v>0</v>
      </c>
      <c r="D66" s="30">
        <v>271256</v>
      </c>
      <c r="E66" s="30">
        <v>1560</v>
      </c>
      <c r="F66" s="55">
        <f t="shared" si="0"/>
        <v>5.7510248621228657E-3</v>
      </c>
    </row>
    <row r="67" spans="2:6" x14ac:dyDescent="0.25">
      <c r="B67" s="17" t="s">
        <v>35</v>
      </c>
      <c r="C67" s="30">
        <v>0</v>
      </c>
      <c r="D67" s="30">
        <v>124933</v>
      </c>
      <c r="E67" s="30">
        <v>0</v>
      </c>
      <c r="F67" s="55" t="str">
        <f t="shared" si="0"/>
        <v>%</v>
      </c>
    </row>
    <row r="68" spans="2:6" x14ac:dyDescent="0.25">
      <c r="B68" s="17" t="s">
        <v>36</v>
      </c>
      <c r="C68" s="30">
        <v>3163164</v>
      </c>
      <c r="D68" s="30">
        <v>3399189</v>
      </c>
      <c r="E68" s="30">
        <v>0</v>
      </c>
      <c r="F68" s="55" t="str">
        <f t="shared" si="0"/>
        <v>%</v>
      </c>
    </row>
    <row r="69" spans="2:6" x14ac:dyDescent="0.25">
      <c r="B69" s="17" t="s">
        <v>40</v>
      </c>
      <c r="C69" s="30">
        <v>0</v>
      </c>
      <c r="D69" s="30">
        <v>90100</v>
      </c>
      <c r="E69" s="30">
        <v>0</v>
      </c>
      <c r="F69" s="55" t="str">
        <f t="shared" si="0"/>
        <v>%</v>
      </c>
    </row>
    <row r="70" spans="2:6" x14ac:dyDescent="0.25">
      <c r="B70" s="17" t="s">
        <v>37</v>
      </c>
      <c r="C70" s="30">
        <v>19954195</v>
      </c>
      <c r="D70" s="30">
        <v>24190005</v>
      </c>
      <c r="E70" s="30">
        <v>610583.02</v>
      </c>
      <c r="F70" s="55">
        <f t="shared" si="0"/>
        <v>2.5241128308985467E-2</v>
      </c>
    </row>
    <row r="71" spans="2:6" x14ac:dyDescent="0.25">
      <c r="B71" s="17" t="s">
        <v>38</v>
      </c>
      <c r="C71" s="30">
        <v>1192860183</v>
      </c>
      <c r="D71" s="30">
        <v>1131286372</v>
      </c>
      <c r="E71" s="30">
        <v>122541635.49000002</v>
      </c>
      <c r="F71" s="55">
        <f t="shared" si="0"/>
        <v>0.108320614941519</v>
      </c>
    </row>
    <row r="72" spans="2:6" x14ac:dyDescent="0.25">
      <c r="B72" s="43" t="s">
        <v>3</v>
      </c>
      <c r="C72" s="44">
        <f>+C59+C50+C42+C28+C23+C9</f>
        <v>9710554723</v>
      </c>
      <c r="D72" s="44">
        <f>+D59+D50+D42+D28+D23+D9</f>
        <v>10218761473</v>
      </c>
      <c r="E72" s="44">
        <f>+E59+E50+E42+E28+E23+E9</f>
        <v>1925741135.1999998</v>
      </c>
      <c r="F72" s="56">
        <f t="shared" si="0"/>
        <v>0.18845152030294385</v>
      </c>
    </row>
    <row r="73" spans="2:6" x14ac:dyDescent="0.2">
      <c r="B73" s="34" t="s">
        <v>47</v>
      </c>
      <c r="C73" s="20"/>
      <c r="D73" s="20"/>
      <c r="E73" s="20"/>
    </row>
    <row r="74" spans="2:6" x14ac:dyDescent="0.25">
      <c r="C74" s="20"/>
      <c r="D74" s="20"/>
      <c r="E74" s="20"/>
      <c r="F74" s="57"/>
    </row>
    <row r="75" spans="2:6" x14ac:dyDescent="0.25">
      <c r="C75" s="20"/>
      <c r="D75" s="20"/>
      <c r="E75" s="20"/>
    </row>
    <row r="76" spans="2:6" x14ac:dyDescent="0.25">
      <c r="D76" s="20"/>
      <c r="E76" s="20"/>
    </row>
  </sheetData>
  <mergeCells count="1">
    <mergeCell ref="B5:F5"/>
  </mergeCells>
  <pageMargins left="0.7" right="0.7" top="0.75" bottom="0.75" header="0.3" footer="0.3"/>
  <pageSetup paperSize="9"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73"/>
  <sheetViews>
    <sheetView showGridLines="0" zoomScale="115" zoomScaleNormal="115" workbookViewId="0">
      <selection activeCell="B8" sqref="B8"/>
    </sheetView>
  </sheetViews>
  <sheetFormatPr baseColWidth="10" defaultRowHeight="15" x14ac:dyDescent="0.25"/>
  <cols>
    <col min="1" max="1" width="11.42578125" style="1"/>
    <col min="2" max="2" width="108" style="1" bestFit="1" customWidth="1"/>
    <col min="3" max="4" width="14.28515625" style="1" bestFit="1" customWidth="1"/>
    <col min="5" max="5" width="15.7109375" style="1" customWidth="1"/>
    <col min="6" max="6" width="12.28515625" style="1" customWidth="1"/>
    <col min="7" max="16384" width="11.42578125" style="1"/>
  </cols>
  <sheetData>
    <row r="5" spans="2:6" ht="43.5" customHeight="1" x14ac:dyDescent="0.25">
      <c r="B5" s="69" t="s">
        <v>46</v>
      </c>
      <c r="C5" s="69"/>
      <c r="D5" s="69"/>
      <c r="E5" s="69"/>
      <c r="F5" s="69"/>
    </row>
    <row r="7" spans="2:6" x14ac:dyDescent="0.25">
      <c r="E7" s="59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48</v>
      </c>
      <c r="F8" s="48" t="s">
        <v>5</v>
      </c>
    </row>
    <row r="9" spans="2:6" x14ac:dyDescent="0.25">
      <c r="B9" s="40" t="s">
        <v>20</v>
      </c>
      <c r="C9" s="41">
        <f>SUM(C10:C22)</f>
        <v>5042593611</v>
      </c>
      <c r="D9" s="41">
        <f>SUM(D10:D22)</f>
        <v>5055133671</v>
      </c>
      <c r="E9" s="41">
        <f>SUM(E10:E22)</f>
        <v>1120581602.4199991</v>
      </c>
      <c r="F9" s="42">
        <f t="shared" ref="F9:F72" si="0">IF(E9=0,"%",E9/D9)</f>
        <v>0.22167200223576425</v>
      </c>
    </row>
    <row r="10" spans="2:6" x14ac:dyDescent="0.25">
      <c r="B10" s="11" t="s">
        <v>28</v>
      </c>
      <c r="C10" s="26">
        <v>318707385</v>
      </c>
      <c r="D10" s="26">
        <v>351544603</v>
      </c>
      <c r="E10" s="26">
        <v>88663275.33999984</v>
      </c>
      <c r="F10" s="31">
        <f t="shared" si="0"/>
        <v>0.25221060025774267</v>
      </c>
    </row>
    <row r="11" spans="2:6" x14ac:dyDescent="0.25">
      <c r="B11" s="13" t="s">
        <v>29</v>
      </c>
      <c r="C11" s="27">
        <v>66191045</v>
      </c>
      <c r="D11" s="27">
        <v>88446951</v>
      </c>
      <c r="E11" s="27">
        <v>22156198.550000027</v>
      </c>
      <c r="F11" s="22">
        <f t="shared" si="0"/>
        <v>0.25050268324116709</v>
      </c>
    </row>
    <row r="12" spans="2:6" x14ac:dyDescent="0.25">
      <c r="B12" s="13" t="s">
        <v>30</v>
      </c>
      <c r="C12" s="27">
        <v>26491040</v>
      </c>
      <c r="D12" s="27">
        <v>32921462</v>
      </c>
      <c r="E12" s="27">
        <v>7577442.7800000021</v>
      </c>
      <c r="F12" s="22">
        <f t="shared" si="0"/>
        <v>0.2301672623166007</v>
      </c>
    </row>
    <row r="13" spans="2:6" x14ac:dyDescent="0.25">
      <c r="B13" s="13" t="s">
        <v>31</v>
      </c>
      <c r="C13" s="27">
        <v>129574385</v>
      </c>
      <c r="D13" s="27">
        <v>158405844</v>
      </c>
      <c r="E13" s="27">
        <v>40356793.530000031</v>
      </c>
      <c r="F13" s="22">
        <f t="shared" si="0"/>
        <v>0.25476833752421424</v>
      </c>
    </row>
    <row r="14" spans="2:6" x14ac:dyDescent="0.25">
      <c r="B14" s="13" t="s">
        <v>32</v>
      </c>
      <c r="C14" s="27">
        <v>70692443</v>
      </c>
      <c r="D14" s="27">
        <v>77933384</v>
      </c>
      <c r="E14" s="27">
        <v>15666813.660000006</v>
      </c>
      <c r="F14" s="22">
        <f t="shared" si="0"/>
        <v>0.20102827383961674</v>
      </c>
    </row>
    <row r="15" spans="2:6" x14ac:dyDescent="0.25">
      <c r="B15" s="13" t="s">
        <v>33</v>
      </c>
      <c r="C15" s="27">
        <v>8204856</v>
      </c>
      <c r="D15" s="27">
        <v>9961524</v>
      </c>
      <c r="E15" s="27">
        <v>2621594.4</v>
      </c>
      <c r="F15" s="22">
        <f t="shared" si="0"/>
        <v>0.26317202066671724</v>
      </c>
    </row>
    <row r="16" spans="2:6" x14ac:dyDescent="0.25">
      <c r="B16" s="13" t="s">
        <v>34</v>
      </c>
      <c r="C16" s="27">
        <v>371653925</v>
      </c>
      <c r="D16" s="27">
        <v>426374723</v>
      </c>
      <c r="E16" s="27">
        <v>110935536.26999995</v>
      </c>
      <c r="F16" s="22">
        <f t="shared" si="0"/>
        <v>0.26018319165228737</v>
      </c>
    </row>
    <row r="17" spans="2:6" x14ac:dyDescent="0.25">
      <c r="B17" s="13" t="s">
        <v>35</v>
      </c>
      <c r="C17" s="27">
        <v>47519949</v>
      </c>
      <c r="D17" s="27">
        <v>62854748</v>
      </c>
      <c r="E17" s="27">
        <v>14268628.739999998</v>
      </c>
      <c r="F17" s="22">
        <f t="shared" si="0"/>
        <v>0.22700956083699514</v>
      </c>
    </row>
    <row r="18" spans="2:6" x14ac:dyDescent="0.25">
      <c r="B18" s="13" t="s">
        <v>36</v>
      </c>
      <c r="C18" s="27">
        <v>113385291</v>
      </c>
      <c r="D18" s="27">
        <v>130590132</v>
      </c>
      <c r="E18" s="27">
        <v>25285354.919999998</v>
      </c>
      <c r="F18" s="22">
        <f t="shared" si="0"/>
        <v>0.19362377947515971</v>
      </c>
    </row>
    <row r="19" spans="2:6" x14ac:dyDescent="0.25">
      <c r="B19" s="13" t="s">
        <v>40</v>
      </c>
      <c r="C19" s="27">
        <v>134039586</v>
      </c>
      <c r="D19" s="27">
        <v>194480079</v>
      </c>
      <c r="E19" s="27">
        <v>48832799.510000043</v>
      </c>
      <c r="F19" s="22">
        <f t="shared" si="0"/>
        <v>0.25109409540089728</v>
      </c>
    </row>
    <row r="20" spans="2:6" x14ac:dyDescent="0.25">
      <c r="B20" s="13" t="s">
        <v>39</v>
      </c>
      <c r="C20" s="27">
        <v>24041518</v>
      </c>
      <c r="D20" s="27">
        <v>24817145</v>
      </c>
      <c r="E20" s="27">
        <v>5825028.2899999991</v>
      </c>
      <c r="F20" s="22">
        <f t="shared" si="0"/>
        <v>0.23471790530296693</v>
      </c>
    </row>
    <row r="21" spans="2:6" x14ac:dyDescent="0.25">
      <c r="B21" s="13" t="s">
        <v>37</v>
      </c>
      <c r="C21" s="27">
        <v>2061845518</v>
      </c>
      <c r="D21" s="27">
        <v>1812225940</v>
      </c>
      <c r="E21" s="27">
        <v>341708313.04999936</v>
      </c>
      <c r="F21" s="22">
        <f t="shared" si="0"/>
        <v>0.1885572353356775</v>
      </c>
    </row>
    <row r="22" spans="2:6" x14ac:dyDescent="0.25">
      <c r="B22" s="13" t="s">
        <v>38</v>
      </c>
      <c r="C22" s="27">
        <v>1670246670</v>
      </c>
      <c r="D22" s="27">
        <v>1684577136</v>
      </c>
      <c r="E22" s="27">
        <v>396683823.38</v>
      </c>
      <c r="F22" s="22">
        <f t="shared" si="0"/>
        <v>0.23547976219237965</v>
      </c>
    </row>
    <row r="23" spans="2:6" x14ac:dyDescent="0.25">
      <c r="B23" s="40" t="s">
        <v>19</v>
      </c>
      <c r="C23" s="41">
        <f>SUM(C24:C27)</f>
        <v>150347156</v>
      </c>
      <c r="D23" s="41">
        <f>SUM(D24:D27)</f>
        <v>152739104</v>
      </c>
      <c r="E23" s="41">
        <f>SUM(E24:E27)</f>
        <v>38822215.769999996</v>
      </c>
      <c r="F23" s="42">
        <f t="shared" si="0"/>
        <v>0.25417338948119006</v>
      </c>
    </row>
    <row r="24" spans="2:6" x14ac:dyDescent="0.25">
      <c r="B24" s="13" t="s">
        <v>29</v>
      </c>
      <c r="C24" s="27">
        <v>0</v>
      </c>
      <c r="D24" s="27">
        <v>0</v>
      </c>
      <c r="E24" s="27">
        <v>0</v>
      </c>
      <c r="F24" s="22" t="str">
        <f t="shared" si="0"/>
        <v>%</v>
      </c>
    </row>
    <row r="25" spans="2:6" x14ac:dyDescent="0.25">
      <c r="B25" s="13" t="s">
        <v>32</v>
      </c>
      <c r="C25" s="27">
        <v>0</v>
      </c>
      <c r="D25" s="27">
        <v>0</v>
      </c>
      <c r="E25" s="27">
        <v>0</v>
      </c>
      <c r="F25" s="22" t="str">
        <f t="shared" si="0"/>
        <v>%</v>
      </c>
    </row>
    <row r="26" spans="2:6" x14ac:dyDescent="0.25">
      <c r="B26" s="13" t="s">
        <v>37</v>
      </c>
      <c r="C26" s="27">
        <v>3387000</v>
      </c>
      <c r="D26" s="27">
        <v>3329220</v>
      </c>
      <c r="E26" s="27">
        <v>356294.56</v>
      </c>
      <c r="F26" s="22">
        <f t="shared" si="0"/>
        <v>0.10702043121211575</v>
      </c>
    </row>
    <row r="27" spans="2:6" x14ac:dyDescent="0.25">
      <c r="B27" s="13" t="s">
        <v>38</v>
      </c>
      <c r="C27" s="27">
        <v>146960156</v>
      </c>
      <c r="D27" s="27">
        <v>149409884</v>
      </c>
      <c r="E27" s="27">
        <v>38465921.209999993</v>
      </c>
      <c r="F27" s="22">
        <f t="shared" si="0"/>
        <v>0.2574523196203003</v>
      </c>
    </row>
    <row r="28" spans="2:6" x14ac:dyDescent="0.25">
      <c r="B28" s="40" t="s">
        <v>18</v>
      </c>
      <c r="C28" s="41">
        <f>SUM(C29:C41)</f>
        <v>2363873874</v>
      </c>
      <c r="D28" s="41">
        <f>SUM(D29:D41)</f>
        <v>2318734290</v>
      </c>
      <c r="E28" s="41">
        <f>SUM(E29:E41)</f>
        <v>301081726.05999994</v>
      </c>
      <c r="F28" s="42">
        <f t="shared" si="0"/>
        <v>0.12984744623757644</v>
      </c>
    </row>
    <row r="29" spans="2:6" x14ac:dyDescent="0.25">
      <c r="B29" s="35" t="s">
        <v>28</v>
      </c>
      <c r="C29" s="12">
        <v>62290469</v>
      </c>
      <c r="D29" s="12">
        <v>41774244</v>
      </c>
      <c r="E29" s="12">
        <v>6437046.7299999995</v>
      </c>
      <c r="F29" s="31">
        <f t="shared" si="0"/>
        <v>0.15409128002412203</v>
      </c>
    </row>
    <row r="30" spans="2:6" x14ac:dyDescent="0.25">
      <c r="B30" s="36" t="s">
        <v>29</v>
      </c>
      <c r="C30" s="37">
        <v>107361174</v>
      </c>
      <c r="D30" s="37">
        <v>101758292</v>
      </c>
      <c r="E30" s="37">
        <v>4525732.3800000008</v>
      </c>
      <c r="F30" s="22">
        <f t="shared" si="0"/>
        <v>4.4475317844367916E-2</v>
      </c>
    </row>
    <row r="31" spans="2:6" x14ac:dyDescent="0.25">
      <c r="B31" s="36" t="s">
        <v>30</v>
      </c>
      <c r="C31" s="37">
        <v>37180855</v>
      </c>
      <c r="D31" s="37">
        <v>41233204</v>
      </c>
      <c r="E31" s="37">
        <v>2922329.23</v>
      </c>
      <c r="F31" s="22">
        <f t="shared" si="0"/>
        <v>7.0873202819746919E-2</v>
      </c>
    </row>
    <row r="32" spans="2:6" x14ac:dyDescent="0.25">
      <c r="B32" s="36" t="s">
        <v>31</v>
      </c>
      <c r="C32" s="37">
        <v>14821665</v>
      </c>
      <c r="D32" s="37">
        <v>16121698</v>
      </c>
      <c r="E32" s="37">
        <v>2355538.2700000005</v>
      </c>
      <c r="F32" s="22">
        <f t="shared" si="0"/>
        <v>0.14610981237832396</v>
      </c>
    </row>
    <row r="33" spans="2:6" x14ac:dyDescent="0.25">
      <c r="B33" s="36" t="s">
        <v>32</v>
      </c>
      <c r="C33" s="37">
        <v>297440732</v>
      </c>
      <c r="D33" s="37">
        <v>288834672</v>
      </c>
      <c r="E33" s="37">
        <v>23617368.02</v>
      </c>
      <c r="F33" s="22">
        <f t="shared" si="0"/>
        <v>8.1767773434070268E-2</v>
      </c>
    </row>
    <row r="34" spans="2:6" x14ac:dyDescent="0.25">
      <c r="B34" s="36" t="s">
        <v>33</v>
      </c>
      <c r="C34" s="37">
        <v>11968071</v>
      </c>
      <c r="D34" s="37">
        <v>14331250</v>
      </c>
      <c r="E34" s="37">
        <v>1831352.4699999997</v>
      </c>
      <c r="F34" s="22">
        <f t="shared" si="0"/>
        <v>0.12778735071958131</v>
      </c>
    </row>
    <row r="35" spans="2:6" x14ac:dyDescent="0.25">
      <c r="B35" s="36" t="s">
        <v>34</v>
      </c>
      <c r="C35" s="37">
        <v>13482424</v>
      </c>
      <c r="D35" s="37">
        <v>19264919</v>
      </c>
      <c r="E35" s="37">
        <v>5850382.5800000001</v>
      </c>
      <c r="F35" s="22">
        <f t="shared" si="0"/>
        <v>0.30368062175605309</v>
      </c>
    </row>
    <row r="36" spans="2:6" x14ac:dyDescent="0.25">
      <c r="B36" s="36" t="s">
        <v>35</v>
      </c>
      <c r="C36" s="37">
        <v>4559211</v>
      </c>
      <c r="D36" s="37">
        <v>6104406</v>
      </c>
      <c r="E36" s="37">
        <v>1703179.71</v>
      </c>
      <c r="F36" s="22">
        <f t="shared" si="0"/>
        <v>0.27900826222895397</v>
      </c>
    </row>
    <row r="37" spans="2:6" x14ac:dyDescent="0.25">
      <c r="B37" s="36" t="s">
        <v>36</v>
      </c>
      <c r="C37" s="37">
        <v>34101935</v>
      </c>
      <c r="D37" s="37">
        <v>34857237</v>
      </c>
      <c r="E37" s="37">
        <v>2116845.42</v>
      </c>
      <c r="F37" s="22">
        <f t="shared" si="0"/>
        <v>6.072900786714678E-2</v>
      </c>
    </row>
    <row r="38" spans="2:6" x14ac:dyDescent="0.25">
      <c r="B38" s="36" t="s">
        <v>40</v>
      </c>
      <c r="C38" s="37">
        <v>50838862</v>
      </c>
      <c r="D38" s="37">
        <v>67656733</v>
      </c>
      <c r="E38" s="37">
        <v>3042380.0100000007</v>
      </c>
      <c r="F38" s="22">
        <f t="shared" si="0"/>
        <v>4.4967882354000163E-2</v>
      </c>
    </row>
    <row r="39" spans="2:6" x14ac:dyDescent="0.25">
      <c r="B39" s="36" t="s">
        <v>39</v>
      </c>
      <c r="C39" s="37">
        <v>883126</v>
      </c>
      <c r="D39" s="37">
        <v>855781</v>
      </c>
      <c r="E39" s="37">
        <v>158500</v>
      </c>
      <c r="F39" s="22">
        <f t="shared" si="0"/>
        <v>0.1852109359754423</v>
      </c>
    </row>
    <row r="40" spans="2:6" x14ac:dyDescent="0.25">
      <c r="B40" s="36" t="s">
        <v>37</v>
      </c>
      <c r="C40" s="37">
        <v>628517290</v>
      </c>
      <c r="D40" s="37">
        <v>531097314</v>
      </c>
      <c r="E40" s="37">
        <v>93286722.870000005</v>
      </c>
      <c r="F40" s="22">
        <f t="shared" si="0"/>
        <v>0.17564902026599216</v>
      </c>
    </row>
    <row r="41" spans="2:6" x14ac:dyDescent="0.25">
      <c r="B41" s="36" t="s">
        <v>38</v>
      </c>
      <c r="C41" s="37">
        <v>1100428060</v>
      </c>
      <c r="D41" s="37">
        <v>1154844540</v>
      </c>
      <c r="E41" s="37">
        <v>153234348.36999997</v>
      </c>
      <c r="F41" s="22">
        <f t="shared" si="0"/>
        <v>0.1326882909884996</v>
      </c>
    </row>
    <row r="42" spans="2:6" x14ac:dyDescent="0.25">
      <c r="B42" s="40" t="s">
        <v>17</v>
      </c>
      <c r="C42" s="41">
        <f>SUM(C43:C49)</f>
        <v>615011334</v>
      </c>
      <c r="D42" s="41">
        <f>SUM(D43:D49)</f>
        <v>618657291</v>
      </c>
      <c r="E42" s="41">
        <f>SUM(E43:E49)</f>
        <v>193653773.78999996</v>
      </c>
      <c r="F42" s="42">
        <f t="shared" si="0"/>
        <v>0.31302269706864244</v>
      </c>
    </row>
    <row r="43" spans="2:6" x14ac:dyDescent="0.25">
      <c r="B43" s="13" t="s">
        <v>28</v>
      </c>
      <c r="C43" s="27">
        <v>7200122</v>
      </c>
      <c r="D43" s="27">
        <v>25584034</v>
      </c>
      <c r="E43" s="27">
        <v>25583832.399999999</v>
      </c>
      <c r="F43" s="22">
        <f t="shared" si="0"/>
        <v>0.99999212008551885</v>
      </c>
    </row>
    <row r="44" spans="2:6" x14ac:dyDescent="0.25">
      <c r="B44" s="13" t="s">
        <v>29</v>
      </c>
      <c r="C44" s="27">
        <v>0</v>
      </c>
      <c r="D44" s="27">
        <v>1844199</v>
      </c>
      <c r="E44" s="27">
        <v>1779315.09</v>
      </c>
      <c r="F44" s="22">
        <f t="shared" si="0"/>
        <v>0.96481729466288624</v>
      </c>
    </row>
    <row r="45" spans="2:6" x14ac:dyDescent="0.25">
      <c r="B45" s="13" t="s">
        <v>30</v>
      </c>
      <c r="C45" s="27">
        <v>12000000</v>
      </c>
      <c r="D45" s="27">
        <v>5108259</v>
      </c>
      <c r="E45" s="27">
        <v>4903095.07</v>
      </c>
      <c r="F45" s="22">
        <f t="shared" si="0"/>
        <v>0.9598368191589346</v>
      </c>
    </row>
    <row r="46" spans="2:6" x14ac:dyDescent="0.25">
      <c r="B46" s="13" t="s">
        <v>32</v>
      </c>
      <c r="C46" s="27">
        <v>23954781</v>
      </c>
      <c r="D46" s="27">
        <v>26773231</v>
      </c>
      <c r="E46" s="27">
        <v>0</v>
      </c>
      <c r="F46" s="22" t="str">
        <f t="shared" si="0"/>
        <v>%</v>
      </c>
    </row>
    <row r="47" spans="2:6" x14ac:dyDescent="0.25">
      <c r="B47" s="13" t="s">
        <v>40</v>
      </c>
      <c r="C47" s="27">
        <v>282543278</v>
      </c>
      <c r="D47" s="27">
        <v>293495937</v>
      </c>
      <c r="E47" s="27">
        <v>103224266.67999999</v>
      </c>
      <c r="F47" s="22">
        <f t="shared" si="0"/>
        <v>0.35170594773855418</v>
      </c>
    </row>
    <row r="48" spans="2:6" x14ac:dyDescent="0.25">
      <c r="B48" s="13" t="s">
        <v>37</v>
      </c>
      <c r="C48" s="27">
        <v>1609542</v>
      </c>
      <c r="D48" s="27">
        <v>4225337</v>
      </c>
      <c r="E48" s="27">
        <v>1910980.7</v>
      </c>
      <c r="F48" s="22">
        <f t="shared" si="0"/>
        <v>0.45226704994181527</v>
      </c>
    </row>
    <row r="49" spans="2:6" x14ac:dyDescent="0.25">
      <c r="B49" s="13" t="s">
        <v>38</v>
      </c>
      <c r="C49" s="27">
        <v>287703611</v>
      </c>
      <c r="D49" s="27">
        <v>261626294</v>
      </c>
      <c r="E49" s="27">
        <v>56252283.850000001</v>
      </c>
      <c r="F49" s="22">
        <f t="shared" si="0"/>
        <v>0.21501005495265701</v>
      </c>
    </row>
    <row r="50" spans="2:6" x14ac:dyDescent="0.25">
      <c r="B50" s="40" t="s">
        <v>16</v>
      </c>
      <c r="C50" s="41">
        <f>+SUM(C51:C58)</f>
        <v>117762600</v>
      </c>
      <c r="D50" s="41">
        <f>+SUM(D51:D58)</f>
        <v>106430900</v>
      </c>
      <c r="E50" s="41">
        <f>+SUM(E51:E58)</f>
        <v>32623670.609999999</v>
      </c>
      <c r="F50" s="42">
        <f t="shared" si="0"/>
        <v>0.30652442674073038</v>
      </c>
    </row>
    <row r="51" spans="2:6" x14ac:dyDescent="0.25">
      <c r="B51" s="11" t="s">
        <v>28</v>
      </c>
      <c r="C51" s="26">
        <v>124732</v>
      </c>
      <c r="D51" s="26">
        <v>5387686</v>
      </c>
      <c r="E51" s="26">
        <v>3269454</v>
      </c>
      <c r="F51" s="31">
        <f t="shared" si="0"/>
        <v>0.60683826043314326</v>
      </c>
    </row>
    <row r="52" spans="2:6" x14ac:dyDescent="0.25">
      <c r="B52" s="13" t="s">
        <v>29</v>
      </c>
      <c r="C52" s="27">
        <v>0</v>
      </c>
      <c r="D52" s="27">
        <v>4718788</v>
      </c>
      <c r="E52" s="27">
        <v>150498</v>
      </c>
      <c r="F52" s="22">
        <f t="shared" si="0"/>
        <v>3.1893359057452886E-2</v>
      </c>
    </row>
    <row r="53" spans="2:6" x14ac:dyDescent="0.25">
      <c r="B53" s="13" t="s">
        <v>30</v>
      </c>
      <c r="C53" s="27">
        <v>128000</v>
      </c>
      <c r="D53" s="27">
        <v>3223644</v>
      </c>
      <c r="E53" s="27">
        <v>2482549</v>
      </c>
      <c r="F53" s="22">
        <f t="shared" si="0"/>
        <v>0.77010643855214778</v>
      </c>
    </row>
    <row r="54" spans="2:6" x14ac:dyDescent="0.25">
      <c r="B54" s="13" t="s">
        <v>32</v>
      </c>
      <c r="C54" s="27">
        <v>0</v>
      </c>
      <c r="D54" s="27">
        <v>7525866</v>
      </c>
      <c r="E54" s="27">
        <v>3596954</v>
      </c>
      <c r="F54" s="22">
        <f t="shared" ref="F54" si="1">IF(E54=0,"%",E54/D54)</f>
        <v>0.4779455281292545</v>
      </c>
    </row>
    <row r="55" spans="2:6" x14ac:dyDescent="0.25">
      <c r="B55" s="13" t="s">
        <v>36</v>
      </c>
      <c r="C55" s="27">
        <v>0</v>
      </c>
      <c r="D55" s="27">
        <v>125500</v>
      </c>
      <c r="E55" s="27">
        <v>0</v>
      </c>
      <c r="F55" s="22" t="str">
        <f t="shared" si="0"/>
        <v>%</v>
      </c>
    </row>
    <row r="56" spans="2:6" x14ac:dyDescent="0.25">
      <c r="B56" s="13" t="s">
        <v>40</v>
      </c>
      <c r="C56" s="27">
        <v>43986363</v>
      </c>
      <c r="D56" s="27">
        <v>25243212</v>
      </c>
      <c r="E56" s="27">
        <v>4737792</v>
      </c>
      <c r="F56" s="22">
        <f t="shared" si="0"/>
        <v>0.18768578261752109</v>
      </c>
    </row>
    <row r="57" spans="2:6" x14ac:dyDescent="0.25">
      <c r="B57" s="13" t="s">
        <v>37</v>
      </c>
      <c r="C57" s="27">
        <v>18762008</v>
      </c>
      <c r="D57" s="27">
        <v>4222238</v>
      </c>
      <c r="E57" s="27">
        <v>2342865.2999999998</v>
      </c>
      <c r="F57" s="22">
        <f t="shared" si="0"/>
        <v>0.55488707647460889</v>
      </c>
    </row>
    <row r="58" spans="2:6" x14ac:dyDescent="0.25">
      <c r="B58" s="13" t="s">
        <v>38</v>
      </c>
      <c r="C58" s="27">
        <v>54761497</v>
      </c>
      <c r="D58" s="27">
        <v>55983966</v>
      </c>
      <c r="E58" s="27">
        <v>16043558.309999999</v>
      </c>
      <c r="F58" s="22">
        <f t="shared" si="0"/>
        <v>0.28657416500288668</v>
      </c>
    </row>
    <row r="59" spans="2:6" x14ac:dyDescent="0.25">
      <c r="B59" s="40" t="s">
        <v>15</v>
      </c>
      <c r="C59" s="41">
        <f>+SUM(C60:C71)</f>
        <v>1209933322</v>
      </c>
      <c r="D59" s="41">
        <f>+SUM(D60:D71)</f>
        <v>1179720468</v>
      </c>
      <c r="E59" s="41">
        <f>+SUM(E60:E71)</f>
        <v>167256687.91000003</v>
      </c>
      <c r="F59" s="42">
        <f t="shared" si="0"/>
        <v>0.14177654151712152</v>
      </c>
    </row>
    <row r="60" spans="2:6" x14ac:dyDescent="0.25">
      <c r="B60" s="11" t="s">
        <v>28</v>
      </c>
      <c r="C60" s="26">
        <v>45063067</v>
      </c>
      <c r="D60" s="26">
        <v>71315248</v>
      </c>
      <c r="E60" s="26">
        <v>49911692.259999998</v>
      </c>
      <c r="F60" s="31">
        <f t="shared" si="0"/>
        <v>0.69987406143494024</v>
      </c>
    </row>
    <row r="61" spans="2:6" x14ac:dyDescent="0.25">
      <c r="B61" s="13" t="s">
        <v>29</v>
      </c>
      <c r="C61" s="27">
        <v>0</v>
      </c>
      <c r="D61" s="27">
        <v>173510</v>
      </c>
      <c r="E61" s="27">
        <v>10100</v>
      </c>
      <c r="F61" s="22">
        <f t="shared" si="0"/>
        <v>5.8209901446602499E-2</v>
      </c>
    </row>
    <row r="62" spans="2:6" x14ac:dyDescent="0.25">
      <c r="B62" s="13" t="s">
        <v>30</v>
      </c>
      <c r="C62" s="27">
        <v>3276</v>
      </c>
      <c r="D62" s="27">
        <v>198869</v>
      </c>
      <c r="E62" s="27">
        <v>0</v>
      </c>
      <c r="F62" s="22" t="str">
        <f t="shared" si="0"/>
        <v>%</v>
      </c>
    </row>
    <row r="63" spans="2:6" x14ac:dyDescent="0.25">
      <c r="B63" s="13" t="s">
        <v>31</v>
      </c>
      <c r="C63" s="27">
        <v>0</v>
      </c>
      <c r="D63" s="27">
        <v>185065</v>
      </c>
      <c r="E63" s="27">
        <v>0</v>
      </c>
      <c r="F63" s="22" t="str">
        <f t="shared" si="0"/>
        <v>%</v>
      </c>
    </row>
    <row r="64" spans="2:6" x14ac:dyDescent="0.25">
      <c r="B64" s="13" t="s">
        <v>32</v>
      </c>
      <c r="C64" s="27">
        <v>121266000</v>
      </c>
      <c r="D64" s="27">
        <v>120177034</v>
      </c>
      <c r="E64" s="27">
        <v>28480</v>
      </c>
      <c r="F64" s="22">
        <f t="shared" si="0"/>
        <v>2.3698371520801552E-4</v>
      </c>
    </row>
    <row r="65" spans="2:6" x14ac:dyDescent="0.25">
      <c r="B65" s="13" t="s">
        <v>33</v>
      </c>
      <c r="C65" s="27">
        <v>0</v>
      </c>
      <c r="D65" s="27">
        <v>295535</v>
      </c>
      <c r="E65" s="27">
        <v>34150</v>
      </c>
      <c r="F65" s="22">
        <f t="shared" si="0"/>
        <v>0.1155531493731707</v>
      </c>
    </row>
    <row r="66" spans="2:6" x14ac:dyDescent="0.25">
      <c r="B66" s="13" t="s">
        <v>34</v>
      </c>
      <c r="C66" s="27">
        <v>0</v>
      </c>
      <c r="D66" s="27">
        <v>266856</v>
      </c>
      <c r="E66" s="27">
        <v>1560</v>
      </c>
      <c r="F66" s="22">
        <f t="shared" si="0"/>
        <v>5.8458494468927062E-3</v>
      </c>
    </row>
    <row r="67" spans="2:6" x14ac:dyDescent="0.25">
      <c r="B67" s="13" t="s">
        <v>35</v>
      </c>
      <c r="C67" s="27">
        <v>0</v>
      </c>
      <c r="D67" s="27">
        <v>124933</v>
      </c>
      <c r="E67" s="27">
        <v>0</v>
      </c>
      <c r="F67" s="22" t="str">
        <f t="shared" si="0"/>
        <v>%</v>
      </c>
    </row>
    <row r="68" spans="2:6" x14ac:dyDescent="0.25">
      <c r="B68" s="13" t="s">
        <v>36</v>
      </c>
      <c r="C68" s="27">
        <v>3163164</v>
      </c>
      <c r="D68" s="27">
        <v>3399189</v>
      </c>
      <c r="E68" s="27">
        <v>0</v>
      </c>
      <c r="F68" s="22" t="str">
        <f t="shared" si="0"/>
        <v>%</v>
      </c>
    </row>
    <row r="69" spans="2:6" x14ac:dyDescent="0.25">
      <c r="B69" s="13" t="s">
        <v>40</v>
      </c>
      <c r="C69" s="27">
        <v>0</v>
      </c>
      <c r="D69" s="27">
        <v>90100</v>
      </c>
      <c r="E69" s="27">
        <v>0</v>
      </c>
      <c r="F69" s="22" t="str">
        <f t="shared" si="0"/>
        <v>%</v>
      </c>
    </row>
    <row r="70" spans="2:6" x14ac:dyDescent="0.25">
      <c r="B70" s="13" t="s">
        <v>37</v>
      </c>
      <c r="C70" s="27">
        <v>19954195</v>
      </c>
      <c r="D70" s="27">
        <v>24101872</v>
      </c>
      <c r="E70" s="27">
        <v>610583.02</v>
      </c>
      <c r="F70" s="22">
        <f t="shared" si="0"/>
        <v>2.5333427212624812E-2</v>
      </c>
    </row>
    <row r="71" spans="2:6" x14ac:dyDescent="0.25">
      <c r="B71" s="13" t="s">
        <v>38</v>
      </c>
      <c r="C71" s="27">
        <v>1020483620</v>
      </c>
      <c r="D71" s="27">
        <v>959392257</v>
      </c>
      <c r="E71" s="27">
        <v>116660122.63000004</v>
      </c>
      <c r="F71" s="22">
        <f t="shared" si="0"/>
        <v>0.12159794054914917</v>
      </c>
    </row>
    <row r="72" spans="2:6" x14ac:dyDescent="0.25">
      <c r="B72" s="43" t="s">
        <v>3</v>
      </c>
      <c r="C72" s="44">
        <f>+C59+C50+C42+C28+C23+C9</f>
        <v>9499521897</v>
      </c>
      <c r="D72" s="44">
        <f>+D59+D50+D42+D28+D23+D9</f>
        <v>9431415724</v>
      </c>
      <c r="E72" s="44">
        <f>+E59+E50+E42+E28+E23+E9</f>
        <v>1854019676.559999</v>
      </c>
      <c r="F72" s="45">
        <f t="shared" si="0"/>
        <v>0.19657914896510176</v>
      </c>
    </row>
    <row r="73" spans="2:6" x14ac:dyDescent="0.2">
      <c r="B73" s="34" t="s">
        <v>47</v>
      </c>
      <c r="C73" s="9"/>
      <c r="D73" s="9"/>
      <c r="E73" s="9"/>
    </row>
  </sheetData>
  <mergeCells count="1">
    <mergeCell ref="B5:F5"/>
  </mergeCells>
  <pageMargins left="0.7" right="0.7" top="0.75" bottom="0.75" header="0.3" footer="0.3"/>
  <pageSetup paperSize="9" scale="6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50"/>
  <sheetViews>
    <sheetView showGridLines="0" zoomScale="120" zoomScaleNormal="120" workbookViewId="0">
      <selection activeCell="B10" sqref="B10"/>
    </sheetView>
  </sheetViews>
  <sheetFormatPr baseColWidth="10" defaultRowHeight="15" x14ac:dyDescent="0.25"/>
  <cols>
    <col min="2" max="2" width="108" bestFit="1" customWidth="1"/>
    <col min="3" max="4" width="12.7109375" bestFit="1" customWidth="1"/>
    <col min="5" max="5" width="15.7109375" customWidth="1"/>
    <col min="6" max="6" width="12.28515625" customWidth="1"/>
  </cols>
  <sheetData>
    <row r="5" spans="2:6" ht="52.5" customHeight="1" x14ac:dyDescent="0.25">
      <c r="B5" s="69" t="s">
        <v>45</v>
      </c>
      <c r="C5" s="69"/>
      <c r="D5" s="69"/>
      <c r="E5" s="69"/>
      <c r="F5" s="69"/>
    </row>
    <row r="7" spans="2:6" x14ac:dyDescent="0.25">
      <c r="E7" s="58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48</v>
      </c>
      <c r="F8" s="48" t="s">
        <v>5</v>
      </c>
    </row>
    <row r="9" spans="2:6" x14ac:dyDescent="0.25">
      <c r="B9" s="40" t="s">
        <v>20</v>
      </c>
      <c r="C9" s="41">
        <f>SUM(C10:C13)</f>
        <v>0</v>
      </c>
      <c r="D9" s="41">
        <f>SUM(D10:D13)</f>
        <v>0</v>
      </c>
      <c r="E9" s="41">
        <f>SUM(E10:E13)</f>
        <v>0</v>
      </c>
      <c r="F9" s="42" t="str">
        <f>IF(D9=0,"%",E9/D9)</f>
        <v>%</v>
      </c>
    </row>
    <row r="10" spans="2:6" x14ac:dyDescent="0.25">
      <c r="B10" s="11" t="s">
        <v>34</v>
      </c>
      <c r="C10" s="26">
        <v>0</v>
      </c>
      <c r="D10" s="26">
        <v>0</v>
      </c>
      <c r="E10" s="26">
        <v>0</v>
      </c>
      <c r="F10" s="32" t="str">
        <f t="shared" ref="F10:F49" si="0">IF(D10=0,"%",E10/D10)</f>
        <v>%</v>
      </c>
    </row>
    <row r="11" spans="2:6" x14ac:dyDescent="0.25">
      <c r="B11" s="63" t="s">
        <v>37</v>
      </c>
      <c r="C11" s="64">
        <v>0</v>
      </c>
      <c r="D11" s="64">
        <v>0</v>
      </c>
      <c r="E11" s="64">
        <v>0</v>
      </c>
      <c r="F11" s="32" t="str">
        <f t="shared" si="0"/>
        <v>%</v>
      </c>
    </row>
    <row r="12" spans="2:6" x14ac:dyDescent="0.25">
      <c r="B12" s="63" t="s">
        <v>38</v>
      </c>
      <c r="C12" s="64">
        <v>0</v>
      </c>
      <c r="D12" s="64">
        <v>0</v>
      </c>
      <c r="E12" s="64">
        <v>0</v>
      </c>
      <c r="F12" s="32" t="str">
        <f t="shared" si="0"/>
        <v>%</v>
      </c>
    </row>
    <row r="13" spans="2:6" hidden="1" x14ac:dyDescent="0.25">
      <c r="B13" s="13"/>
      <c r="C13" s="27">
        <v>0</v>
      </c>
      <c r="D13" s="27">
        <v>0</v>
      </c>
      <c r="E13" s="27">
        <v>0</v>
      </c>
      <c r="F13" s="32" t="str">
        <f t="shared" si="0"/>
        <v>%</v>
      </c>
    </row>
    <row r="14" spans="2:6" x14ac:dyDescent="0.25">
      <c r="B14" s="40" t="s">
        <v>19</v>
      </c>
      <c r="C14" s="41">
        <f>SUM(C15:C15)</f>
        <v>0</v>
      </c>
      <c r="D14" s="41">
        <f>SUM(D15:D15)</f>
        <v>0</v>
      </c>
      <c r="E14" s="41">
        <f>SUM(E15:E15)</f>
        <v>0</v>
      </c>
      <c r="F14" s="42" t="str">
        <f t="shared" si="0"/>
        <v>%</v>
      </c>
    </row>
    <row r="15" spans="2:6" x14ac:dyDescent="0.25">
      <c r="B15" s="21" t="s">
        <v>37</v>
      </c>
      <c r="C15" s="26">
        <v>0</v>
      </c>
      <c r="D15" s="26">
        <v>0</v>
      </c>
      <c r="E15" s="26">
        <v>0</v>
      </c>
      <c r="F15" s="23" t="str">
        <f t="shared" si="0"/>
        <v>%</v>
      </c>
    </row>
    <row r="16" spans="2:6" x14ac:dyDescent="0.25">
      <c r="B16" s="40" t="s">
        <v>18</v>
      </c>
      <c r="C16" s="41">
        <f>+SUM(C17:C28)</f>
        <v>0</v>
      </c>
      <c r="D16" s="41">
        <f>+SUM(D17:D28)</f>
        <v>0</v>
      </c>
      <c r="E16" s="41">
        <f>+SUM(E17:E28)</f>
        <v>0</v>
      </c>
      <c r="F16" s="42" t="str">
        <f t="shared" si="0"/>
        <v>%</v>
      </c>
    </row>
    <row r="17" spans="2:6" x14ac:dyDescent="0.25">
      <c r="B17" s="11" t="s">
        <v>27</v>
      </c>
      <c r="C17" s="26">
        <v>0</v>
      </c>
      <c r="D17" s="26">
        <v>0</v>
      </c>
      <c r="E17" s="26">
        <v>0</v>
      </c>
      <c r="F17" s="23" t="str">
        <f t="shared" si="0"/>
        <v>%</v>
      </c>
    </row>
    <row r="18" spans="2:6" x14ac:dyDescent="0.25">
      <c r="B18" s="13" t="s">
        <v>28</v>
      </c>
      <c r="C18" s="27">
        <v>0</v>
      </c>
      <c r="D18" s="27">
        <v>0</v>
      </c>
      <c r="E18" s="27">
        <v>0</v>
      </c>
      <c r="F18" s="32" t="str">
        <f t="shared" si="0"/>
        <v>%</v>
      </c>
    </row>
    <row r="19" spans="2:6" x14ac:dyDescent="0.25">
      <c r="B19" s="13" t="s">
        <v>29</v>
      </c>
      <c r="C19" s="27">
        <v>0</v>
      </c>
      <c r="D19" s="27">
        <v>0</v>
      </c>
      <c r="E19" s="27">
        <v>0</v>
      </c>
      <c r="F19" s="32" t="str">
        <f t="shared" si="0"/>
        <v>%</v>
      </c>
    </row>
    <row r="20" spans="2:6" x14ac:dyDescent="0.25">
      <c r="B20" s="13" t="s">
        <v>30</v>
      </c>
      <c r="C20" s="27">
        <v>0</v>
      </c>
      <c r="D20" s="27">
        <v>0</v>
      </c>
      <c r="E20" s="27">
        <v>0</v>
      </c>
      <c r="F20" s="32" t="str">
        <f t="shared" si="0"/>
        <v>%</v>
      </c>
    </row>
    <row r="21" spans="2:6" x14ac:dyDescent="0.25">
      <c r="B21" s="13" t="s">
        <v>31</v>
      </c>
      <c r="C21" s="27">
        <v>0</v>
      </c>
      <c r="D21" s="27">
        <v>0</v>
      </c>
      <c r="E21" s="27">
        <v>0</v>
      </c>
      <c r="F21" s="32" t="str">
        <f t="shared" si="0"/>
        <v>%</v>
      </c>
    </row>
    <row r="22" spans="2:6" x14ac:dyDescent="0.25">
      <c r="B22" s="13" t="s">
        <v>32</v>
      </c>
      <c r="C22" s="27">
        <v>0</v>
      </c>
      <c r="D22" s="27">
        <v>0</v>
      </c>
      <c r="E22" s="27">
        <v>0</v>
      </c>
      <c r="F22" s="32" t="str">
        <f t="shared" si="0"/>
        <v>%</v>
      </c>
    </row>
    <row r="23" spans="2:6" x14ac:dyDescent="0.25">
      <c r="B23" s="13" t="s">
        <v>33</v>
      </c>
      <c r="C23" s="27">
        <v>0</v>
      </c>
      <c r="D23" s="27">
        <v>0</v>
      </c>
      <c r="E23" s="27">
        <v>0</v>
      </c>
      <c r="F23" s="32" t="str">
        <f t="shared" si="0"/>
        <v>%</v>
      </c>
    </row>
    <row r="24" spans="2:6" x14ac:dyDescent="0.25">
      <c r="B24" s="13" t="s">
        <v>34</v>
      </c>
      <c r="C24" s="27">
        <v>0</v>
      </c>
      <c r="D24" s="27">
        <v>0</v>
      </c>
      <c r="E24" s="27">
        <v>0</v>
      </c>
      <c r="F24" s="32" t="str">
        <f t="shared" si="0"/>
        <v>%</v>
      </c>
    </row>
    <row r="25" spans="2:6" x14ac:dyDescent="0.25">
      <c r="B25" s="13" t="s">
        <v>35</v>
      </c>
      <c r="C25" s="27">
        <v>0</v>
      </c>
      <c r="D25" s="27">
        <v>0</v>
      </c>
      <c r="E25" s="27">
        <v>0</v>
      </c>
      <c r="F25" s="32" t="str">
        <f t="shared" si="0"/>
        <v>%</v>
      </c>
    </row>
    <row r="26" spans="2:6" x14ac:dyDescent="0.25">
      <c r="B26" s="13" t="s">
        <v>40</v>
      </c>
      <c r="C26" s="27">
        <v>0</v>
      </c>
      <c r="D26" s="27">
        <v>0</v>
      </c>
      <c r="E26" s="27">
        <v>0</v>
      </c>
      <c r="F26" s="32" t="str">
        <f t="shared" si="0"/>
        <v>%</v>
      </c>
    </row>
    <row r="27" spans="2:6" x14ac:dyDescent="0.25">
      <c r="B27" s="13" t="s">
        <v>37</v>
      </c>
      <c r="C27" s="27">
        <v>0</v>
      </c>
      <c r="D27" s="27">
        <v>0</v>
      </c>
      <c r="E27" s="27">
        <v>0</v>
      </c>
      <c r="F27" s="32" t="str">
        <f t="shared" si="0"/>
        <v>%</v>
      </c>
    </row>
    <row r="28" spans="2:6" x14ac:dyDescent="0.25">
      <c r="B28" s="13" t="s">
        <v>38</v>
      </c>
      <c r="C28" s="27">
        <v>0</v>
      </c>
      <c r="D28" s="27">
        <v>0</v>
      </c>
      <c r="E28" s="27">
        <v>0</v>
      </c>
      <c r="F28" s="32" t="str">
        <f t="shared" si="0"/>
        <v>%</v>
      </c>
    </row>
    <row r="29" spans="2:6" hidden="1" x14ac:dyDescent="0.25">
      <c r="B29" s="40" t="s">
        <v>17</v>
      </c>
      <c r="C29" s="41">
        <f>+SUM(C30:C33)</f>
        <v>0</v>
      </c>
      <c r="D29" s="41">
        <f t="shared" ref="D29:E29" si="1">+SUM(D30:D33)</f>
        <v>0</v>
      </c>
      <c r="E29" s="41">
        <f t="shared" si="1"/>
        <v>0</v>
      </c>
      <c r="F29" s="42" t="str">
        <f t="shared" ref="F29:F33" si="2">IF(D29=0,"%",E29/D29)</f>
        <v>%</v>
      </c>
    </row>
    <row r="30" spans="2:6" hidden="1" x14ac:dyDescent="0.25">
      <c r="B30" s="13" t="s">
        <v>24</v>
      </c>
      <c r="C30" s="27">
        <v>0</v>
      </c>
      <c r="D30" s="27">
        <v>0</v>
      </c>
      <c r="E30" s="27">
        <v>0</v>
      </c>
      <c r="F30" s="32" t="str">
        <f t="shared" si="2"/>
        <v>%</v>
      </c>
    </row>
    <row r="31" spans="2:6" hidden="1" x14ac:dyDescent="0.25">
      <c r="B31" s="13" t="s">
        <v>25</v>
      </c>
      <c r="C31" s="27">
        <v>0</v>
      </c>
      <c r="D31" s="27">
        <v>0</v>
      </c>
      <c r="E31" s="27">
        <v>0</v>
      </c>
      <c r="F31" s="32" t="str">
        <f t="shared" si="2"/>
        <v>%</v>
      </c>
    </row>
    <row r="32" spans="2:6" hidden="1" x14ac:dyDescent="0.25">
      <c r="B32" s="13" t="s">
        <v>26</v>
      </c>
      <c r="C32" s="27">
        <v>0</v>
      </c>
      <c r="D32" s="27">
        <v>0</v>
      </c>
      <c r="E32" s="27">
        <v>0</v>
      </c>
      <c r="F32" s="32" t="str">
        <f t="shared" si="2"/>
        <v>%</v>
      </c>
    </row>
    <row r="33" spans="2:6" hidden="1" x14ac:dyDescent="0.25">
      <c r="B33" s="14"/>
      <c r="C33" s="28">
        <v>0</v>
      </c>
      <c r="D33" s="28">
        <v>0</v>
      </c>
      <c r="E33" s="28">
        <v>0</v>
      </c>
      <c r="F33" s="33" t="str">
        <f t="shared" si="2"/>
        <v>%</v>
      </c>
    </row>
    <row r="34" spans="2:6" x14ac:dyDescent="0.25">
      <c r="B34" s="40" t="s">
        <v>16</v>
      </c>
      <c r="C34" s="41">
        <f>+SUM(C35:C39)</f>
        <v>0</v>
      </c>
      <c r="D34" s="41">
        <f>+SUM(D35:D39)</f>
        <v>0</v>
      </c>
      <c r="E34" s="41">
        <f>+SUM(E35:E39)</f>
        <v>0</v>
      </c>
      <c r="F34" s="42" t="str">
        <f t="shared" si="0"/>
        <v>%</v>
      </c>
    </row>
    <row r="35" spans="2:6" x14ac:dyDescent="0.25">
      <c r="B35" s="11" t="s">
        <v>37</v>
      </c>
      <c r="C35" s="26">
        <v>0</v>
      </c>
      <c r="D35" s="26">
        <v>0</v>
      </c>
      <c r="E35" s="26">
        <v>0</v>
      </c>
      <c r="F35" s="32" t="str">
        <f t="shared" si="0"/>
        <v>%</v>
      </c>
    </row>
    <row r="36" spans="2:6" hidden="1" x14ac:dyDescent="0.25">
      <c r="B36" s="38"/>
      <c r="C36" s="39">
        <v>0</v>
      </c>
      <c r="D36" s="39">
        <v>0</v>
      </c>
      <c r="E36" s="39">
        <v>0</v>
      </c>
      <c r="F36" s="32" t="str">
        <f t="shared" si="0"/>
        <v>%</v>
      </c>
    </row>
    <row r="37" spans="2:6" hidden="1" x14ac:dyDescent="0.25">
      <c r="B37" s="38"/>
      <c r="C37" s="39">
        <v>0</v>
      </c>
      <c r="D37" s="39">
        <v>0</v>
      </c>
      <c r="E37" s="39">
        <v>0</v>
      </c>
      <c r="F37" s="32" t="str">
        <f t="shared" si="0"/>
        <v>%</v>
      </c>
    </row>
    <row r="38" spans="2:6" hidden="1" x14ac:dyDescent="0.25">
      <c r="B38" s="38"/>
      <c r="C38" s="39">
        <v>0</v>
      </c>
      <c r="D38" s="39">
        <v>0</v>
      </c>
      <c r="E38" s="39">
        <v>0</v>
      </c>
      <c r="F38" s="32" t="str">
        <f t="shared" si="0"/>
        <v>%</v>
      </c>
    </row>
    <row r="39" spans="2:6" hidden="1" x14ac:dyDescent="0.25">
      <c r="B39" s="38"/>
      <c r="C39" s="39">
        <v>0</v>
      </c>
      <c r="D39" s="39">
        <v>0</v>
      </c>
      <c r="E39" s="39">
        <v>0</v>
      </c>
      <c r="F39" s="32" t="str">
        <f t="shared" si="0"/>
        <v>%</v>
      </c>
    </row>
    <row r="40" spans="2:6" x14ac:dyDescent="0.25">
      <c r="B40" s="40" t="s">
        <v>15</v>
      </c>
      <c r="C40" s="41">
        <f>+SUM(C41:C48)</f>
        <v>0</v>
      </c>
      <c r="D40" s="41">
        <f t="shared" ref="D40:E40" si="3">+SUM(D41:D48)</f>
        <v>0</v>
      </c>
      <c r="E40" s="41">
        <f t="shared" si="3"/>
        <v>0</v>
      </c>
      <c r="F40" s="42" t="str">
        <f t="shared" si="0"/>
        <v>%</v>
      </c>
    </row>
    <row r="41" spans="2:6" x14ac:dyDescent="0.25">
      <c r="B41" s="13" t="s">
        <v>37</v>
      </c>
      <c r="C41" s="27">
        <v>0</v>
      </c>
      <c r="D41" s="27">
        <v>0</v>
      </c>
      <c r="E41" s="27">
        <v>0</v>
      </c>
      <c r="F41" s="32" t="str">
        <f t="shared" si="0"/>
        <v>%</v>
      </c>
    </row>
    <row r="42" spans="2:6" x14ac:dyDescent="0.25">
      <c r="B42" s="13" t="s">
        <v>38</v>
      </c>
      <c r="C42" s="27">
        <v>0</v>
      </c>
      <c r="D42" s="27">
        <v>0</v>
      </c>
      <c r="E42" s="27">
        <v>0</v>
      </c>
      <c r="F42" s="32" t="str">
        <f t="shared" si="0"/>
        <v>%</v>
      </c>
    </row>
    <row r="43" spans="2:6" hidden="1" x14ac:dyDescent="0.25">
      <c r="B43" s="13"/>
      <c r="C43" s="27"/>
      <c r="D43" s="27"/>
      <c r="E43" s="27"/>
      <c r="F43" s="32" t="str">
        <f t="shared" si="0"/>
        <v>%</v>
      </c>
    </row>
    <row r="44" spans="2:6" hidden="1" x14ac:dyDescent="0.25">
      <c r="B44" s="13"/>
      <c r="C44" s="27"/>
      <c r="D44" s="27"/>
      <c r="E44" s="27"/>
      <c r="F44" s="32" t="str">
        <f t="shared" si="0"/>
        <v>%</v>
      </c>
    </row>
    <row r="45" spans="2:6" ht="15" hidden="1" customHeight="1" x14ac:dyDescent="0.25">
      <c r="B45" s="13"/>
      <c r="C45" s="27"/>
      <c r="D45" s="27"/>
      <c r="E45" s="27"/>
      <c r="F45" s="32" t="str">
        <f t="shared" si="0"/>
        <v>%</v>
      </c>
    </row>
    <row r="46" spans="2:6" hidden="1" x14ac:dyDescent="0.25">
      <c r="B46" s="13"/>
      <c r="C46" s="27"/>
      <c r="D46" s="27"/>
      <c r="E46" s="27"/>
      <c r="F46" s="32" t="str">
        <f t="shared" si="0"/>
        <v>%</v>
      </c>
    </row>
    <row r="47" spans="2:6" hidden="1" x14ac:dyDescent="0.25">
      <c r="B47" s="13"/>
      <c r="C47" s="27"/>
      <c r="D47" s="27"/>
      <c r="E47" s="27"/>
      <c r="F47" s="32" t="str">
        <f t="shared" si="0"/>
        <v>%</v>
      </c>
    </row>
    <row r="48" spans="2:6" hidden="1" x14ac:dyDescent="0.25">
      <c r="B48" s="13"/>
      <c r="C48" s="27"/>
      <c r="D48" s="27"/>
      <c r="E48" s="27"/>
      <c r="F48" s="32" t="str">
        <f t="shared" si="0"/>
        <v>%</v>
      </c>
    </row>
    <row r="49" spans="2:6" x14ac:dyDescent="0.25">
      <c r="B49" s="43" t="s">
        <v>3</v>
      </c>
      <c r="C49" s="44">
        <f>+C40+C34+C29+C16+C14+C9</f>
        <v>0</v>
      </c>
      <c r="D49" s="44">
        <f t="shared" ref="D49:E49" si="4">+D40+D34+D29+D16+D14+D9</f>
        <v>0</v>
      </c>
      <c r="E49" s="44">
        <f t="shared" si="4"/>
        <v>0</v>
      </c>
      <c r="F49" s="45" t="str">
        <f t="shared" si="0"/>
        <v>%</v>
      </c>
    </row>
    <row r="50" spans="2:6" x14ac:dyDescent="0.25">
      <c r="B50" s="34" t="s">
        <v>47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showGridLines="0" zoomScaleNormal="100" workbookViewId="0">
      <selection activeCell="B2" sqref="B2:F2"/>
    </sheetView>
  </sheetViews>
  <sheetFormatPr baseColWidth="10" defaultRowHeight="15" x14ac:dyDescent="0.25"/>
  <cols>
    <col min="2" max="2" width="68.140625" customWidth="1"/>
    <col min="5" max="5" width="12.42578125" customWidth="1"/>
  </cols>
  <sheetData>
    <row r="2" spans="2:6" ht="70.5" customHeight="1" x14ac:dyDescent="0.25">
      <c r="B2" s="69" t="s">
        <v>8</v>
      </c>
      <c r="C2" s="69"/>
      <c r="D2" s="69"/>
      <c r="E2" s="69"/>
      <c r="F2" s="69"/>
    </row>
    <row r="5" spans="2:6" ht="38.25" x14ac:dyDescent="0.25">
      <c r="B5" s="8" t="s">
        <v>4</v>
      </c>
      <c r="C5" s="8" t="s">
        <v>1</v>
      </c>
      <c r="D5" s="8" t="s">
        <v>2</v>
      </c>
      <c r="E5" s="10" t="s">
        <v>7</v>
      </c>
      <c r="F5" s="10" t="s">
        <v>5</v>
      </c>
    </row>
    <row r="6" spans="2:6" x14ac:dyDescent="0.25">
      <c r="B6" s="2" t="s">
        <v>0</v>
      </c>
      <c r="C6" s="3">
        <f>+SUM(C7:C8)</f>
        <v>0</v>
      </c>
      <c r="D6" s="3">
        <f t="shared" ref="D6:E6" si="0">+SUM(D7:D8)</f>
        <v>0</v>
      </c>
      <c r="E6" s="3">
        <f t="shared" si="0"/>
        <v>0</v>
      </c>
      <c r="F6" s="6" t="e">
        <f>E6/D6</f>
        <v>#DIV/0!</v>
      </c>
    </row>
    <row r="7" spans="2:6" x14ac:dyDescent="0.25">
      <c r="B7" s="21"/>
      <c r="C7" s="12"/>
      <c r="D7" s="12"/>
      <c r="E7" s="12"/>
      <c r="F7" s="18" t="e">
        <f>E7/D7</f>
        <v>#DIV/0!</v>
      </c>
    </row>
    <row r="8" spans="2:6" x14ac:dyDescent="0.25">
      <c r="B8" s="14"/>
      <c r="C8" s="15"/>
      <c r="D8" s="15"/>
      <c r="E8" s="15"/>
      <c r="F8" s="19" t="e">
        <f>E8/D8</f>
        <v>#DIV/0!</v>
      </c>
    </row>
    <row r="9" spans="2:6" x14ac:dyDescent="0.25">
      <c r="B9" s="4" t="s">
        <v>3</v>
      </c>
      <c r="C9" s="5">
        <f>+C6</f>
        <v>0</v>
      </c>
      <c r="D9" s="5">
        <f t="shared" ref="D9:E9" si="1">+D6</f>
        <v>0</v>
      </c>
      <c r="E9" s="5">
        <f t="shared" si="1"/>
        <v>0</v>
      </c>
      <c r="F9" s="7" t="e">
        <f>E9/D9</f>
        <v>#DIV/0!</v>
      </c>
    </row>
    <row r="10" spans="2:6" x14ac:dyDescent="0.25">
      <c r="B10" s="1" t="s">
        <v>6</v>
      </c>
    </row>
  </sheetData>
  <mergeCells count="1">
    <mergeCell ref="B2:F2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7"/>
  <sheetViews>
    <sheetView showGridLines="0" zoomScale="120" zoomScaleNormal="120" workbookViewId="0">
      <selection activeCell="G38" sqref="G38"/>
    </sheetView>
  </sheetViews>
  <sheetFormatPr baseColWidth="10" defaultRowHeight="15" x14ac:dyDescent="0.25"/>
  <cols>
    <col min="2" max="2" width="82.285156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75" customHeight="1" x14ac:dyDescent="0.25">
      <c r="B5" s="69" t="s">
        <v>44</v>
      </c>
      <c r="C5" s="69"/>
      <c r="D5" s="69"/>
      <c r="E5" s="69"/>
      <c r="F5" s="69"/>
    </row>
    <row r="7" spans="2:6" x14ac:dyDescent="0.25">
      <c r="E7" s="58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48</v>
      </c>
      <c r="F8" s="48" t="s">
        <v>5</v>
      </c>
    </row>
    <row r="9" spans="2:6" x14ac:dyDescent="0.25">
      <c r="B9" s="40" t="s">
        <v>20</v>
      </c>
      <c r="C9" s="41">
        <f>SUM(C10:C12)</f>
        <v>0</v>
      </c>
      <c r="D9" s="41">
        <f t="shared" ref="D9:E9" si="0">SUM(D10:D12)</f>
        <v>0</v>
      </c>
      <c r="E9" s="41">
        <f t="shared" si="0"/>
        <v>0</v>
      </c>
      <c r="F9" s="42" t="str">
        <f t="shared" ref="F9:F14" si="1">IF(E9=0,"%",E9/D9)</f>
        <v>%</v>
      </c>
    </row>
    <row r="10" spans="2:6" x14ac:dyDescent="0.25">
      <c r="B10" s="11" t="s">
        <v>38</v>
      </c>
      <c r="C10" s="26">
        <v>0</v>
      </c>
      <c r="D10" s="26">
        <v>0</v>
      </c>
      <c r="E10" s="26">
        <v>0</v>
      </c>
      <c r="F10" s="23" t="str">
        <f t="shared" si="1"/>
        <v>%</v>
      </c>
    </row>
    <row r="11" spans="2:6" hidden="1" x14ac:dyDescent="0.25">
      <c r="B11" s="63"/>
      <c r="C11" s="64"/>
      <c r="D11" s="64"/>
      <c r="E11" s="64"/>
      <c r="F11" s="23" t="str">
        <f t="shared" si="1"/>
        <v>%</v>
      </c>
    </row>
    <row r="12" spans="2:6" hidden="1" x14ac:dyDescent="0.25">
      <c r="B12" s="63"/>
      <c r="C12" s="64"/>
      <c r="D12" s="64"/>
      <c r="E12" s="64"/>
      <c r="F12" s="23" t="str">
        <f t="shared" si="1"/>
        <v>%</v>
      </c>
    </row>
    <row r="13" spans="2:6" s="1" customFormat="1" hidden="1" x14ac:dyDescent="0.25">
      <c r="B13" s="40" t="s">
        <v>19</v>
      </c>
      <c r="C13" s="41">
        <f>+C14</f>
        <v>0</v>
      </c>
      <c r="D13" s="41">
        <f t="shared" ref="D13:E13" si="2">+D14</f>
        <v>0</v>
      </c>
      <c r="E13" s="41">
        <f t="shared" si="2"/>
        <v>0</v>
      </c>
      <c r="F13" s="42" t="str">
        <f t="shared" si="1"/>
        <v>%</v>
      </c>
    </row>
    <row r="14" spans="2:6" s="1" customFormat="1" hidden="1" x14ac:dyDescent="0.25">
      <c r="B14" s="13"/>
      <c r="C14" s="27"/>
      <c r="D14" s="27"/>
      <c r="E14" s="27"/>
      <c r="F14" s="22" t="str">
        <f t="shared" si="1"/>
        <v>%</v>
      </c>
    </row>
    <row r="15" spans="2:6" x14ac:dyDescent="0.25">
      <c r="B15" s="40" t="s">
        <v>18</v>
      </c>
      <c r="C15" s="41">
        <f>SUM(C16:C27)</f>
        <v>0</v>
      </c>
      <c r="D15" s="41">
        <f>SUM(D16:D27)</f>
        <v>0</v>
      </c>
      <c r="E15" s="41">
        <f>SUM(E16:E27)</f>
        <v>0</v>
      </c>
      <c r="F15" s="42" t="str">
        <f t="shared" ref="F15:F27" si="3">IF(E15=0,"%",E15/D15)</f>
        <v>%</v>
      </c>
    </row>
    <row r="16" spans="2:6" x14ac:dyDescent="0.25">
      <c r="B16" s="11" t="s">
        <v>38</v>
      </c>
      <c r="C16" s="26">
        <v>0</v>
      </c>
      <c r="D16" s="26">
        <v>0</v>
      </c>
      <c r="E16" s="26">
        <v>0</v>
      </c>
      <c r="F16" s="23" t="str">
        <f t="shared" si="3"/>
        <v>%</v>
      </c>
    </row>
    <row r="17" spans="2:6" hidden="1" x14ac:dyDescent="0.25">
      <c r="B17" s="63"/>
      <c r="C17" s="64"/>
      <c r="D17" s="64"/>
      <c r="E17" s="64"/>
      <c r="F17" s="23" t="str">
        <f t="shared" si="3"/>
        <v>%</v>
      </c>
    </row>
    <row r="18" spans="2:6" hidden="1" x14ac:dyDescent="0.25">
      <c r="B18" s="63"/>
      <c r="C18" s="64"/>
      <c r="D18" s="64"/>
      <c r="E18" s="64"/>
      <c r="F18" s="23" t="str">
        <f t="shared" si="3"/>
        <v>%</v>
      </c>
    </row>
    <row r="19" spans="2:6" hidden="1" x14ac:dyDescent="0.25">
      <c r="B19" s="63"/>
      <c r="C19" s="64"/>
      <c r="D19" s="64"/>
      <c r="E19" s="64"/>
      <c r="F19" s="23" t="str">
        <f t="shared" si="3"/>
        <v>%</v>
      </c>
    </row>
    <row r="20" spans="2:6" hidden="1" x14ac:dyDescent="0.25">
      <c r="B20" s="63"/>
      <c r="C20" s="64"/>
      <c r="D20" s="64"/>
      <c r="E20" s="64"/>
      <c r="F20" s="23" t="str">
        <f t="shared" si="3"/>
        <v>%</v>
      </c>
    </row>
    <row r="21" spans="2:6" hidden="1" x14ac:dyDescent="0.25">
      <c r="B21" s="63"/>
      <c r="C21" s="64"/>
      <c r="D21" s="64"/>
      <c r="E21" s="64"/>
      <c r="F21" s="23" t="str">
        <f t="shared" si="3"/>
        <v>%</v>
      </c>
    </row>
    <row r="22" spans="2:6" hidden="1" x14ac:dyDescent="0.25">
      <c r="B22" s="63"/>
      <c r="C22" s="64"/>
      <c r="D22" s="64"/>
      <c r="E22" s="64"/>
      <c r="F22" s="23" t="str">
        <f t="shared" si="3"/>
        <v>%</v>
      </c>
    </row>
    <row r="23" spans="2:6" hidden="1" x14ac:dyDescent="0.25">
      <c r="B23" s="63"/>
      <c r="C23" s="64"/>
      <c r="D23" s="64"/>
      <c r="E23" s="64"/>
      <c r="F23" s="23" t="str">
        <f t="shared" si="3"/>
        <v>%</v>
      </c>
    </row>
    <row r="24" spans="2:6" hidden="1" x14ac:dyDescent="0.25">
      <c r="B24" s="63"/>
      <c r="C24" s="64"/>
      <c r="D24" s="64"/>
      <c r="E24" s="64"/>
      <c r="F24" s="23" t="str">
        <f t="shared" si="3"/>
        <v>%</v>
      </c>
    </row>
    <row r="25" spans="2:6" hidden="1" x14ac:dyDescent="0.25">
      <c r="B25" s="63"/>
      <c r="C25" s="64"/>
      <c r="D25" s="64"/>
      <c r="E25" s="64"/>
      <c r="F25" s="23" t="str">
        <f t="shared" si="3"/>
        <v>%</v>
      </c>
    </row>
    <row r="26" spans="2:6" hidden="1" x14ac:dyDescent="0.25">
      <c r="B26" s="63"/>
      <c r="C26" s="64"/>
      <c r="D26" s="64"/>
      <c r="E26" s="64"/>
      <c r="F26" s="23" t="str">
        <f t="shared" si="3"/>
        <v>%</v>
      </c>
    </row>
    <row r="27" spans="2:6" hidden="1" x14ac:dyDescent="0.25">
      <c r="B27" s="63"/>
      <c r="C27" s="64"/>
      <c r="D27" s="64"/>
      <c r="E27" s="64"/>
      <c r="F27" s="23" t="str">
        <f t="shared" si="3"/>
        <v>%</v>
      </c>
    </row>
    <row r="28" spans="2:6" hidden="1" x14ac:dyDescent="0.25">
      <c r="B28" s="40" t="s">
        <v>17</v>
      </c>
      <c r="C28" s="41">
        <f>++C29</f>
        <v>0</v>
      </c>
      <c r="D28" s="41">
        <f t="shared" ref="D28:E30" si="4">++D29</f>
        <v>0</v>
      </c>
      <c r="E28" s="41">
        <f t="shared" si="4"/>
        <v>0</v>
      </c>
      <c r="F28" s="42" t="str">
        <f t="shared" ref="F28:F29" si="5">IF(E28=0,"%",E28/D28)</f>
        <v>%</v>
      </c>
    </row>
    <row r="29" spans="2:6" hidden="1" x14ac:dyDescent="0.25">
      <c r="B29" s="11"/>
      <c r="C29" s="26">
        <v>0</v>
      </c>
      <c r="D29" s="26">
        <v>0</v>
      </c>
      <c r="E29" s="26">
        <v>0</v>
      </c>
      <c r="F29" s="23" t="str">
        <f t="shared" si="5"/>
        <v>%</v>
      </c>
    </row>
    <row r="30" spans="2:6" x14ac:dyDescent="0.25">
      <c r="B30" s="40" t="s">
        <v>16</v>
      </c>
      <c r="C30" s="41">
        <f>++C31</f>
        <v>0</v>
      </c>
      <c r="D30" s="41">
        <f t="shared" si="4"/>
        <v>0</v>
      </c>
      <c r="E30" s="41">
        <f t="shared" si="4"/>
        <v>0</v>
      </c>
      <c r="F30" s="42" t="str">
        <f t="shared" ref="F30:F31" si="6">IF(E30=0,"%",E30/D30)</f>
        <v>%</v>
      </c>
    </row>
    <row r="31" spans="2:6" x14ac:dyDescent="0.25">
      <c r="B31" s="11" t="s">
        <v>38</v>
      </c>
      <c r="C31" s="26">
        <v>0</v>
      </c>
      <c r="D31" s="26">
        <v>0</v>
      </c>
      <c r="E31" s="26">
        <v>0</v>
      </c>
      <c r="F31" s="23" t="str">
        <f t="shared" si="6"/>
        <v>%</v>
      </c>
    </row>
    <row r="32" spans="2:6" x14ac:dyDescent="0.25">
      <c r="B32" s="40" t="s">
        <v>15</v>
      </c>
      <c r="C32" s="41">
        <f>SUM(C33:C35)</f>
        <v>164314235</v>
      </c>
      <c r="D32" s="41">
        <f>SUM(D33:D35)</f>
        <v>164314235</v>
      </c>
      <c r="E32" s="41">
        <f>SUM(E33:E35)</f>
        <v>5863944.2799999993</v>
      </c>
      <c r="F32" s="42">
        <f t="shared" ref="F32:F35" si="7">IF(E32=0,"%",E32/D32)</f>
        <v>3.5687378394209116E-2</v>
      </c>
    </row>
    <row r="33" spans="2:6" x14ac:dyDescent="0.25">
      <c r="B33" s="11" t="s">
        <v>38</v>
      </c>
      <c r="C33" s="26">
        <v>164314235</v>
      </c>
      <c r="D33" s="26">
        <v>164314235</v>
      </c>
      <c r="E33" s="26">
        <v>5863944.2799999993</v>
      </c>
      <c r="F33" s="23">
        <f t="shared" si="7"/>
        <v>3.5687378394209116E-2</v>
      </c>
    </row>
    <row r="34" spans="2:6" hidden="1" x14ac:dyDescent="0.25">
      <c r="B34" s="65"/>
      <c r="C34" s="64"/>
      <c r="D34" s="64"/>
      <c r="E34" s="64"/>
      <c r="F34" s="23" t="str">
        <f t="shared" si="7"/>
        <v>%</v>
      </c>
    </row>
    <row r="35" spans="2:6" hidden="1" x14ac:dyDescent="0.25">
      <c r="B35" s="65"/>
      <c r="C35" s="64"/>
      <c r="D35" s="64"/>
      <c r="E35" s="64"/>
      <c r="F35" s="23" t="str">
        <f t="shared" si="7"/>
        <v>%</v>
      </c>
    </row>
    <row r="36" spans="2:6" x14ac:dyDescent="0.25">
      <c r="B36" s="43" t="s">
        <v>3</v>
      </c>
      <c r="C36" s="44">
        <f>+C9+C13+C15+C28+C30+C32</f>
        <v>164314235</v>
      </c>
      <c r="D36" s="44">
        <f>+D9+D13+D15+D28+D30+D32</f>
        <v>164314235</v>
      </c>
      <c r="E36" s="44">
        <f>+E9+E13+E15+E28+E30+E32</f>
        <v>5863944.2799999993</v>
      </c>
      <c r="F36" s="45">
        <f t="shared" ref="F36" si="8">IF(D36=0,"%",E36/D36)</f>
        <v>3.5687378394209116E-2</v>
      </c>
    </row>
    <row r="37" spans="2:6" x14ac:dyDescent="0.25">
      <c r="B37" s="34" t="s">
        <v>47</v>
      </c>
    </row>
  </sheetData>
  <mergeCells count="1">
    <mergeCell ref="B5:F5"/>
  </mergeCells>
  <pageMargins left="0.7" right="0.7" top="0.75" bottom="0.75" header="0.3" footer="0.3"/>
  <pageSetup paperSize="9" scale="7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35"/>
  <sheetViews>
    <sheetView showGridLines="0" zoomScale="120" zoomScaleNormal="120" workbookViewId="0">
      <selection activeCell="E34" sqref="E34"/>
    </sheetView>
  </sheetViews>
  <sheetFormatPr baseColWidth="10" defaultRowHeight="15" x14ac:dyDescent="0.25"/>
  <cols>
    <col min="2" max="2" width="110.5703125" bestFit="1" customWidth="1"/>
    <col min="3" max="4" width="14.140625" bestFit="1" customWidth="1"/>
    <col min="5" max="5" width="15.7109375" customWidth="1"/>
    <col min="6" max="6" width="12.28515625" customWidth="1"/>
  </cols>
  <sheetData>
    <row r="5" spans="2:6" ht="60" customHeight="1" x14ac:dyDescent="0.25">
      <c r="B5" s="69" t="s">
        <v>43</v>
      </c>
      <c r="C5" s="69"/>
      <c r="D5" s="69"/>
      <c r="E5" s="69"/>
      <c r="F5" s="69"/>
    </row>
    <row r="7" spans="2:6" x14ac:dyDescent="0.25">
      <c r="E7" s="58"/>
      <c r="F7" s="60" t="s">
        <v>22</v>
      </c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48</v>
      </c>
      <c r="F8" s="48" t="s">
        <v>5</v>
      </c>
    </row>
    <row r="9" spans="2:6" x14ac:dyDescent="0.25">
      <c r="B9" s="40" t="s">
        <v>20</v>
      </c>
      <c r="C9" s="41">
        <f>+C10</f>
        <v>0</v>
      </c>
      <c r="D9" s="41">
        <f t="shared" ref="D9:E9" si="0">+D10</f>
        <v>0</v>
      </c>
      <c r="E9" s="41">
        <f t="shared" si="0"/>
        <v>0</v>
      </c>
      <c r="F9" s="42" t="str">
        <f t="shared" ref="F9:F34" si="1">IF(E9=0,"%",E9/D9)</f>
        <v>%</v>
      </c>
    </row>
    <row r="10" spans="2:6" x14ac:dyDescent="0.25">
      <c r="B10" s="25" t="s">
        <v>38</v>
      </c>
      <c r="C10" s="26">
        <v>0</v>
      </c>
      <c r="D10" s="26">
        <v>0</v>
      </c>
      <c r="E10" s="26">
        <v>0</v>
      </c>
      <c r="F10" s="23" t="str">
        <f t="shared" si="1"/>
        <v>%</v>
      </c>
    </row>
    <row r="11" spans="2:6" x14ac:dyDescent="0.25">
      <c r="B11" s="40" t="s">
        <v>18</v>
      </c>
      <c r="C11" s="41">
        <f>+SUM(C12:C22)</f>
        <v>38253804</v>
      </c>
      <c r="D11" s="41">
        <f>+SUM(D12:D22)</f>
        <v>614752475</v>
      </c>
      <c r="E11" s="41">
        <f>+SUM(E12:E22)</f>
        <v>65839945.780000024</v>
      </c>
      <c r="F11" s="42">
        <f t="shared" ref="F11:F12" si="2">IF(E11=0,"%",E11/D11)</f>
        <v>0.10709992795067645</v>
      </c>
    </row>
    <row r="12" spans="2:6" x14ac:dyDescent="0.25">
      <c r="B12" s="25" t="s">
        <v>28</v>
      </c>
      <c r="C12" s="26">
        <v>0</v>
      </c>
      <c r="D12" s="26">
        <v>38490109</v>
      </c>
      <c r="E12" s="26">
        <v>3525831.2600000002</v>
      </c>
      <c r="F12" s="23">
        <f t="shared" si="2"/>
        <v>9.1603566516270454E-2</v>
      </c>
    </row>
    <row r="13" spans="2:6" x14ac:dyDescent="0.25">
      <c r="B13" s="24" t="s">
        <v>29</v>
      </c>
      <c r="C13" s="27">
        <v>0</v>
      </c>
      <c r="D13" s="27">
        <v>4557623</v>
      </c>
      <c r="E13" s="27">
        <v>181865</v>
      </c>
      <c r="F13" s="32">
        <f t="shared" si="1"/>
        <v>3.9903476000538E-2</v>
      </c>
    </row>
    <row r="14" spans="2:6" x14ac:dyDescent="0.25">
      <c r="B14" s="24" t="s">
        <v>30</v>
      </c>
      <c r="C14" s="27">
        <v>0</v>
      </c>
      <c r="D14" s="27">
        <v>191507</v>
      </c>
      <c r="E14" s="27">
        <v>0</v>
      </c>
      <c r="F14" s="32" t="str">
        <f t="shared" si="1"/>
        <v>%</v>
      </c>
    </row>
    <row r="15" spans="2:6" x14ac:dyDescent="0.25">
      <c r="B15" s="24" t="s">
        <v>31</v>
      </c>
      <c r="C15" s="27">
        <v>107800</v>
      </c>
      <c r="D15" s="27">
        <v>9984752</v>
      </c>
      <c r="E15" s="27">
        <v>110311.92</v>
      </c>
      <c r="F15" s="32">
        <f t="shared" si="1"/>
        <v>1.1048038048416225E-2</v>
      </c>
    </row>
    <row r="16" spans="2:6" x14ac:dyDescent="0.25">
      <c r="B16" s="24" t="s">
        <v>32</v>
      </c>
      <c r="C16" s="27">
        <v>0</v>
      </c>
      <c r="D16" s="27">
        <v>67649436</v>
      </c>
      <c r="E16" s="27">
        <v>2388338.87</v>
      </c>
      <c r="F16" s="32">
        <f t="shared" si="1"/>
        <v>3.5304638312136115E-2</v>
      </c>
    </row>
    <row r="17" spans="2:6" x14ac:dyDescent="0.25">
      <c r="B17" s="24" t="s">
        <v>34</v>
      </c>
      <c r="C17" s="27">
        <v>0</v>
      </c>
      <c r="D17" s="27">
        <v>5800189</v>
      </c>
      <c r="E17" s="27">
        <v>140375.02000000002</v>
      </c>
      <c r="F17" s="32">
        <f t="shared" si="1"/>
        <v>2.4201801010277427E-2</v>
      </c>
    </row>
    <row r="18" spans="2:6" x14ac:dyDescent="0.25">
      <c r="B18" s="24" t="s">
        <v>35</v>
      </c>
      <c r="C18" s="27">
        <v>0</v>
      </c>
      <c r="D18" s="27">
        <v>918845</v>
      </c>
      <c r="E18" s="27">
        <v>15950.1</v>
      </c>
      <c r="F18" s="32">
        <f t="shared" si="1"/>
        <v>1.7358858131676182E-2</v>
      </c>
    </row>
    <row r="19" spans="2:6" x14ac:dyDescent="0.25">
      <c r="B19" s="24" t="s">
        <v>36</v>
      </c>
      <c r="C19" s="27">
        <v>0</v>
      </c>
      <c r="D19" s="27">
        <v>3771274</v>
      </c>
      <c r="E19" s="27">
        <v>0</v>
      </c>
      <c r="F19" s="32" t="str">
        <f t="shared" si="1"/>
        <v>%</v>
      </c>
    </row>
    <row r="20" spans="2:6" x14ac:dyDescent="0.25">
      <c r="B20" s="24" t="s">
        <v>40</v>
      </c>
      <c r="C20" s="27">
        <v>0</v>
      </c>
      <c r="D20" s="27">
        <v>9021682</v>
      </c>
      <c r="E20" s="27">
        <v>48793</v>
      </c>
      <c r="F20" s="32">
        <f t="shared" si="1"/>
        <v>5.4084149718422797E-3</v>
      </c>
    </row>
    <row r="21" spans="2:6" x14ac:dyDescent="0.25">
      <c r="B21" s="24" t="s">
        <v>37</v>
      </c>
      <c r="C21" s="27">
        <v>0</v>
      </c>
      <c r="D21" s="27">
        <v>97</v>
      </c>
      <c r="E21" s="27">
        <v>0</v>
      </c>
      <c r="F21" s="32" t="str">
        <f t="shared" si="1"/>
        <v>%</v>
      </c>
    </row>
    <row r="22" spans="2:6" x14ac:dyDescent="0.25">
      <c r="B22" s="24" t="s">
        <v>38</v>
      </c>
      <c r="C22" s="27">
        <v>38146004</v>
      </c>
      <c r="D22" s="27">
        <v>474366961</v>
      </c>
      <c r="E22" s="27">
        <v>59428480.610000022</v>
      </c>
      <c r="F22" s="32">
        <f t="shared" si="1"/>
        <v>0.12527955253190581</v>
      </c>
    </row>
    <row r="23" spans="2:6" x14ac:dyDescent="0.25">
      <c r="B23" s="40" t="s">
        <v>17</v>
      </c>
      <c r="C23" s="41">
        <f>SUM(C24:C25)</f>
        <v>0</v>
      </c>
      <c r="D23" s="41">
        <f t="shared" ref="D23:E23" si="3">SUM(D24:D25)</f>
        <v>0</v>
      </c>
      <c r="E23" s="41">
        <f t="shared" si="3"/>
        <v>0</v>
      </c>
      <c r="F23" s="42" t="str">
        <f t="shared" ref="F23:F24" si="4">IF(E23=0,"%",E23/D23)</f>
        <v>%</v>
      </c>
    </row>
    <row r="24" spans="2:6" x14ac:dyDescent="0.25">
      <c r="B24" s="24" t="s">
        <v>23</v>
      </c>
      <c r="C24" s="27">
        <v>0</v>
      </c>
      <c r="D24" s="27">
        <v>0</v>
      </c>
      <c r="E24" s="27">
        <v>0</v>
      </c>
      <c r="F24" s="32" t="str">
        <f t="shared" si="4"/>
        <v>%</v>
      </c>
    </row>
    <row r="25" spans="2:6" x14ac:dyDescent="0.25">
      <c r="B25" s="61" t="s">
        <v>26</v>
      </c>
      <c r="C25" s="62">
        <v>0</v>
      </c>
      <c r="D25" s="62">
        <v>0</v>
      </c>
      <c r="E25" s="62">
        <v>0</v>
      </c>
      <c r="F25" s="32" t="str">
        <f t="shared" si="1"/>
        <v>%</v>
      </c>
    </row>
    <row r="26" spans="2:6" x14ac:dyDescent="0.25">
      <c r="B26" s="40" t="s">
        <v>16</v>
      </c>
      <c r="C26" s="41">
        <f>+C27</f>
        <v>0</v>
      </c>
      <c r="D26" s="41">
        <f t="shared" ref="D26:E26" si="5">+D27</f>
        <v>0</v>
      </c>
      <c r="E26" s="41">
        <f t="shared" si="5"/>
        <v>0</v>
      </c>
      <c r="F26" s="42" t="str">
        <f t="shared" si="1"/>
        <v>%</v>
      </c>
    </row>
    <row r="27" spans="2:6" x14ac:dyDescent="0.25">
      <c r="B27" s="24" t="s">
        <v>38</v>
      </c>
      <c r="C27" s="27">
        <v>0</v>
      </c>
      <c r="D27" s="27">
        <v>0</v>
      </c>
      <c r="E27" s="27">
        <v>0</v>
      </c>
      <c r="F27" s="32" t="str">
        <f t="shared" si="1"/>
        <v>%</v>
      </c>
    </row>
    <row r="28" spans="2:6" x14ac:dyDescent="0.25">
      <c r="B28" s="40" t="s">
        <v>15</v>
      </c>
      <c r="C28" s="41">
        <f>+SUM(C29:C33)</f>
        <v>8062328</v>
      </c>
      <c r="D28" s="41">
        <f>+SUM(D29:D33)</f>
        <v>7875313</v>
      </c>
      <c r="E28" s="41">
        <f>+SUM(E29:E33)</f>
        <v>17568.580000000002</v>
      </c>
      <c r="F28" s="42">
        <f t="shared" si="1"/>
        <v>2.2308421265288124E-3</v>
      </c>
    </row>
    <row r="29" spans="2:6" x14ac:dyDescent="0.25">
      <c r="B29" s="25" t="s">
        <v>28</v>
      </c>
      <c r="C29" s="26">
        <v>0</v>
      </c>
      <c r="D29" s="26">
        <v>123800</v>
      </c>
      <c r="E29" s="26">
        <v>0</v>
      </c>
      <c r="F29" s="23" t="str">
        <f t="shared" si="1"/>
        <v>%</v>
      </c>
    </row>
    <row r="30" spans="2:6" x14ac:dyDescent="0.25">
      <c r="B30" s="68" t="s">
        <v>31</v>
      </c>
      <c r="C30" s="64">
        <v>0</v>
      </c>
      <c r="D30" s="64">
        <v>79100</v>
      </c>
      <c r="E30" s="64">
        <v>0</v>
      </c>
      <c r="F30" s="23" t="str">
        <f t="shared" si="1"/>
        <v>%</v>
      </c>
    </row>
    <row r="31" spans="2:6" x14ac:dyDescent="0.25">
      <c r="B31" s="68" t="s">
        <v>34</v>
      </c>
      <c r="C31" s="64">
        <v>0</v>
      </c>
      <c r="D31" s="64">
        <v>4400</v>
      </c>
      <c r="E31" s="64">
        <v>0</v>
      </c>
      <c r="F31" s="23" t="str">
        <f t="shared" si="1"/>
        <v>%</v>
      </c>
    </row>
    <row r="32" spans="2:6" x14ac:dyDescent="0.25">
      <c r="B32" s="68" t="s">
        <v>37</v>
      </c>
      <c r="C32" s="64">
        <v>0</v>
      </c>
      <c r="D32" s="64">
        <v>88133</v>
      </c>
      <c r="E32" s="64">
        <v>0</v>
      </c>
      <c r="F32" s="23" t="str">
        <f t="shared" si="1"/>
        <v>%</v>
      </c>
    </row>
    <row r="33" spans="2:6" x14ac:dyDescent="0.25">
      <c r="B33" s="68" t="s">
        <v>38</v>
      </c>
      <c r="C33" s="64">
        <v>8062328</v>
      </c>
      <c r="D33" s="64">
        <v>7579880</v>
      </c>
      <c r="E33" s="64">
        <v>17568.580000000002</v>
      </c>
      <c r="F33" s="23">
        <f t="shared" si="1"/>
        <v>2.3177913106803803E-3</v>
      </c>
    </row>
    <row r="34" spans="2:6" x14ac:dyDescent="0.25">
      <c r="B34" s="43" t="s">
        <v>3</v>
      </c>
      <c r="C34" s="44">
        <f>+C28+C26+C23+C11</f>
        <v>46316132</v>
      </c>
      <c r="D34" s="44">
        <f>+D28+D26+D23+D11</f>
        <v>622627788</v>
      </c>
      <c r="E34" s="44">
        <f>+E28+E26+E23+E11</f>
        <v>65857514.360000022</v>
      </c>
      <c r="F34" s="45">
        <f t="shared" si="1"/>
        <v>0.10577349040515362</v>
      </c>
    </row>
    <row r="35" spans="2:6" x14ac:dyDescent="0.25">
      <c r="B35" s="34" t="s">
        <v>47</v>
      </c>
    </row>
  </sheetData>
  <mergeCells count="1">
    <mergeCell ref="B5:F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F17"/>
  <sheetViews>
    <sheetView showGridLines="0" tabSelected="1" zoomScale="120" zoomScaleNormal="120" workbookViewId="0">
      <selection activeCell="E16" sqref="E16"/>
    </sheetView>
  </sheetViews>
  <sheetFormatPr baseColWidth="10" defaultRowHeight="15" x14ac:dyDescent="0.25"/>
  <cols>
    <col min="1" max="1" width="2.42578125" customWidth="1"/>
    <col min="2" max="2" width="85.28515625" bestFit="1" customWidth="1"/>
    <col min="5" max="5" width="15.7109375" customWidth="1"/>
    <col min="6" max="6" width="12.28515625" customWidth="1"/>
  </cols>
  <sheetData>
    <row r="5" spans="2:6" ht="60" customHeight="1" x14ac:dyDescent="0.25">
      <c r="B5" s="70" t="s">
        <v>42</v>
      </c>
      <c r="C5" s="70"/>
      <c r="D5" s="70"/>
      <c r="E5" s="70"/>
      <c r="F5" s="70"/>
    </row>
    <row r="8" spans="2:6" ht="38.25" x14ac:dyDescent="0.25">
      <c r="B8" s="46" t="s">
        <v>4</v>
      </c>
      <c r="C8" s="46" t="s">
        <v>1</v>
      </c>
      <c r="D8" s="46" t="s">
        <v>2</v>
      </c>
      <c r="E8" s="48" t="s">
        <v>48</v>
      </c>
      <c r="F8" s="48" t="s">
        <v>5</v>
      </c>
    </row>
    <row r="9" spans="2:6" x14ac:dyDescent="0.25">
      <c r="B9" s="40" t="s">
        <v>21</v>
      </c>
      <c r="C9" s="41">
        <f>SUM(C10:C12)</f>
        <v>402459</v>
      </c>
      <c r="D9" s="41">
        <f t="shared" ref="D9:E9" si="0">SUM(D10:D12)</f>
        <v>403726</v>
      </c>
      <c r="E9" s="41">
        <f t="shared" si="0"/>
        <v>0</v>
      </c>
      <c r="F9" s="42" t="str">
        <f t="shared" ref="F9:F16" si="1">IF(E9=0,"%",E9/D9)</f>
        <v>%</v>
      </c>
    </row>
    <row r="10" spans="2:6" x14ac:dyDescent="0.25">
      <c r="B10" s="24" t="s">
        <v>28</v>
      </c>
      <c r="C10" s="27">
        <v>162351</v>
      </c>
      <c r="D10" s="27">
        <v>162871</v>
      </c>
      <c r="E10" s="27">
        <v>0</v>
      </c>
      <c r="F10" s="32" t="str">
        <f t="shared" si="1"/>
        <v>%</v>
      </c>
    </row>
    <row r="11" spans="2:6" x14ac:dyDescent="0.25">
      <c r="B11" s="66" t="s">
        <v>40</v>
      </c>
      <c r="C11" s="67">
        <v>78616</v>
      </c>
      <c r="D11" s="67">
        <v>79363</v>
      </c>
      <c r="E11" s="67">
        <v>0</v>
      </c>
      <c r="F11" s="32" t="str">
        <f t="shared" si="1"/>
        <v>%</v>
      </c>
    </row>
    <row r="12" spans="2:6" x14ac:dyDescent="0.25">
      <c r="B12" s="50" t="s">
        <v>38</v>
      </c>
      <c r="C12" s="28">
        <v>161492</v>
      </c>
      <c r="D12" s="28">
        <v>161492</v>
      </c>
      <c r="E12" s="28">
        <v>0</v>
      </c>
      <c r="F12" s="33" t="str">
        <f t="shared" si="1"/>
        <v>%</v>
      </c>
    </row>
    <row r="13" spans="2:6" x14ac:dyDescent="0.25">
      <c r="B13" s="40" t="s">
        <v>15</v>
      </c>
      <c r="C13" s="41">
        <f>SUM(C14:C15)</f>
        <v>0</v>
      </c>
      <c r="D13" s="41">
        <f t="shared" ref="D13:E13" si="2">SUM(D14:D15)</f>
        <v>0</v>
      </c>
      <c r="E13" s="41">
        <f t="shared" si="2"/>
        <v>0</v>
      </c>
      <c r="F13" s="51" t="str">
        <f t="shared" si="1"/>
        <v>%</v>
      </c>
    </row>
    <row r="14" spans="2:6" x14ac:dyDescent="0.25">
      <c r="B14" s="24" t="s">
        <v>27</v>
      </c>
      <c r="C14" s="27">
        <v>0</v>
      </c>
      <c r="D14" s="27">
        <v>0</v>
      </c>
      <c r="E14" s="27">
        <v>0</v>
      </c>
      <c r="F14" s="32" t="str">
        <f t="shared" si="1"/>
        <v>%</v>
      </c>
    </row>
    <row r="15" spans="2:6" x14ac:dyDescent="0.25">
      <c r="B15" s="50" t="s">
        <v>28</v>
      </c>
      <c r="C15" s="28">
        <v>0</v>
      </c>
      <c r="D15" s="28">
        <v>0</v>
      </c>
      <c r="E15" s="28">
        <v>0</v>
      </c>
      <c r="F15" s="33" t="str">
        <f t="shared" si="1"/>
        <v>%</v>
      </c>
    </row>
    <row r="16" spans="2:6" x14ac:dyDescent="0.25">
      <c r="B16" s="43" t="s">
        <v>3</v>
      </c>
      <c r="C16" s="44">
        <f>+C13+C9</f>
        <v>402459</v>
      </c>
      <c r="D16" s="44">
        <f t="shared" ref="D16:E16" si="3">+D13+D9</f>
        <v>403726</v>
      </c>
      <c r="E16" s="44">
        <f t="shared" si="3"/>
        <v>0</v>
      </c>
      <c r="F16" s="45" t="str">
        <f t="shared" si="1"/>
        <v>%</v>
      </c>
    </row>
    <row r="17" spans="2:2" x14ac:dyDescent="0.25">
      <c r="B17" s="34" t="s">
        <v>47</v>
      </c>
    </row>
  </sheetData>
  <mergeCells count="1">
    <mergeCell ref="B5:F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TODA FUENTE</vt:lpstr>
      <vt:lpstr>RO</vt:lpstr>
      <vt:lpstr>RDR</vt:lpstr>
      <vt:lpstr>ROOC</vt:lpstr>
      <vt:lpstr>ROCC</vt:lpstr>
      <vt:lpstr>DYT</vt:lpstr>
      <vt:lpstr>RD</vt:lpstr>
      <vt:lpstr>RDR!Área_de_impresión</vt:lpstr>
      <vt:lpstr>RO!Área_de_impresión</vt:lpstr>
      <vt:lpstr>ROCC!Área_de_impresión</vt:lpstr>
      <vt:lpstr>ROOC!Área_de_impresión</vt:lpstr>
      <vt:lpstr>'TODA FUENTE'!Área_de_impresión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VICENTE GALLO</dc:creator>
  <cp:lastModifiedBy>DAMIAN VICENTE GALLO</cp:lastModifiedBy>
  <cp:lastPrinted>2014-05-15T18:05:16Z</cp:lastPrinted>
  <dcterms:created xsi:type="dcterms:W3CDTF">2013-07-12T22:51:31Z</dcterms:created>
  <dcterms:modified xsi:type="dcterms:W3CDTF">2024-05-02T21:49:30Z</dcterms:modified>
</cp:coreProperties>
</file>