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ño 2024\2.- Informacion Portal MINSA - Transparencia\PpR - Pliego MINSA 2024\"/>
    </mc:Choice>
  </mc:AlternateContent>
  <bookViews>
    <workbookView xWindow="30" yWindow="30" windowWidth="28770" windowHeight="15570"/>
  </bookViews>
  <sheets>
    <sheet name="TODA FUENTE" sheetId="1" r:id="rId1"/>
    <sheet name="RO" sheetId="2" r:id="rId2"/>
    <sheet name="RDR" sheetId="3" r:id="rId3"/>
    <sheet name="ROOC" sheetId="4" state="hidden" r:id="rId4"/>
    <sheet name="ROCC" sheetId="8" r:id="rId5"/>
    <sheet name="DYT" sheetId="5" r:id="rId6"/>
    <sheet name="RD" sheetId="7" r:id="rId7"/>
  </sheets>
  <definedNames>
    <definedName name="_xlnm.Print_Area" localSheetId="2">RDR!$B$5:$F$50</definedName>
    <definedName name="_xlnm.Print_Area" localSheetId="1">RO!$B$5:$F$73</definedName>
    <definedName name="_xlnm.Print_Area" localSheetId="4">ROCC!$B$5:$F$37</definedName>
    <definedName name="_xlnm.Print_Area" localSheetId="3">ROOC!$B$2:$F$10</definedName>
    <definedName name="_xlnm.Print_Area" localSheetId="0">'TODA FUENTE'!$B$5:$F$73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5" l="1"/>
  <c r="F32" i="5"/>
  <c r="F31" i="5"/>
  <c r="F30" i="5"/>
  <c r="F29" i="5"/>
  <c r="E28" i="5"/>
  <c r="D28" i="5"/>
  <c r="C28" i="5"/>
  <c r="F55" i="2"/>
  <c r="C59" i="2"/>
  <c r="D59" i="2"/>
  <c r="E59" i="2"/>
  <c r="F55" i="1"/>
  <c r="C59" i="1"/>
  <c r="D59" i="1"/>
  <c r="E59" i="1"/>
  <c r="F11" i="7" l="1"/>
  <c r="F18" i="2"/>
  <c r="C23" i="2"/>
  <c r="D23" i="2"/>
  <c r="E23" i="2"/>
  <c r="F17" i="1"/>
  <c r="C23" i="1"/>
  <c r="D23" i="1"/>
  <c r="E23" i="1"/>
  <c r="F15" i="3" l="1"/>
  <c r="E13" i="8" l="1"/>
  <c r="D13" i="8"/>
  <c r="C13" i="8"/>
  <c r="F31" i="8"/>
  <c r="F27" i="8"/>
  <c r="F26" i="8"/>
  <c r="F25" i="8"/>
  <c r="F24" i="8"/>
  <c r="F23" i="8"/>
  <c r="F22" i="8"/>
  <c r="F21" i="8"/>
  <c r="F20" i="8"/>
  <c r="F19" i="8"/>
  <c r="F18" i="8"/>
  <c r="F17" i="8"/>
  <c r="F14" i="8"/>
  <c r="F12" i="8"/>
  <c r="F11" i="8"/>
  <c r="E9" i="8"/>
  <c r="D9" i="8"/>
  <c r="C9" i="8"/>
  <c r="F37" i="2"/>
  <c r="C42" i="2"/>
  <c r="D42" i="2"/>
  <c r="E42" i="2"/>
  <c r="F15" i="2"/>
  <c r="F21" i="1"/>
  <c r="E15" i="8" l="1"/>
  <c r="D15" i="8"/>
  <c r="C15" i="8"/>
  <c r="E32" i="8"/>
  <c r="D32" i="8"/>
  <c r="C32" i="8"/>
  <c r="F35" i="8"/>
  <c r="F34" i="8"/>
  <c r="C28" i="8"/>
  <c r="D28" i="8"/>
  <c r="E28" i="8"/>
  <c r="F28" i="8" s="1"/>
  <c r="F29" i="8"/>
  <c r="F27" i="1"/>
  <c r="F26" i="1"/>
  <c r="F48" i="3"/>
  <c r="F47" i="3"/>
  <c r="F46" i="3"/>
  <c r="F45" i="3"/>
  <c r="F44" i="3"/>
  <c r="F43" i="3"/>
  <c r="F42" i="3"/>
  <c r="F41" i="3"/>
  <c r="F39" i="3"/>
  <c r="F38" i="3"/>
  <c r="F37" i="3"/>
  <c r="F36" i="3"/>
  <c r="E40" i="3"/>
  <c r="D40" i="3"/>
  <c r="F40" i="3" s="1"/>
  <c r="F31" i="3"/>
  <c r="F47" i="1"/>
  <c r="F26" i="2" l="1"/>
  <c r="F25" i="2"/>
  <c r="F25" i="1"/>
  <c r="F16" i="5" l="1"/>
  <c r="C23" i="5"/>
  <c r="D23" i="5"/>
  <c r="E23" i="5"/>
  <c r="E30" i="8"/>
  <c r="D30" i="8"/>
  <c r="D36" i="8" s="1"/>
  <c r="C30" i="8"/>
  <c r="C36" i="8" s="1"/>
  <c r="F13" i="8" l="1"/>
  <c r="E36" i="8"/>
  <c r="F30" i="8"/>
  <c r="F25" i="5"/>
  <c r="F18" i="5"/>
  <c r="F35" i="3"/>
  <c r="F67" i="1"/>
  <c r="F40" i="1"/>
  <c r="F38" i="1"/>
  <c r="C42" i="1"/>
  <c r="D42" i="1"/>
  <c r="E42" i="1"/>
  <c r="F24" i="5" l="1"/>
  <c r="C28" i="1"/>
  <c r="D28" i="1"/>
  <c r="E28" i="1"/>
  <c r="F23" i="5" l="1"/>
  <c r="F33" i="8"/>
  <c r="F16" i="8"/>
  <c r="F66" i="2"/>
  <c r="F65" i="2"/>
  <c r="F64" i="2"/>
  <c r="F63" i="2"/>
  <c r="F69" i="1"/>
  <c r="F68" i="1"/>
  <c r="F32" i="8" l="1"/>
  <c r="F15" i="8"/>
  <c r="F36" i="8" l="1"/>
  <c r="F66" i="1"/>
  <c r="F17" i="5" l="1"/>
  <c r="F11" i="3" l="1"/>
  <c r="F47" i="2"/>
  <c r="F46" i="2"/>
  <c r="F45" i="2"/>
  <c r="F44" i="2"/>
  <c r="F32" i="2"/>
  <c r="F49" i="1"/>
  <c r="F48" i="1"/>
  <c r="F46" i="1"/>
  <c r="F45" i="1"/>
  <c r="F35" i="1"/>
  <c r="F15" i="7" l="1"/>
  <c r="F14" i="7"/>
  <c r="E13" i="7"/>
  <c r="D13" i="7"/>
  <c r="C13" i="7"/>
  <c r="E26" i="5"/>
  <c r="D26" i="5"/>
  <c r="C26" i="5"/>
  <c r="C34" i="3"/>
  <c r="D34" i="3"/>
  <c r="E34" i="3"/>
  <c r="F13" i="7" l="1"/>
  <c r="F32" i="3"/>
  <c r="F24" i="1"/>
  <c r="F27" i="5" l="1"/>
  <c r="F26" i="5"/>
  <c r="C28" i="2"/>
  <c r="D28" i="2"/>
  <c r="E28" i="2"/>
  <c r="E11" i="5" l="1"/>
  <c r="D11" i="5"/>
  <c r="C11" i="5"/>
  <c r="E9" i="5"/>
  <c r="D9" i="5"/>
  <c r="C9" i="5"/>
  <c r="E50" i="2"/>
  <c r="D50" i="2"/>
  <c r="C50" i="2"/>
  <c r="E50" i="1"/>
  <c r="D50" i="1"/>
  <c r="C50" i="1"/>
  <c r="F58" i="1"/>
  <c r="F57" i="1"/>
  <c r="F56" i="1"/>
  <c r="F15" i="5" l="1"/>
  <c r="F14" i="5"/>
  <c r="F13" i="5"/>
  <c r="F12" i="5"/>
  <c r="F11" i="5"/>
  <c r="F33" i="3" l="1"/>
  <c r="E29" i="3"/>
  <c r="D29" i="3"/>
  <c r="C29" i="3"/>
  <c r="E9" i="7" l="1"/>
  <c r="E16" i="7" s="1"/>
  <c r="D9" i="7"/>
  <c r="D16" i="7" s="1"/>
  <c r="C9" i="7"/>
  <c r="C16" i="7" s="1"/>
  <c r="F30" i="3"/>
  <c r="F28" i="3"/>
  <c r="F27" i="3"/>
  <c r="F26" i="3"/>
  <c r="F25" i="3"/>
  <c r="F24" i="3"/>
  <c r="F23" i="3"/>
  <c r="F22" i="3"/>
  <c r="F21" i="3"/>
  <c r="F20" i="3"/>
  <c r="F19" i="3"/>
  <c r="F18" i="3"/>
  <c r="F17" i="3"/>
  <c r="F13" i="3"/>
  <c r="F12" i="3"/>
  <c r="F10" i="3"/>
  <c r="F54" i="2" l="1"/>
  <c r="F48" i="2"/>
  <c r="F43" i="2"/>
  <c r="F54" i="1"/>
  <c r="F44" i="1"/>
  <c r="F70" i="2" l="1"/>
  <c r="F65" i="1"/>
  <c r="F29" i="3" l="1"/>
  <c r="F34" i="3"/>
  <c r="F12" i="7"/>
  <c r="F10" i="7"/>
  <c r="F57" i="2" l="1"/>
  <c r="F56" i="2"/>
  <c r="F53" i="2"/>
  <c r="F53" i="1"/>
  <c r="F27" i="2" l="1"/>
  <c r="F24" i="2"/>
  <c r="F49" i="2" l="1"/>
  <c r="F43" i="1"/>
  <c r="C34" i="5" l="1"/>
  <c r="D34" i="5"/>
  <c r="E34" i="5"/>
  <c r="F10" i="8" l="1"/>
  <c r="F22" i="5" l="1"/>
  <c r="F21" i="5"/>
  <c r="F20" i="5"/>
  <c r="F19" i="5"/>
  <c r="F10" i="5"/>
  <c r="F71" i="2"/>
  <c r="F69" i="2"/>
  <c r="F68" i="2"/>
  <c r="F67" i="2"/>
  <c r="F62" i="2"/>
  <c r="F61" i="2"/>
  <c r="F60" i="2"/>
  <c r="F58" i="2"/>
  <c r="F52" i="2"/>
  <c r="F51" i="2"/>
  <c r="F41" i="2"/>
  <c r="F40" i="2"/>
  <c r="F39" i="2"/>
  <c r="F38" i="2"/>
  <c r="F36" i="2"/>
  <c r="F35" i="2"/>
  <c r="F34" i="2"/>
  <c r="F33" i="2"/>
  <c r="F31" i="2"/>
  <c r="F30" i="2"/>
  <c r="F29" i="2"/>
  <c r="F22" i="2"/>
  <c r="F21" i="2"/>
  <c r="F20" i="2"/>
  <c r="F19" i="2"/>
  <c r="F17" i="2"/>
  <c r="F16" i="2"/>
  <c r="F14" i="2"/>
  <c r="F13" i="2"/>
  <c r="F12" i="2"/>
  <c r="F11" i="2"/>
  <c r="F10" i="2"/>
  <c r="F71" i="1"/>
  <c r="F70" i="1"/>
  <c r="F64" i="1"/>
  <c r="F63" i="1"/>
  <c r="F62" i="1"/>
  <c r="F61" i="1"/>
  <c r="F60" i="1"/>
  <c r="F52" i="1"/>
  <c r="F51" i="1"/>
  <c r="F41" i="1"/>
  <c r="F39" i="1"/>
  <c r="F37" i="1"/>
  <c r="F36" i="1"/>
  <c r="F34" i="1"/>
  <c r="F33" i="1"/>
  <c r="F32" i="1"/>
  <c r="F31" i="1"/>
  <c r="F30" i="1"/>
  <c r="F29" i="1"/>
  <c r="F22" i="1"/>
  <c r="F20" i="1"/>
  <c r="F19" i="1"/>
  <c r="F18" i="1"/>
  <c r="F16" i="1"/>
  <c r="F15" i="1"/>
  <c r="F14" i="1"/>
  <c r="F13" i="1"/>
  <c r="F12" i="1"/>
  <c r="F11" i="1"/>
  <c r="F10" i="1"/>
  <c r="F59" i="1" l="1"/>
  <c r="F59" i="2"/>
  <c r="E9" i="3"/>
  <c r="D9" i="3"/>
  <c r="C9" i="3"/>
  <c r="F9" i="3" l="1"/>
  <c r="F9" i="5"/>
  <c r="F42" i="1"/>
  <c r="F23" i="1"/>
  <c r="F9" i="8"/>
  <c r="F28" i="5"/>
  <c r="F34" i="5"/>
  <c r="F42" i="2"/>
  <c r="E14" i="3"/>
  <c r="D14" i="3"/>
  <c r="C14" i="3"/>
  <c r="F14" i="3" l="1"/>
  <c r="F16" i="7" l="1"/>
  <c r="F9" i="7"/>
  <c r="E6" i="4"/>
  <c r="E9" i="4" s="1"/>
  <c r="D6" i="4"/>
  <c r="D9" i="4" s="1"/>
  <c r="C6" i="4"/>
  <c r="C9" i="4" s="1"/>
  <c r="C40" i="3"/>
  <c r="E16" i="3"/>
  <c r="D16" i="3"/>
  <c r="C16" i="3"/>
  <c r="E9" i="2"/>
  <c r="E72" i="2" s="1"/>
  <c r="D9" i="2"/>
  <c r="D72" i="2" s="1"/>
  <c r="C9" i="2"/>
  <c r="C72" i="2" s="1"/>
  <c r="E9" i="1"/>
  <c r="E72" i="1" s="1"/>
  <c r="D9" i="1"/>
  <c r="D72" i="1" s="1"/>
  <c r="C9" i="1"/>
  <c r="C72" i="1" s="1"/>
  <c r="E49" i="3" l="1"/>
  <c r="D49" i="3"/>
  <c r="F72" i="1"/>
  <c r="C49" i="3"/>
  <c r="F16" i="3"/>
  <c r="F28" i="2"/>
  <c r="F23" i="2"/>
  <c r="F28" i="1"/>
  <c r="F50" i="2"/>
  <c r="F50" i="1"/>
  <c r="F9" i="2"/>
  <c r="F9" i="1"/>
  <c r="F9" i="4"/>
  <c r="F8" i="4"/>
  <c r="F7" i="4"/>
  <c r="F6" i="4"/>
  <c r="F49" i="3" l="1"/>
  <c r="F72" i="2"/>
</calcChain>
</file>

<file path=xl/sharedStrings.xml><?xml version="1.0" encoding="utf-8"?>
<sst xmlns="http://schemas.openxmlformats.org/spreadsheetml/2006/main" count="258" uniqueCount="49">
  <si>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</si>
  <si>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</si>
  <si>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</si>
  <si>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</si>
  <si>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</si>
  <si>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</si>
  <si>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</si>
  <si>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31.01.17</t>
  </si>
  <si>
    <t>EJECUCION DE LOS PROGRAMAS PRESUPUESTALES AL MES DE ENERO DEL AÑO FISCAL 2017 DEL PLIEGO 011 MINSA - ROOC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</si>
  <si>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</si>
  <si>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</si>
  <si>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</si>
  <si>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</si>
  <si>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</si>
  <si>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</si>
  <si>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</si>
  <si>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</si>
  <si>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</si>
  <si>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</si>
  <si>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</si>
  <si>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</si>
  <si>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</si>
  <si>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(EN SOLES)</t>
  </si>
  <si>
    <t>0104  REDUCCION DE LA MORTALIDAD POR EMERGENCIAS Y URGENCIAS MEDICAS</t>
  </si>
  <si>
    <t>0016: TBC-VIH/SIDA</t>
  </si>
  <si>
    <t>0017: ENFERMEDADES METAXENICAS Y ZOONOSIS</t>
  </si>
  <si>
    <t>9002: ASIGNACIONES PRESUPUESTARIAS QUE NO RESULTAN EN PRODUCTOS</t>
  </si>
  <si>
    <t>0001.PROGRAMA ARTICULADO NUTRICIONAL</t>
  </si>
  <si>
    <t>0002.SALUD MATERNO NEONATAL</t>
  </si>
  <si>
    <t>0016.TBC-VIH/SIDA</t>
  </si>
  <si>
    <t>0017.ENFERMEDADES METAXENICAS Y ZOONOSIS</t>
  </si>
  <si>
    <t>0018.ENFERMEDADES NO TRANSMISIBLES</t>
  </si>
  <si>
    <t>0024.PREVENCION Y CONTROL DEL CANCER</t>
  </si>
  <si>
    <t>0068.REDUCCION DE VULNERABILIDAD Y ATENCION DE EMERGENCIAS POR DESASTRES</t>
  </si>
  <si>
    <t>0104.REDUCCION DE LA MORTALIDAD POR EMERGENCIAS Y URGENCIAS MEDICAS</t>
  </si>
  <si>
    <t>0129.PREVENCION Y MANEJO DE CONDICIONES SECUNDARIAS DE SALUD EN PERSONAS CON DISCAPACIDAD</t>
  </si>
  <si>
    <t>0131.CONTROL Y PREVENCION EN SALUD MENTAL</t>
  </si>
  <si>
    <t>9001.ACCIONES CENTRALES</t>
  </si>
  <si>
    <t>9002.ASIGNACIONES PRESUPUESTARIAS QUE NO RESULTAN EN PRODUCTOS</t>
  </si>
  <si>
    <t>1002.PRODUCTOS ESPECIFICOS PARA REDUCCION DE LA VIOLENCIA CONTRA LA MUJER</t>
  </si>
  <si>
    <t>1001.PRODUCTOS ESPECIFICOS PARA DESARROLLO INFANTIL TEMPRANO</t>
  </si>
  <si>
    <t>DEVENGADO
AL 30.04.24</t>
  </si>
  <si>
    <t>EJECUCION DE LOS PROGRAMAS PRESUPUESTALES AL MES DE ABRIL
DEL AÑO FISCAL 2024 DEL PLIEGO 011 MINSA - TODA FUENTE</t>
  </si>
  <si>
    <t>Fuente: SIAF, Consulta Amigable y Base de Datos al 30 de Abril del 2024</t>
  </si>
  <si>
    <t>EJECUCION DE LOS PROGRAMAS PRESUPUESTALES AL MES DE ABRIL
DEL AÑO FISCAL 2024 DEL PLIEGO 011 MINSA - RECURSOS DETERMINADOS</t>
  </si>
  <si>
    <t>EJECUCION DE LOS PROGRAMAS PRESUPUESTALES AL MES DE ABRIL
DEL AÑO FISCAL 2024 DEL PLIEGO 011 MINSA - DONACIONES Y TRANSFERENCIAS</t>
  </si>
  <si>
    <t>EJECUCION DE LOS PROGRAMAS PRESUPUESTALES AL MES DE ABRIL
DEL AÑO FISCAL 2024 DEL PLIEGO 011 MINSA - ROOC</t>
  </si>
  <si>
    <t>EJECUCION DE LOS PROGRAMAS PRESUPUESTALES AL MES DE ABRIL
DEL AÑO FISCAL 2024 DEL PLIEGO 011 MINSA - RECURSOS DIRECTAMENTE RECAUDADOS</t>
  </si>
  <si>
    <t>EJECUCION DE LOS PROGRAMAS PRESUPUESTALES AL MES DE ABRIL
DEL AÑO FISCAL 2024 DEL PLIEGO 011 MINSA - RECURSOS ORDINARIOS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</si>
</sst>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71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3" fontId="3" fillId="4" borderId="1" xfId="2" applyNumberFormat="1" applyFont="1" applyFill="1" applyBorder="1" applyAlignment="1">
      <alignment horizontal="left" vertical="center"/>
    </xf>
    <xf numFmtId="164" fontId="3" fillId="4" borderId="1" xfId="2" applyNumberFormat="1" applyFont="1" applyFill="1" applyBorder="1" applyAlignment="1">
      <alignment vertical="center"/>
    </xf>
    <xf numFmtId="165" fontId="3" fillId="4" borderId="1" xfId="1" applyNumberFormat="1" applyFont="1" applyFill="1" applyBorder="1" applyAlignment="1">
      <alignment horizontal="right" vertical="center"/>
    </xf>
    <xf numFmtId="3" fontId="3" fillId="5" borderId="2" xfId="2" applyNumberFormat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vertical="center"/>
    </xf>
    <xf numFmtId="165" fontId="3" fillId="5" borderId="1" xfId="1" applyNumberFormat="1" applyFont="1" applyFill="1" applyBorder="1" applyAlignment="1">
      <alignment horizontal="right" vertical="center"/>
    </xf>
    <xf numFmtId="3" fontId="3" fillId="5" borderId="1" xfId="2" applyNumberFormat="1" applyFont="1" applyFill="1" applyBorder="1" applyAlignment="1">
      <alignment horizontal="center" vertical="center"/>
    </xf>
    <xf numFmtId="3" fontId="3" fillId="5" borderId="3" xfId="2" applyNumberFormat="1" applyFont="1" applyFill="1" applyBorder="1" applyAlignment="1">
      <alignment horizontal="center" vertical="center"/>
    </xf>
    <xf numFmtId="3" fontId="3" fillId="5" borderId="1" xfId="2" applyNumberFormat="1" applyFont="1" applyFill="1" applyBorder="1" applyAlignment="1">
      <alignment horizontal="center" vertical="center" wrapText="1"/>
    </xf>
    <xf numFmtId="3" fontId="3" fillId="5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164" fontId="3" fillId="4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3" fillId="5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66" fontId="2" fillId="0" borderId="8" xfId="3" applyNumberFormat="1" applyFont="1" applyBorder="1" applyAlignment="1">
      <alignment horizontal="left" vertical="center" indent="4"/>
    </xf>
    <xf numFmtId="164" fontId="4" fillId="0" borderId="8" xfId="3" applyNumberFormat="1" applyBorder="1" applyAlignment="1">
      <alignment vertical="center"/>
    </xf>
    <xf numFmtId="3" fontId="4" fillId="0" borderId="3" xfId="3" applyNumberFormat="1" applyBorder="1" applyAlignment="1">
      <alignment horizontal="left" vertical="center" indent="3"/>
    </xf>
    <xf numFmtId="164" fontId="4" fillId="0" borderId="3" xfId="3" applyNumberFormat="1" applyBorder="1" applyAlignment="1">
      <alignment vertical="center"/>
    </xf>
    <xf numFmtId="3" fontId="4" fillId="0" borderId="9" xfId="3" applyNumberFormat="1" applyBorder="1" applyAlignment="1">
      <alignment horizontal="left" vertical="center" indent="3"/>
    </xf>
    <xf numFmtId="166" fontId="2" fillId="0" borderId="10" xfId="3" applyNumberFormat="1" applyFont="1" applyBorder="1" applyAlignment="1">
      <alignment horizontal="left" vertical="center" indent="4"/>
    </xf>
    <xf numFmtId="164" fontId="4" fillId="0" borderId="10" xfId="3" applyNumberForma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6" fontId="2" fillId="0" borderId="9" xfId="3" applyNumberFormat="1" applyFont="1" applyBorder="1" applyAlignment="1">
      <alignment horizontal="left" vertical="center" indent="4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0</xdr:row>
      <xdr:rowOff>150812</xdr:rowOff>
    </xdr:from>
    <xdr:to>
      <xdr:col>1</xdr:col>
      <xdr:colOff>4244975</xdr:colOff>
      <xdr:row>3</xdr:row>
      <xdr:rowOff>51990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730250" y="150812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0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1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1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142873</xdr:rowOff>
    </xdr:from>
    <xdr:to>
      <xdr:col>1</xdr:col>
      <xdr:colOff>4387850</xdr:colOff>
      <xdr:row>3</xdr:row>
      <xdr:rowOff>44051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873125" y="142873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2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2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3" name="Grupo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4" name="Imagen 3" descr="Imagen relacionada">
            <a:extLst>
              <a:ext uri="{FF2B5EF4-FFF2-40B4-BE49-F238E27FC236}">
                <a16:creationId xmlns="" xmlns:a16="http://schemas.microsoft.com/office/drawing/2014/main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300-000005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="" xmlns:a16="http://schemas.microsoft.com/office/drawing/2014/main" id="{00000000-0008-0000-0300-000006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111129</xdr:colOff>
      <xdr:row>0</xdr:row>
      <xdr:rowOff>111129</xdr:rowOff>
    </xdr:from>
    <xdr:to>
      <xdr:col>1</xdr:col>
      <xdr:colOff>4387854</xdr:colOff>
      <xdr:row>3</xdr:row>
      <xdr:rowOff>12307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873129" y="111129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5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5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5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1</xdr:col>
      <xdr:colOff>4324350</xdr:colOff>
      <xdr:row>3</xdr:row>
      <xdr:rowOff>44053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206375" y="142875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6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6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6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76"/>
  <sheetViews>
    <sheetView showGridLines="0" tabSelected="1" zoomScale="120" zoomScaleNormal="120" workbookViewId="0"/>
  </sheetViews>
  <sheetFormatPr baseColWidth="10" defaultRowHeight="15" x14ac:dyDescent="0.25"/>
  <cols>
    <col min="1" max="1" width="11.42578125" style="1"/>
    <col min="2" max="2" width="109.42578125" style="1" bestFit="1" customWidth="1"/>
    <col min="3" max="3" width="14.140625" style="1" customWidth="1"/>
    <col min="4" max="4" width="15.28515625" style="1" bestFit="1" customWidth="1"/>
    <col min="5" max="5" width="15.7109375" style="1" customWidth="1"/>
    <col min="6" max="6" width="12.28515625" style="52" customWidth="1"/>
    <col min="7" max="16384" width="11.42578125" style="1"/>
  </cols>
  <sheetData>
    <row r="5" spans="2:6" ht="51.75" customHeight="1" x14ac:dyDescent="0.25">
      <c r="B5" s="68" t="s">
        <v>42</v>
      </c>
      <c r="C5" s="68"/>
      <c r="D5" s="68"/>
      <c r="E5" s="68"/>
      <c r="F5" s="68"/>
    </row>
    <row r="7" spans="2:6" x14ac:dyDescent="0.25">
      <c r="F7" s="60" t="s">
        <v>22</v>
      </c>
    </row>
    <row r="8" spans="2:6" ht="38.25" x14ac:dyDescent="0.25">
      <c r="B8" s="46" t="s">
        <v>4</v>
      </c>
      <c r="C8" s="47" t="s">
        <v>1</v>
      </c>
      <c r="D8" s="47" t="s">
        <v>2</v>
      </c>
      <c r="E8" s="48" t="s">
        <v>41</v>
      </c>
      <c r="F8" s="49" t="s">
        <v>5</v>
      </c>
    </row>
    <row r="9" spans="2:6" x14ac:dyDescent="0.25">
      <c r="B9" s="40" t="s">
        <v>14</v>
      </c>
      <c r="C9" s="41">
        <f>SUM(C10:C22)</f>
        <v>5042593611</v>
      </c>
      <c r="D9" s="41">
        <f>SUM(D10:D22)</f>
        <v>5055133671</v>
      </c>
      <c r="E9" s="41">
        <f>SUM(E10:E22)</f>
        <v>1492612016.6599972</v>
      </c>
      <c r="F9" s="53">
        <f t="shared" ref="F9:F72" si="0">IF(E9=0,"%",E9/D9)</f>
        <v>0.29526657726633976</v>
      </c>
    </row>
    <row r="10" spans="2:6" x14ac:dyDescent="0.25">
      <c r="B10" s="16" t="s">
        <v>28</v>
      </c>
      <c r="C10" s="29">
        <v>318707385</v>
      </c>
      <c r="D10" s="29">
        <v>351544603</v>
      </c>
      <c r="E10" s="29">
        <v>118435565.48999994</v>
      </c>
      <c r="F10" s="54">
        <f t="shared" si="0"/>
        <v>0.33690053688578442</v>
      </c>
    </row>
    <row r="11" spans="2:6" x14ac:dyDescent="0.25">
      <c r="B11" s="17" t="s">
        <v>29</v>
      </c>
      <c r="C11" s="30">
        <v>66191045</v>
      </c>
      <c r="D11" s="30">
        <v>88446951</v>
      </c>
      <c r="E11" s="30">
        <v>29275540.110000014</v>
      </c>
      <c r="F11" s="55">
        <f t="shared" si="0"/>
        <v>0.33099546992863571</v>
      </c>
    </row>
    <row r="12" spans="2:6" x14ac:dyDescent="0.25">
      <c r="B12" s="17" t="s">
        <v>30</v>
      </c>
      <c r="C12" s="30">
        <v>26491040</v>
      </c>
      <c r="D12" s="30">
        <v>32921462</v>
      </c>
      <c r="E12" s="30">
        <v>9920862.4600000028</v>
      </c>
      <c r="F12" s="55">
        <f t="shared" si="0"/>
        <v>0.30134938903989145</v>
      </c>
    </row>
    <row r="13" spans="2:6" x14ac:dyDescent="0.25">
      <c r="B13" s="17" t="s">
        <v>31</v>
      </c>
      <c r="C13" s="30">
        <v>129574385</v>
      </c>
      <c r="D13" s="30">
        <v>158405844</v>
      </c>
      <c r="E13" s="30">
        <v>53452317.139999993</v>
      </c>
      <c r="F13" s="55">
        <f t="shared" si="0"/>
        <v>0.33743904764018678</v>
      </c>
    </row>
    <row r="14" spans="2:6" x14ac:dyDescent="0.25">
      <c r="B14" s="17" t="s">
        <v>32</v>
      </c>
      <c r="C14" s="30">
        <v>70692443</v>
      </c>
      <c r="D14" s="30">
        <v>77933384</v>
      </c>
      <c r="E14" s="30">
        <v>21654248.390000027</v>
      </c>
      <c r="F14" s="55">
        <f t="shared" si="0"/>
        <v>0.2778558722664991</v>
      </c>
    </row>
    <row r="15" spans="2:6" x14ac:dyDescent="0.25">
      <c r="B15" s="17" t="s">
        <v>33</v>
      </c>
      <c r="C15" s="30">
        <v>8204856</v>
      </c>
      <c r="D15" s="30">
        <v>9961524</v>
      </c>
      <c r="E15" s="30">
        <v>3427757.2800000017</v>
      </c>
      <c r="F15" s="55">
        <f t="shared" si="0"/>
        <v>0.34409968595166779</v>
      </c>
    </row>
    <row r="16" spans="2:6" x14ac:dyDescent="0.25">
      <c r="B16" s="17" t="s">
        <v>34</v>
      </c>
      <c r="C16" s="30">
        <v>371653925</v>
      </c>
      <c r="D16" s="30">
        <v>426374723</v>
      </c>
      <c r="E16" s="30">
        <v>147711989.5800001</v>
      </c>
      <c r="F16" s="55">
        <f t="shared" si="0"/>
        <v>0.34643702267500531</v>
      </c>
    </row>
    <row r="17" spans="2:6" x14ac:dyDescent="0.25">
      <c r="B17" s="17" t="s">
        <v>35</v>
      </c>
      <c r="C17" s="30">
        <v>47519949</v>
      </c>
      <c r="D17" s="30">
        <v>62854748</v>
      </c>
      <c r="E17" s="30">
        <v>19143699.140000004</v>
      </c>
      <c r="F17" s="55">
        <f t="shared" si="0"/>
        <v>0.30457045408884631</v>
      </c>
    </row>
    <row r="18" spans="2:6" x14ac:dyDescent="0.25">
      <c r="B18" s="17" t="s">
        <v>36</v>
      </c>
      <c r="C18" s="30">
        <v>113385291</v>
      </c>
      <c r="D18" s="30">
        <v>130590132</v>
      </c>
      <c r="E18" s="30">
        <v>34244234.400000021</v>
      </c>
      <c r="F18" s="55">
        <f t="shared" si="0"/>
        <v>0.26222681511647467</v>
      </c>
    </row>
    <row r="19" spans="2:6" x14ac:dyDescent="0.25">
      <c r="B19" s="17" t="s">
        <v>40</v>
      </c>
      <c r="C19" s="30">
        <v>134039586</v>
      </c>
      <c r="D19" s="30">
        <v>194480079</v>
      </c>
      <c r="E19" s="30">
        <v>65626048.049999967</v>
      </c>
      <c r="F19" s="55">
        <f t="shared" si="0"/>
        <v>0.3374435489097059</v>
      </c>
    </row>
    <row r="20" spans="2:6" x14ac:dyDescent="0.25">
      <c r="B20" s="17" t="s">
        <v>39</v>
      </c>
      <c r="C20" s="30">
        <v>24041518</v>
      </c>
      <c r="D20" s="30">
        <v>24817145</v>
      </c>
      <c r="E20" s="30">
        <v>7763876.7499999991</v>
      </c>
      <c r="F20" s="55">
        <f t="shared" si="0"/>
        <v>0.31284326823250613</v>
      </c>
    </row>
    <row r="21" spans="2:6" x14ac:dyDescent="0.25">
      <c r="B21" s="17" t="s">
        <v>37</v>
      </c>
      <c r="C21" s="30">
        <v>2061845518</v>
      </c>
      <c r="D21" s="30">
        <v>1812225940</v>
      </c>
      <c r="E21" s="30">
        <v>455024321.52999771</v>
      </c>
      <c r="F21" s="55">
        <f t="shared" si="0"/>
        <v>0.25108586710219905</v>
      </c>
    </row>
    <row r="22" spans="2:6" x14ac:dyDescent="0.25">
      <c r="B22" s="17" t="s">
        <v>38</v>
      </c>
      <c r="C22" s="30">
        <v>1670246670</v>
      </c>
      <c r="D22" s="30">
        <v>1684577136</v>
      </c>
      <c r="E22" s="30">
        <v>526931556.3399995</v>
      </c>
      <c r="F22" s="55">
        <f t="shared" si="0"/>
        <v>0.31279752353233858</v>
      </c>
    </row>
    <row r="23" spans="2:6" x14ac:dyDescent="0.25">
      <c r="B23" s="40" t="s">
        <v>13</v>
      </c>
      <c r="C23" s="41">
        <f>SUM(C24:C27)</f>
        <v>150347156</v>
      </c>
      <c r="D23" s="41">
        <f>SUM(D24:D27)</f>
        <v>152739104</v>
      </c>
      <c r="E23" s="41">
        <f>SUM(E24:E27)</f>
        <v>50896503.370000005</v>
      </c>
      <c r="F23" s="53">
        <f t="shared" si="0"/>
        <v>0.33322510108478837</v>
      </c>
    </row>
    <row r="24" spans="2:6" x14ac:dyDescent="0.25">
      <c r="B24" s="17" t="s">
        <v>29</v>
      </c>
      <c r="C24" s="30">
        <v>0</v>
      </c>
      <c r="D24" s="30">
        <v>0</v>
      </c>
      <c r="E24" s="30">
        <v>0</v>
      </c>
      <c r="F24" s="55" t="str">
        <f t="shared" si="0"/>
        <v>%</v>
      </c>
    </row>
    <row r="25" spans="2:6" x14ac:dyDescent="0.25">
      <c r="B25" s="17" t="s">
        <v>32</v>
      </c>
      <c r="C25" s="30">
        <v>0</v>
      </c>
      <c r="D25" s="30">
        <v>0</v>
      </c>
      <c r="E25" s="30">
        <v>0</v>
      </c>
      <c r="F25" s="55" t="str">
        <f t="shared" si="0"/>
        <v>%</v>
      </c>
    </row>
    <row r="26" spans="2:6" x14ac:dyDescent="0.25">
      <c r="B26" s="17" t="s">
        <v>37</v>
      </c>
      <c r="C26" s="30">
        <v>3387000</v>
      </c>
      <c r="D26" s="30">
        <v>3329220</v>
      </c>
      <c r="E26" s="30">
        <v>606076.44999999995</v>
      </c>
      <c r="F26" s="55">
        <f t="shared" si="0"/>
        <v>0.18204758171583732</v>
      </c>
    </row>
    <row r="27" spans="2:6" x14ac:dyDescent="0.25">
      <c r="B27" s="17" t="s">
        <v>38</v>
      </c>
      <c r="C27" s="30">
        <v>146960156</v>
      </c>
      <c r="D27" s="30">
        <v>149409884</v>
      </c>
      <c r="E27" s="30">
        <v>50290426.920000002</v>
      </c>
      <c r="F27" s="55">
        <f t="shared" si="0"/>
        <v>0.3365937083519856</v>
      </c>
    </row>
    <row r="28" spans="2:6" x14ac:dyDescent="0.25">
      <c r="B28" s="40" t="s">
        <v>12</v>
      </c>
      <c r="C28" s="41">
        <f>SUM(C29:C41)</f>
        <v>2402530137</v>
      </c>
      <c r="D28" s="41">
        <f>SUM(D29:D41)</f>
        <v>2933890491</v>
      </c>
      <c r="E28" s="41">
        <f>SUM(E29:E41)</f>
        <v>620043755.74000013</v>
      </c>
      <c r="F28" s="53">
        <f t="shared" si="0"/>
        <v>0.21133841145129506</v>
      </c>
    </row>
    <row r="29" spans="2:6" x14ac:dyDescent="0.25">
      <c r="B29" s="16" t="s">
        <v>28</v>
      </c>
      <c r="C29" s="29">
        <v>62452820</v>
      </c>
      <c r="D29" s="29">
        <v>80427224</v>
      </c>
      <c r="E29" s="29">
        <v>21329853.72000001</v>
      </c>
      <c r="F29" s="54">
        <f t="shared" si="0"/>
        <v>0.2652068871604969</v>
      </c>
    </row>
    <row r="30" spans="2:6" x14ac:dyDescent="0.25">
      <c r="B30" s="17" t="s">
        <v>29</v>
      </c>
      <c r="C30" s="30">
        <v>107361174</v>
      </c>
      <c r="D30" s="30">
        <v>106315915</v>
      </c>
      <c r="E30" s="30">
        <v>12745150.66</v>
      </c>
      <c r="F30" s="55">
        <f t="shared" si="0"/>
        <v>0.11987998842882555</v>
      </c>
    </row>
    <row r="31" spans="2:6" x14ac:dyDescent="0.25">
      <c r="B31" s="17" t="s">
        <v>30</v>
      </c>
      <c r="C31" s="30">
        <v>37180855</v>
      </c>
      <c r="D31" s="30">
        <v>41424711</v>
      </c>
      <c r="E31" s="30">
        <v>8201131.04</v>
      </c>
      <c r="F31" s="55">
        <f t="shared" si="0"/>
        <v>0.19797678347110256</v>
      </c>
    </row>
    <row r="32" spans="2:6" x14ac:dyDescent="0.25">
      <c r="B32" s="17" t="s">
        <v>31</v>
      </c>
      <c r="C32" s="30">
        <v>14929465</v>
      </c>
      <c r="D32" s="30">
        <v>26106450</v>
      </c>
      <c r="E32" s="30">
        <v>3914670.1400000006</v>
      </c>
      <c r="F32" s="55">
        <f t="shared" si="0"/>
        <v>0.1499503050012545</v>
      </c>
    </row>
    <row r="33" spans="2:6" x14ac:dyDescent="0.25">
      <c r="B33" s="17" t="s">
        <v>32</v>
      </c>
      <c r="C33" s="30">
        <v>297440732</v>
      </c>
      <c r="D33" s="30">
        <v>356484108</v>
      </c>
      <c r="E33" s="30">
        <v>36083535.019999996</v>
      </c>
      <c r="F33" s="55">
        <f t="shared" si="0"/>
        <v>0.10122059920831028</v>
      </c>
    </row>
    <row r="34" spans="2:6" x14ac:dyDescent="0.25">
      <c r="B34" s="17" t="s">
        <v>33</v>
      </c>
      <c r="C34" s="30">
        <v>11968071</v>
      </c>
      <c r="D34" s="30">
        <v>14331250</v>
      </c>
      <c r="E34" s="30">
        <v>2851758.1800000011</v>
      </c>
      <c r="F34" s="55">
        <f t="shared" si="0"/>
        <v>0.19898879581334503</v>
      </c>
    </row>
    <row r="35" spans="2:6" x14ac:dyDescent="0.25">
      <c r="B35" s="17" t="s">
        <v>34</v>
      </c>
      <c r="C35" s="30">
        <v>13482424</v>
      </c>
      <c r="D35" s="30">
        <v>25065108</v>
      </c>
      <c r="E35" s="30">
        <v>9825459.8900000025</v>
      </c>
      <c r="F35" s="55">
        <f t="shared" si="0"/>
        <v>0.3919975086482772</v>
      </c>
    </row>
    <row r="36" spans="2:6" x14ac:dyDescent="0.25">
      <c r="B36" s="17" t="s">
        <v>35</v>
      </c>
      <c r="C36" s="30">
        <v>4559211</v>
      </c>
      <c r="D36" s="30">
        <v>7023251</v>
      </c>
      <c r="E36" s="30">
        <v>2512593.9999999995</v>
      </c>
      <c r="F36" s="55">
        <f t="shared" si="0"/>
        <v>0.35775369554640712</v>
      </c>
    </row>
    <row r="37" spans="2:6" x14ac:dyDescent="0.25">
      <c r="B37" s="17" t="s">
        <v>36</v>
      </c>
      <c r="C37" s="30">
        <v>34101935</v>
      </c>
      <c r="D37" s="30">
        <v>38628511</v>
      </c>
      <c r="E37" s="30">
        <v>5986268.5799999982</v>
      </c>
      <c r="F37" s="55">
        <f t="shared" si="0"/>
        <v>0.15497021306360989</v>
      </c>
    </row>
    <row r="38" spans="2:6" x14ac:dyDescent="0.25">
      <c r="B38" s="17" t="s">
        <v>40</v>
      </c>
      <c r="C38" s="30">
        <v>50917478</v>
      </c>
      <c r="D38" s="30">
        <v>76757778</v>
      </c>
      <c r="E38" s="30">
        <v>5848447.9299999997</v>
      </c>
      <c r="F38" s="55">
        <f t="shared" si="0"/>
        <v>7.6193554352237763E-2</v>
      </c>
    </row>
    <row r="39" spans="2:6" x14ac:dyDescent="0.25">
      <c r="B39" s="17" t="s">
        <v>39</v>
      </c>
      <c r="C39" s="30">
        <v>883126</v>
      </c>
      <c r="D39" s="30">
        <v>855781</v>
      </c>
      <c r="E39" s="30">
        <v>287954.03000000003</v>
      </c>
      <c r="F39" s="55">
        <f t="shared" si="0"/>
        <v>0.3364809805312341</v>
      </c>
    </row>
    <row r="40" spans="2:6" x14ac:dyDescent="0.25">
      <c r="B40" s="17" t="s">
        <v>37</v>
      </c>
      <c r="C40" s="30">
        <v>628517290</v>
      </c>
      <c r="D40" s="30">
        <v>531097411</v>
      </c>
      <c r="E40" s="30">
        <v>130162425.65999994</v>
      </c>
      <c r="F40" s="55">
        <f t="shared" si="0"/>
        <v>0.24508201878619201</v>
      </c>
    </row>
    <row r="41" spans="2:6" x14ac:dyDescent="0.25">
      <c r="B41" s="17" t="s">
        <v>38</v>
      </c>
      <c r="C41" s="30">
        <v>1138735556</v>
      </c>
      <c r="D41" s="30">
        <v>1629372993</v>
      </c>
      <c r="E41" s="30">
        <v>380294506.89000016</v>
      </c>
      <c r="F41" s="55">
        <f t="shared" si="0"/>
        <v>0.23339929440575929</v>
      </c>
    </row>
    <row r="42" spans="2:6" x14ac:dyDescent="0.25">
      <c r="B42" s="40" t="s">
        <v>11</v>
      </c>
      <c r="C42" s="41">
        <f>SUM(C43:C49)</f>
        <v>615011334</v>
      </c>
      <c r="D42" s="41">
        <f>SUM(D43:D49)</f>
        <v>618657291</v>
      </c>
      <c r="E42" s="41">
        <f>SUM(E43:E49)</f>
        <v>518463617.07000005</v>
      </c>
      <c r="F42" s="53">
        <f t="shared" si="0"/>
        <v>0.8380465640871273</v>
      </c>
    </row>
    <row r="43" spans="2:6" x14ac:dyDescent="0.25">
      <c r="B43" s="17" t="s">
        <v>28</v>
      </c>
      <c r="C43" s="30">
        <v>7200122</v>
      </c>
      <c r="D43" s="30">
        <v>25584034</v>
      </c>
      <c r="E43" s="30">
        <v>25583832.399999999</v>
      </c>
      <c r="F43" s="55">
        <f t="shared" si="0"/>
        <v>0.99999212008551885</v>
      </c>
    </row>
    <row r="44" spans="2:6" x14ac:dyDescent="0.25">
      <c r="B44" s="17" t="s">
        <v>29</v>
      </c>
      <c r="C44" s="30">
        <v>0</v>
      </c>
      <c r="D44" s="30">
        <v>1844199</v>
      </c>
      <c r="E44" s="30">
        <v>1779315.09</v>
      </c>
      <c r="F44" s="55">
        <f t="shared" ref="F44:F49" si="1">IF(E44=0,"%",E44/D44)</f>
        <v>0.96481729466288624</v>
      </c>
    </row>
    <row r="45" spans="2:6" x14ac:dyDescent="0.25">
      <c r="B45" s="17" t="s">
        <v>30</v>
      </c>
      <c r="C45" s="30">
        <v>12000000</v>
      </c>
      <c r="D45" s="30">
        <v>5108259</v>
      </c>
      <c r="E45" s="30">
        <v>4903095.07</v>
      </c>
      <c r="F45" s="55">
        <f t="shared" si="1"/>
        <v>0.9598368191589346</v>
      </c>
    </row>
    <row r="46" spans="2:6" x14ac:dyDescent="0.25">
      <c r="B46" s="17" t="s">
        <v>32</v>
      </c>
      <c r="C46" s="30">
        <v>23954781</v>
      </c>
      <c r="D46" s="30">
        <v>26773231</v>
      </c>
      <c r="E46" s="30">
        <v>24803649.879999999</v>
      </c>
      <c r="F46" s="55">
        <f t="shared" si="1"/>
        <v>0.92643468694532982</v>
      </c>
    </row>
    <row r="47" spans="2:6" x14ac:dyDescent="0.25">
      <c r="B47" s="17" t="s">
        <v>40</v>
      </c>
      <c r="C47" s="30">
        <v>282543278</v>
      </c>
      <c r="D47" s="30">
        <v>293495937</v>
      </c>
      <c r="E47" s="30">
        <v>288213844.72000003</v>
      </c>
      <c r="F47" s="55">
        <f>IF(E47=0,"%",E47/D47)</f>
        <v>0.98200284360324908</v>
      </c>
    </row>
    <row r="48" spans="2:6" x14ac:dyDescent="0.25">
      <c r="B48" s="17" t="s">
        <v>37</v>
      </c>
      <c r="C48" s="30">
        <v>1609542</v>
      </c>
      <c r="D48" s="30">
        <v>4225337</v>
      </c>
      <c r="E48" s="30">
        <v>1910980.7</v>
      </c>
      <c r="F48" s="55">
        <f t="shared" si="1"/>
        <v>0.45226704994181527</v>
      </c>
    </row>
    <row r="49" spans="2:6" x14ac:dyDescent="0.25">
      <c r="B49" s="17" t="s">
        <v>38</v>
      </c>
      <c r="C49" s="30">
        <v>287703611</v>
      </c>
      <c r="D49" s="30">
        <v>261626294</v>
      </c>
      <c r="E49" s="30">
        <v>171268899.21000001</v>
      </c>
      <c r="F49" s="55">
        <f t="shared" si="1"/>
        <v>0.65463182844305401</v>
      </c>
    </row>
    <row r="50" spans="2:6" x14ac:dyDescent="0.25">
      <c r="B50" s="40" t="s">
        <v>10</v>
      </c>
      <c r="C50" s="41">
        <f>+SUM(C51:C58)</f>
        <v>117762600</v>
      </c>
      <c r="D50" s="41">
        <f>+SUM(D51:D58)</f>
        <v>106430900</v>
      </c>
      <c r="E50" s="41">
        <f>+SUM(E51:E58)</f>
        <v>54041066.539999999</v>
      </c>
      <c r="F50" s="53">
        <f t="shared" si="0"/>
        <v>0.50775730112213646</v>
      </c>
    </row>
    <row r="51" spans="2:6" x14ac:dyDescent="0.25">
      <c r="B51" s="16" t="s">
        <v>28</v>
      </c>
      <c r="C51" s="29">
        <v>124732</v>
      </c>
      <c r="D51" s="29">
        <v>5387686</v>
      </c>
      <c r="E51" s="29">
        <v>4541261</v>
      </c>
      <c r="F51" s="54">
        <f t="shared" si="0"/>
        <v>0.84289637517850891</v>
      </c>
    </row>
    <row r="52" spans="2:6" x14ac:dyDescent="0.25">
      <c r="B52" s="17" t="s">
        <v>29</v>
      </c>
      <c r="C52" s="30">
        <v>0</v>
      </c>
      <c r="D52" s="30">
        <v>4718788</v>
      </c>
      <c r="E52" s="30">
        <v>150498</v>
      </c>
      <c r="F52" s="55">
        <f t="shared" si="0"/>
        <v>3.1893359057452886E-2</v>
      </c>
    </row>
    <row r="53" spans="2:6" x14ac:dyDescent="0.25">
      <c r="B53" s="17" t="s">
        <v>30</v>
      </c>
      <c r="C53" s="30">
        <v>128000</v>
      </c>
      <c r="D53" s="30">
        <v>3223644</v>
      </c>
      <c r="E53" s="30">
        <v>2482549</v>
      </c>
      <c r="F53" s="55">
        <f t="shared" si="0"/>
        <v>0.77010643855214778</v>
      </c>
    </row>
    <row r="54" spans="2:6" x14ac:dyDescent="0.25">
      <c r="B54" s="17" t="s">
        <v>32</v>
      </c>
      <c r="C54" s="30">
        <v>0</v>
      </c>
      <c r="D54" s="30">
        <v>7525866</v>
      </c>
      <c r="E54" s="30">
        <v>3596954</v>
      </c>
      <c r="F54" s="55">
        <f t="shared" ref="F54" si="2">IF(E54=0,"%",E54/D54)</f>
        <v>0.4779455281292545</v>
      </c>
    </row>
    <row r="55" spans="2:6" x14ac:dyDescent="0.25">
      <c r="B55" s="17" t="s">
        <v>36</v>
      </c>
      <c r="C55" s="30">
        <v>0</v>
      </c>
      <c r="D55" s="30">
        <v>125500</v>
      </c>
      <c r="E55" s="30">
        <v>108347</v>
      </c>
      <c r="F55" s="55">
        <f t="shared" si="0"/>
        <v>0.86332270916334664</v>
      </c>
    </row>
    <row r="56" spans="2:6" x14ac:dyDescent="0.25">
      <c r="B56" s="17" t="s">
        <v>40</v>
      </c>
      <c r="C56" s="30">
        <v>43986363</v>
      </c>
      <c r="D56" s="30">
        <v>25243212</v>
      </c>
      <c r="E56" s="30">
        <v>9104178</v>
      </c>
      <c r="F56" s="55">
        <f t="shared" si="0"/>
        <v>0.36065846137171448</v>
      </c>
    </row>
    <row r="57" spans="2:6" x14ac:dyDescent="0.25">
      <c r="B57" s="17" t="s">
        <v>37</v>
      </c>
      <c r="C57" s="30">
        <v>18762008</v>
      </c>
      <c r="D57" s="30">
        <v>4222238</v>
      </c>
      <c r="E57" s="30">
        <v>2496872.1499999994</v>
      </c>
      <c r="F57" s="55">
        <f t="shared" si="0"/>
        <v>0.59136224675160409</v>
      </c>
    </row>
    <row r="58" spans="2:6" x14ac:dyDescent="0.25">
      <c r="B58" s="17" t="s">
        <v>38</v>
      </c>
      <c r="C58" s="30">
        <v>54761497</v>
      </c>
      <c r="D58" s="30">
        <v>55983966</v>
      </c>
      <c r="E58" s="30">
        <v>31560407.390000001</v>
      </c>
      <c r="F58" s="55">
        <f t="shared" si="0"/>
        <v>0.56374011426771731</v>
      </c>
    </row>
    <row r="59" spans="2:6" x14ac:dyDescent="0.25">
      <c r="B59" s="40" t="s">
        <v>9</v>
      </c>
      <c r="C59" s="41">
        <f>SUM(C60:C71)</f>
        <v>1382309885</v>
      </c>
      <c r="D59" s="41">
        <f>SUM(D60:D71)</f>
        <v>1351910016</v>
      </c>
      <c r="E59" s="41">
        <f>SUM(E60:E71)</f>
        <v>276070970.87999994</v>
      </c>
      <c r="F59" s="53">
        <f t="shared" si="0"/>
        <v>0.2042080964063217</v>
      </c>
    </row>
    <row r="60" spans="2:6" x14ac:dyDescent="0.25">
      <c r="B60" s="16" t="s">
        <v>28</v>
      </c>
      <c r="C60" s="29">
        <v>45063067</v>
      </c>
      <c r="D60" s="29">
        <v>71439048</v>
      </c>
      <c r="E60" s="29">
        <v>51989894.319999993</v>
      </c>
      <c r="F60" s="54">
        <f t="shared" si="0"/>
        <v>0.72775177967097204</v>
      </c>
    </row>
    <row r="61" spans="2:6" x14ac:dyDescent="0.25">
      <c r="B61" s="17" t="s">
        <v>29</v>
      </c>
      <c r="C61" s="30">
        <v>0</v>
      </c>
      <c r="D61" s="30">
        <v>173510</v>
      </c>
      <c r="E61" s="30">
        <v>12590</v>
      </c>
      <c r="F61" s="55">
        <f t="shared" si="0"/>
        <v>7.2560659327992619E-2</v>
      </c>
    </row>
    <row r="62" spans="2:6" x14ac:dyDescent="0.25">
      <c r="B62" s="17" t="s">
        <v>30</v>
      </c>
      <c r="C62" s="30">
        <v>3276</v>
      </c>
      <c r="D62" s="30">
        <v>198869</v>
      </c>
      <c r="E62" s="30">
        <v>12051.88</v>
      </c>
      <c r="F62" s="55">
        <f t="shared" si="0"/>
        <v>6.0602104903227746E-2</v>
      </c>
    </row>
    <row r="63" spans="2:6" x14ac:dyDescent="0.25">
      <c r="B63" s="17" t="s">
        <v>31</v>
      </c>
      <c r="C63" s="30">
        <v>0</v>
      </c>
      <c r="D63" s="30">
        <v>264165</v>
      </c>
      <c r="E63" s="30">
        <v>9580</v>
      </c>
      <c r="F63" s="55">
        <f t="shared" si="0"/>
        <v>3.6265213029735205E-2</v>
      </c>
    </row>
    <row r="64" spans="2:6" x14ac:dyDescent="0.25">
      <c r="B64" s="17" t="s">
        <v>32</v>
      </c>
      <c r="C64" s="30">
        <v>121266000</v>
      </c>
      <c r="D64" s="30">
        <v>120177034</v>
      </c>
      <c r="E64" s="30">
        <v>28480</v>
      </c>
      <c r="F64" s="55">
        <f t="shared" si="0"/>
        <v>2.3698371520801552E-4</v>
      </c>
    </row>
    <row r="65" spans="2:6" x14ac:dyDescent="0.25">
      <c r="B65" s="17" t="s">
        <v>33</v>
      </c>
      <c r="C65" s="30">
        <v>0</v>
      </c>
      <c r="D65" s="30">
        <v>295535</v>
      </c>
      <c r="E65" s="30">
        <v>84051.4</v>
      </c>
      <c r="F65" s="55">
        <f t="shared" si="0"/>
        <v>0.28440421608269745</v>
      </c>
    </row>
    <row r="66" spans="2:6" x14ac:dyDescent="0.25">
      <c r="B66" s="17" t="s">
        <v>34</v>
      </c>
      <c r="C66" s="30">
        <v>0</v>
      </c>
      <c r="D66" s="30">
        <v>271256</v>
      </c>
      <c r="E66" s="30">
        <v>42060</v>
      </c>
      <c r="F66" s="55">
        <f t="shared" si="0"/>
        <v>0.15505647801338956</v>
      </c>
    </row>
    <row r="67" spans="2:6" x14ac:dyDescent="0.25">
      <c r="B67" s="17" t="s">
        <v>35</v>
      </c>
      <c r="C67" s="30">
        <v>0</v>
      </c>
      <c r="D67" s="30">
        <v>124933</v>
      </c>
      <c r="E67" s="30">
        <v>9232.5</v>
      </c>
      <c r="F67" s="55">
        <f t="shared" si="0"/>
        <v>7.3899610191062406E-2</v>
      </c>
    </row>
    <row r="68" spans="2:6" x14ac:dyDescent="0.25">
      <c r="B68" s="17" t="s">
        <v>36</v>
      </c>
      <c r="C68" s="30">
        <v>3163164</v>
      </c>
      <c r="D68" s="30">
        <v>3399189</v>
      </c>
      <c r="E68" s="30">
        <v>26381.85</v>
      </c>
      <c r="F68" s="55">
        <f t="shared" si="0"/>
        <v>7.7612189260438296E-3</v>
      </c>
    </row>
    <row r="69" spans="2:6" x14ac:dyDescent="0.25">
      <c r="B69" s="17" t="s">
        <v>40</v>
      </c>
      <c r="C69" s="30">
        <v>0</v>
      </c>
      <c r="D69" s="30">
        <v>90100</v>
      </c>
      <c r="E69" s="30">
        <v>0</v>
      </c>
      <c r="F69" s="55" t="str">
        <f t="shared" si="0"/>
        <v>%</v>
      </c>
    </row>
    <row r="70" spans="2:6" x14ac:dyDescent="0.25">
      <c r="B70" s="17" t="s">
        <v>37</v>
      </c>
      <c r="C70" s="30">
        <v>19954195</v>
      </c>
      <c r="D70" s="30">
        <v>24190005</v>
      </c>
      <c r="E70" s="30">
        <v>768354.01000000013</v>
      </c>
      <c r="F70" s="55">
        <f t="shared" si="0"/>
        <v>3.176328446397593E-2</v>
      </c>
    </row>
    <row r="71" spans="2:6" x14ac:dyDescent="0.25">
      <c r="B71" s="17" t="s">
        <v>38</v>
      </c>
      <c r="C71" s="30">
        <v>1192860183</v>
      </c>
      <c r="D71" s="30">
        <v>1131286372</v>
      </c>
      <c r="E71" s="30">
        <v>223088294.91999993</v>
      </c>
      <c r="F71" s="55">
        <f t="shared" si="0"/>
        <v>0.19719878223725296</v>
      </c>
    </row>
    <row r="72" spans="2:6" x14ac:dyDescent="0.25">
      <c r="B72" s="43" t="s">
        <v>3</v>
      </c>
      <c r="C72" s="44">
        <f>+C59+C50+C42+C28+C23+C9</f>
        <v>9710554723</v>
      </c>
      <c r="D72" s="44">
        <f>+D59+D50+D42+D28+D23+D9</f>
        <v>10218761473</v>
      </c>
      <c r="E72" s="44">
        <f>+E59+E50+E42+E28+E23+E9</f>
        <v>3012127930.2599974</v>
      </c>
      <c r="F72" s="56">
        <f t="shared" si="0"/>
        <v>0.29476448180326337</v>
      </c>
    </row>
    <row r="73" spans="2:6" x14ac:dyDescent="0.2">
      <c r="B73" s="34" t="s">
        <v>43</v>
      </c>
      <c r="C73" s="20"/>
      <c r="D73" s="20"/>
      <c r="E73" s="20"/>
    </row>
    <row r="74" spans="2:6" x14ac:dyDescent="0.25">
      <c r="C74" s="20"/>
      <c r="D74" s="20"/>
      <c r="E74" s="20"/>
      <c r="F74" s="57"/>
    </row>
    <row r="75" spans="2:6" x14ac:dyDescent="0.25">
      <c r="C75" s="20"/>
      <c r="D75" s="20"/>
      <c r="E75" s="20"/>
    </row>
    <row r="76" spans="2:6" x14ac:dyDescent="0.25">
      <c r="D76" s="20"/>
      <c r="E76" s="20"/>
    </row>
  </sheetData>
  <mergeCells count="1">
    <mergeCell ref="B5:F5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73"/>
  <sheetViews>
    <sheetView showGridLines="0" zoomScale="115" zoomScaleNormal="115" workbookViewId="0"/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5" spans="2:6" ht="43.5" customHeight="1" x14ac:dyDescent="0.25">
      <c r="B5" s="68" t="s">
        <v>48</v>
      </c>
      <c r="C5" s="68"/>
      <c r="D5" s="68"/>
      <c r="E5" s="68"/>
      <c r="F5" s="68"/>
    </row>
    <row r="7" spans="2:6" x14ac:dyDescent="0.25">
      <c r="E7" s="59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41</v>
      </c>
      <c r="F8" s="48" t="s">
        <v>5</v>
      </c>
    </row>
    <row r="9" spans="2:6" x14ac:dyDescent="0.25">
      <c r="B9" s="40" t="s">
        <v>20</v>
      </c>
      <c r="C9" s="41">
        <f>SUM(C10:C22)</f>
        <v>5042593611</v>
      </c>
      <c r="D9" s="41">
        <f>SUM(D10:D22)</f>
        <v>5055133671</v>
      </c>
      <c r="E9" s="41">
        <f>SUM(E10:E22)</f>
        <v>1492612016.6599975</v>
      </c>
      <c r="F9" s="42">
        <f t="shared" ref="F9:F72" si="0">IF(E9=0,"%",E9/D9)</f>
        <v>0.29526657726633981</v>
      </c>
    </row>
    <row r="10" spans="2:6" x14ac:dyDescent="0.25">
      <c r="B10" s="11" t="s">
        <v>28</v>
      </c>
      <c r="C10" s="26">
        <v>318707385</v>
      </c>
      <c r="D10" s="26">
        <v>351544603</v>
      </c>
      <c r="E10" s="26">
        <v>118435565.48999998</v>
      </c>
      <c r="F10" s="31">
        <f t="shared" si="0"/>
        <v>0.33690053688578453</v>
      </c>
    </row>
    <row r="11" spans="2:6" x14ac:dyDescent="0.25">
      <c r="B11" s="13" t="s">
        <v>29</v>
      </c>
      <c r="C11" s="27">
        <v>66191045</v>
      </c>
      <c r="D11" s="27">
        <v>88446951</v>
      </c>
      <c r="E11" s="27">
        <v>29275540.110000011</v>
      </c>
      <c r="F11" s="22">
        <f t="shared" si="0"/>
        <v>0.33099546992863565</v>
      </c>
    </row>
    <row r="12" spans="2:6" x14ac:dyDescent="0.25">
      <c r="B12" s="13" t="s">
        <v>30</v>
      </c>
      <c r="C12" s="27">
        <v>26491040</v>
      </c>
      <c r="D12" s="27">
        <v>32921462</v>
      </c>
      <c r="E12" s="27">
        <v>9920862.4600000009</v>
      </c>
      <c r="F12" s="22">
        <f t="shared" si="0"/>
        <v>0.30134938903989139</v>
      </c>
    </row>
    <row r="13" spans="2:6" x14ac:dyDescent="0.25">
      <c r="B13" s="13" t="s">
        <v>31</v>
      </c>
      <c r="C13" s="27">
        <v>129574385</v>
      </c>
      <c r="D13" s="27">
        <v>158405844</v>
      </c>
      <c r="E13" s="27">
        <v>53452317.140000001</v>
      </c>
      <c r="F13" s="22">
        <f t="shared" si="0"/>
        <v>0.33743904764018684</v>
      </c>
    </row>
    <row r="14" spans="2:6" x14ac:dyDescent="0.25">
      <c r="B14" s="13" t="s">
        <v>32</v>
      </c>
      <c r="C14" s="27">
        <v>70692443</v>
      </c>
      <c r="D14" s="27">
        <v>77933384</v>
      </c>
      <c r="E14" s="27">
        <v>21654248.390000019</v>
      </c>
      <c r="F14" s="22">
        <f t="shared" si="0"/>
        <v>0.27785587226649905</v>
      </c>
    </row>
    <row r="15" spans="2:6" x14ac:dyDescent="0.25">
      <c r="B15" s="13" t="s">
        <v>33</v>
      </c>
      <c r="C15" s="27">
        <v>8204856</v>
      </c>
      <c r="D15" s="27">
        <v>9961524</v>
      </c>
      <c r="E15" s="27">
        <v>3427757.2800000017</v>
      </c>
      <c r="F15" s="22">
        <f t="shared" si="0"/>
        <v>0.34409968595166779</v>
      </c>
    </row>
    <row r="16" spans="2:6" x14ac:dyDescent="0.25">
      <c r="B16" s="13" t="s">
        <v>34</v>
      </c>
      <c r="C16" s="27">
        <v>371653925</v>
      </c>
      <c r="D16" s="27">
        <v>426374723</v>
      </c>
      <c r="E16" s="27">
        <v>147711989.58000001</v>
      </c>
      <c r="F16" s="22">
        <f t="shared" si="0"/>
        <v>0.34643702267500509</v>
      </c>
    </row>
    <row r="17" spans="2:6" x14ac:dyDescent="0.25">
      <c r="B17" s="13" t="s">
        <v>35</v>
      </c>
      <c r="C17" s="27">
        <v>47519949</v>
      </c>
      <c r="D17" s="27">
        <v>62854748</v>
      </c>
      <c r="E17" s="27">
        <v>19143699.140000004</v>
      </c>
      <c r="F17" s="22">
        <f t="shared" si="0"/>
        <v>0.30457045408884631</v>
      </c>
    </row>
    <row r="18" spans="2:6" x14ac:dyDescent="0.25">
      <c r="B18" s="13" t="s">
        <v>36</v>
      </c>
      <c r="C18" s="27">
        <v>113385291</v>
      </c>
      <c r="D18" s="27">
        <v>130590132</v>
      </c>
      <c r="E18" s="27">
        <v>34244234.400000028</v>
      </c>
      <c r="F18" s="22">
        <f t="shared" si="0"/>
        <v>0.26222681511647472</v>
      </c>
    </row>
    <row r="19" spans="2:6" x14ac:dyDescent="0.25">
      <c r="B19" s="13" t="s">
        <v>40</v>
      </c>
      <c r="C19" s="27">
        <v>134039586</v>
      </c>
      <c r="D19" s="27">
        <v>194480079</v>
      </c>
      <c r="E19" s="27">
        <v>65626048.04999996</v>
      </c>
      <c r="F19" s="22">
        <f t="shared" si="0"/>
        <v>0.33744354890970585</v>
      </c>
    </row>
    <row r="20" spans="2:6" x14ac:dyDescent="0.25">
      <c r="B20" s="13" t="s">
        <v>39</v>
      </c>
      <c r="C20" s="27">
        <v>24041518</v>
      </c>
      <c r="D20" s="27">
        <v>24817145</v>
      </c>
      <c r="E20" s="27">
        <v>7763876.75</v>
      </c>
      <c r="F20" s="22">
        <f t="shared" si="0"/>
        <v>0.31284326823250619</v>
      </c>
    </row>
    <row r="21" spans="2:6" x14ac:dyDescent="0.25">
      <c r="B21" s="13" t="s">
        <v>37</v>
      </c>
      <c r="C21" s="27">
        <v>2061845518</v>
      </c>
      <c r="D21" s="27">
        <v>1812225940</v>
      </c>
      <c r="E21" s="27">
        <v>455024321.52999771</v>
      </c>
      <c r="F21" s="22">
        <f t="shared" si="0"/>
        <v>0.25108586710219905</v>
      </c>
    </row>
    <row r="22" spans="2:6" x14ac:dyDescent="0.25">
      <c r="B22" s="13" t="s">
        <v>38</v>
      </c>
      <c r="C22" s="27">
        <v>1670246670</v>
      </c>
      <c r="D22" s="27">
        <v>1684577136</v>
      </c>
      <c r="E22" s="27">
        <v>526931556.33999979</v>
      </c>
      <c r="F22" s="22">
        <f t="shared" si="0"/>
        <v>0.31279752353233875</v>
      </c>
    </row>
    <row r="23" spans="2:6" x14ac:dyDescent="0.25">
      <c r="B23" s="40" t="s">
        <v>19</v>
      </c>
      <c r="C23" s="41">
        <f>SUM(C24:C27)</f>
        <v>150347156</v>
      </c>
      <c r="D23" s="41">
        <f>SUM(D24:D27)</f>
        <v>152739104</v>
      </c>
      <c r="E23" s="41">
        <f>SUM(E24:E27)</f>
        <v>50896503.370000005</v>
      </c>
      <c r="F23" s="42">
        <f t="shared" si="0"/>
        <v>0.33322510108478837</v>
      </c>
    </row>
    <row r="24" spans="2:6" x14ac:dyDescent="0.25">
      <c r="B24" s="13" t="s">
        <v>29</v>
      </c>
      <c r="C24" s="27">
        <v>0</v>
      </c>
      <c r="D24" s="27">
        <v>0</v>
      </c>
      <c r="E24" s="27">
        <v>0</v>
      </c>
      <c r="F24" s="22" t="str">
        <f t="shared" si="0"/>
        <v>%</v>
      </c>
    </row>
    <row r="25" spans="2:6" x14ac:dyDescent="0.25">
      <c r="B25" s="13" t="s">
        <v>32</v>
      </c>
      <c r="C25" s="27">
        <v>0</v>
      </c>
      <c r="D25" s="27">
        <v>0</v>
      </c>
      <c r="E25" s="27">
        <v>0</v>
      </c>
      <c r="F25" s="22" t="str">
        <f t="shared" si="0"/>
        <v>%</v>
      </c>
    </row>
    <row r="26" spans="2:6" x14ac:dyDescent="0.25">
      <c r="B26" s="13" t="s">
        <v>37</v>
      </c>
      <c r="C26" s="27">
        <v>3387000</v>
      </c>
      <c r="D26" s="27">
        <v>3329220</v>
      </c>
      <c r="E26" s="27">
        <v>606076.44999999995</v>
      </c>
      <c r="F26" s="22">
        <f t="shared" si="0"/>
        <v>0.18204758171583732</v>
      </c>
    </row>
    <row r="27" spans="2:6" x14ac:dyDescent="0.25">
      <c r="B27" s="13" t="s">
        <v>38</v>
      </c>
      <c r="C27" s="27">
        <v>146960156</v>
      </c>
      <c r="D27" s="27">
        <v>149409884</v>
      </c>
      <c r="E27" s="27">
        <v>50290426.920000002</v>
      </c>
      <c r="F27" s="22">
        <f t="shared" si="0"/>
        <v>0.3365937083519856</v>
      </c>
    </row>
    <row r="28" spans="2:6" x14ac:dyDescent="0.25">
      <c r="B28" s="40" t="s">
        <v>18</v>
      </c>
      <c r="C28" s="41">
        <f>SUM(C29:C41)</f>
        <v>2363873874</v>
      </c>
      <c r="D28" s="41">
        <f>SUM(D29:D41)</f>
        <v>2318734290</v>
      </c>
      <c r="E28" s="41">
        <f>SUM(E29:E41)</f>
        <v>482309472.66999984</v>
      </c>
      <c r="F28" s="42">
        <f t="shared" si="0"/>
        <v>0.20800549452779252</v>
      </c>
    </row>
    <row r="29" spans="2:6" x14ac:dyDescent="0.25">
      <c r="B29" s="35" t="s">
        <v>28</v>
      </c>
      <c r="C29" s="12">
        <v>62290469</v>
      </c>
      <c r="D29" s="12">
        <v>41774244</v>
      </c>
      <c r="E29" s="12">
        <v>13717641.719999999</v>
      </c>
      <c r="F29" s="31">
        <f t="shared" si="0"/>
        <v>0.32837558281126522</v>
      </c>
    </row>
    <row r="30" spans="2:6" x14ac:dyDescent="0.25">
      <c r="B30" s="36" t="s">
        <v>29</v>
      </c>
      <c r="C30" s="37">
        <v>107361174</v>
      </c>
      <c r="D30" s="37">
        <v>101758292</v>
      </c>
      <c r="E30" s="37">
        <v>12251305.460000001</v>
      </c>
      <c r="F30" s="22">
        <f t="shared" si="0"/>
        <v>0.12039613892104244</v>
      </c>
    </row>
    <row r="31" spans="2:6" x14ac:dyDescent="0.25">
      <c r="B31" s="36" t="s">
        <v>30</v>
      </c>
      <c r="C31" s="37">
        <v>37180855</v>
      </c>
      <c r="D31" s="37">
        <v>41233204</v>
      </c>
      <c r="E31" s="37">
        <v>8201131.04</v>
      </c>
      <c r="F31" s="22">
        <f t="shared" si="0"/>
        <v>0.19889628368438214</v>
      </c>
    </row>
    <row r="32" spans="2:6" x14ac:dyDescent="0.25">
      <c r="B32" s="36" t="s">
        <v>31</v>
      </c>
      <c r="C32" s="37">
        <v>14821665</v>
      </c>
      <c r="D32" s="37">
        <v>16121698</v>
      </c>
      <c r="E32" s="37">
        <v>3640669.9400000004</v>
      </c>
      <c r="F32" s="22">
        <f t="shared" si="0"/>
        <v>0.22582422397442256</v>
      </c>
    </row>
    <row r="33" spans="2:6" x14ac:dyDescent="0.25">
      <c r="B33" s="36" t="s">
        <v>32</v>
      </c>
      <c r="C33" s="37">
        <v>297440732</v>
      </c>
      <c r="D33" s="37">
        <v>288834672</v>
      </c>
      <c r="E33" s="37">
        <v>30994747.689999998</v>
      </c>
      <c r="F33" s="22">
        <f t="shared" si="0"/>
        <v>0.10730965044944465</v>
      </c>
    </row>
    <row r="34" spans="2:6" x14ac:dyDescent="0.25">
      <c r="B34" s="36" t="s">
        <v>33</v>
      </c>
      <c r="C34" s="37">
        <v>11968071</v>
      </c>
      <c r="D34" s="37">
        <v>14331250</v>
      </c>
      <c r="E34" s="37">
        <v>2851758.1800000011</v>
      </c>
      <c r="F34" s="22">
        <f t="shared" si="0"/>
        <v>0.19898879581334503</v>
      </c>
    </row>
    <row r="35" spans="2:6" x14ac:dyDescent="0.25">
      <c r="B35" s="36" t="s">
        <v>34</v>
      </c>
      <c r="C35" s="37">
        <v>13482424</v>
      </c>
      <c r="D35" s="37">
        <v>19264919</v>
      </c>
      <c r="E35" s="37">
        <v>9081363.2599999998</v>
      </c>
      <c r="F35" s="22">
        <f t="shared" si="0"/>
        <v>0.47139379407720322</v>
      </c>
    </row>
    <row r="36" spans="2:6" x14ac:dyDescent="0.25">
      <c r="B36" s="36" t="s">
        <v>35</v>
      </c>
      <c r="C36" s="37">
        <v>4559211</v>
      </c>
      <c r="D36" s="37">
        <v>6104406</v>
      </c>
      <c r="E36" s="37">
        <v>2489810.5699999994</v>
      </c>
      <c r="F36" s="22">
        <f t="shared" si="0"/>
        <v>0.40787106394954714</v>
      </c>
    </row>
    <row r="37" spans="2:6" x14ac:dyDescent="0.25">
      <c r="B37" s="36" t="s">
        <v>36</v>
      </c>
      <c r="C37" s="37">
        <v>34101935</v>
      </c>
      <c r="D37" s="37">
        <v>34857237</v>
      </c>
      <c r="E37" s="37">
        <v>5968395.879999999</v>
      </c>
      <c r="F37" s="22">
        <f t="shared" si="0"/>
        <v>0.17122400952203984</v>
      </c>
    </row>
    <row r="38" spans="2:6" x14ac:dyDescent="0.25">
      <c r="B38" s="36" t="s">
        <v>40</v>
      </c>
      <c r="C38" s="37">
        <v>50838862</v>
      </c>
      <c r="D38" s="37">
        <v>67656733</v>
      </c>
      <c r="E38" s="37">
        <v>5739270.6999999993</v>
      </c>
      <c r="F38" s="22">
        <f t="shared" si="0"/>
        <v>8.4829261560708219E-2</v>
      </c>
    </row>
    <row r="39" spans="2:6" x14ac:dyDescent="0.25">
      <c r="B39" s="36" t="s">
        <v>39</v>
      </c>
      <c r="C39" s="37">
        <v>883126</v>
      </c>
      <c r="D39" s="37">
        <v>855781</v>
      </c>
      <c r="E39" s="37">
        <v>287954.03000000003</v>
      </c>
      <c r="F39" s="22">
        <f t="shared" si="0"/>
        <v>0.3364809805312341</v>
      </c>
    </row>
    <row r="40" spans="2:6" x14ac:dyDescent="0.25">
      <c r="B40" s="36" t="s">
        <v>37</v>
      </c>
      <c r="C40" s="37">
        <v>628517290</v>
      </c>
      <c r="D40" s="37">
        <v>531097314</v>
      </c>
      <c r="E40" s="37">
        <v>130162425.65999994</v>
      </c>
      <c r="F40" s="22">
        <f t="shared" si="0"/>
        <v>0.24508206354815029</v>
      </c>
    </row>
    <row r="41" spans="2:6" x14ac:dyDescent="0.25">
      <c r="B41" s="36" t="s">
        <v>38</v>
      </c>
      <c r="C41" s="37">
        <v>1100428060</v>
      </c>
      <c r="D41" s="37">
        <v>1154844540</v>
      </c>
      <c r="E41" s="37">
        <v>256922998.53999993</v>
      </c>
      <c r="F41" s="22">
        <f t="shared" si="0"/>
        <v>0.22247409901595927</v>
      </c>
    </row>
    <row r="42" spans="2:6" x14ac:dyDescent="0.25">
      <c r="B42" s="40" t="s">
        <v>17</v>
      </c>
      <c r="C42" s="41">
        <f>SUM(C43:C49)</f>
        <v>615011334</v>
      </c>
      <c r="D42" s="41">
        <f>SUM(D43:D49)</f>
        <v>618657291</v>
      </c>
      <c r="E42" s="41">
        <f>SUM(E43:E49)</f>
        <v>518463617.07000005</v>
      </c>
      <c r="F42" s="42">
        <f t="shared" si="0"/>
        <v>0.8380465640871273</v>
      </c>
    </row>
    <row r="43" spans="2:6" x14ac:dyDescent="0.25">
      <c r="B43" s="13" t="s">
        <v>28</v>
      </c>
      <c r="C43" s="27">
        <v>7200122</v>
      </c>
      <c r="D43" s="27">
        <v>25584034</v>
      </c>
      <c r="E43" s="27">
        <v>25583832.399999999</v>
      </c>
      <c r="F43" s="22">
        <f t="shared" si="0"/>
        <v>0.99999212008551885</v>
      </c>
    </row>
    <row r="44" spans="2:6" x14ac:dyDescent="0.25">
      <c r="B44" s="13" t="s">
        <v>29</v>
      </c>
      <c r="C44" s="27">
        <v>0</v>
      </c>
      <c r="D44" s="27">
        <v>1844199</v>
      </c>
      <c r="E44" s="27">
        <v>1779315.09</v>
      </c>
      <c r="F44" s="22">
        <f t="shared" si="0"/>
        <v>0.96481729466288624</v>
      </c>
    </row>
    <row r="45" spans="2:6" x14ac:dyDescent="0.25">
      <c r="B45" s="13" t="s">
        <v>30</v>
      </c>
      <c r="C45" s="27">
        <v>12000000</v>
      </c>
      <c r="D45" s="27">
        <v>5108259</v>
      </c>
      <c r="E45" s="27">
        <v>4903095.07</v>
      </c>
      <c r="F45" s="22">
        <f t="shared" si="0"/>
        <v>0.9598368191589346</v>
      </c>
    </row>
    <row r="46" spans="2:6" x14ac:dyDescent="0.25">
      <c r="B46" s="13" t="s">
        <v>32</v>
      </c>
      <c r="C46" s="27">
        <v>23954781</v>
      </c>
      <c r="D46" s="27">
        <v>26773231</v>
      </c>
      <c r="E46" s="27">
        <v>24803649.879999999</v>
      </c>
      <c r="F46" s="22">
        <f t="shared" si="0"/>
        <v>0.92643468694532982</v>
      </c>
    </row>
    <row r="47" spans="2:6" x14ac:dyDescent="0.25">
      <c r="B47" s="13" t="s">
        <v>40</v>
      </c>
      <c r="C47" s="27">
        <v>282543278</v>
      </c>
      <c r="D47" s="27">
        <v>293495937</v>
      </c>
      <c r="E47" s="27">
        <v>288213844.72000003</v>
      </c>
      <c r="F47" s="22">
        <f t="shared" si="0"/>
        <v>0.98200284360324908</v>
      </c>
    </row>
    <row r="48" spans="2:6" x14ac:dyDescent="0.25">
      <c r="B48" s="13" t="s">
        <v>37</v>
      </c>
      <c r="C48" s="27">
        <v>1609542</v>
      </c>
      <c r="D48" s="27">
        <v>4225337</v>
      </c>
      <c r="E48" s="27">
        <v>1910980.7</v>
      </c>
      <c r="F48" s="22">
        <f t="shared" si="0"/>
        <v>0.45226704994181527</v>
      </c>
    </row>
    <row r="49" spans="2:6" x14ac:dyDescent="0.25">
      <c r="B49" s="13" t="s">
        <v>38</v>
      </c>
      <c r="C49" s="27">
        <v>287703611</v>
      </c>
      <c r="D49" s="27">
        <v>261626294</v>
      </c>
      <c r="E49" s="27">
        <v>171268899.21000001</v>
      </c>
      <c r="F49" s="22">
        <f t="shared" si="0"/>
        <v>0.65463182844305401</v>
      </c>
    </row>
    <row r="50" spans="2:6" x14ac:dyDescent="0.25">
      <c r="B50" s="40" t="s">
        <v>16</v>
      </c>
      <c r="C50" s="41">
        <f>+SUM(C51:C58)</f>
        <v>117762600</v>
      </c>
      <c r="D50" s="41">
        <f>+SUM(D51:D58)</f>
        <v>106430900</v>
      </c>
      <c r="E50" s="41">
        <f>+SUM(E51:E58)</f>
        <v>54041066.539999999</v>
      </c>
      <c r="F50" s="42">
        <f t="shared" si="0"/>
        <v>0.50775730112213646</v>
      </c>
    </row>
    <row r="51" spans="2:6" x14ac:dyDescent="0.25">
      <c r="B51" s="11" t="s">
        <v>28</v>
      </c>
      <c r="C51" s="26">
        <v>124732</v>
      </c>
      <c r="D51" s="26">
        <v>5387686</v>
      </c>
      <c r="E51" s="26">
        <v>4541261</v>
      </c>
      <c r="F51" s="31">
        <f t="shared" si="0"/>
        <v>0.84289637517850891</v>
      </c>
    </row>
    <row r="52" spans="2:6" x14ac:dyDescent="0.25">
      <c r="B52" s="13" t="s">
        <v>29</v>
      </c>
      <c r="C52" s="27">
        <v>0</v>
      </c>
      <c r="D52" s="27">
        <v>4718788</v>
      </c>
      <c r="E52" s="27">
        <v>150498</v>
      </c>
      <c r="F52" s="22">
        <f t="shared" si="0"/>
        <v>3.1893359057452886E-2</v>
      </c>
    </row>
    <row r="53" spans="2:6" x14ac:dyDescent="0.25">
      <c r="B53" s="13" t="s">
        <v>30</v>
      </c>
      <c r="C53" s="27">
        <v>128000</v>
      </c>
      <c r="D53" s="27">
        <v>3223644</v>
      </c>
      <c r="E53" s="27">
        <v>2482549</v>
      </c>
      <c r="F53" s="22">
        <f t="shared" si="0"/>
        <v>0.77010643855214778</v>
      </c>
    </row>
    <row r="54" spans="2:6" x14ac:dyDescent="0.25">
      <c r="B54" s="13" t="s">
        <v>32</v>
      </c>
      <c r="C54" s="27">
        <v>0</v>
      </c>
      <c r="D54" s="27">
        <v>7525866</v>
      </c>
      <c r="E54" s="27">
        <v>3596954</v>
      </c>
      <c r="F54" s="22">
        <f t="shared" ref="F54:F55" si="1">IF(E54=0,"%",E54/D54)</f>
        <v>0.4779455281292545</v>
      </c>
    </row>
    <row r="55" spans="2:6" x14ac:dyDescent="0.25">
      <c r="B55" s="13" t="s">
        <v>36</v>
      </c>
      <c r="C55" s="27">
        <v>0</v>
      </c>
      <c r="D55" s="27">
        <v>125500</v>
      </c>
      <c r="E55" s="27">
        <v>108347</v>
      </c>
      <c r="F55" s="22">
        <f t="shared" si="1"/>
        <v>0.86332270916334664</v>
      </c>
    </row>
    <row r="56" spans="2:6" x14ac:dyDescent="0.25">
      <c r="B56" s="13" t="s">
        <v>40</v>
      </c>
      <c r="C56" s="27">
        <v>43986363</v>
      </c>
      <c r="D56" s="27">
        <v>25243212</v>
      </c>
      <c r="E56" s="27">
        <v>9104178</v>
      </c>
      <c r="F56" s="22">
        <f t="shared" si="0"/>
        <v>0.36065846137171448</v>
      </c>
    </row>
    <row r="57" spans="2:6" x14ac:dyDescent="0.25">
      <c r="B57" s="13" t="s">
        <v>37</v>
      </c>
      <c r="C57" s="27">
        <v>18762008</v>
      </c>
      <c r="D57" s="27">
        <v>4222238</v>
      </c>
      <c r="E57" s="27">
        <v>2496872.1499999994</v>
      </c>
      <c r="F57" s="22">
        <f t="shared" si="0"/>
        <v>0.59136224675160409</v>
      </c>
    </row>
    <row r="58" spans="2:6" x14ac:dyDescent="0.25">
      <c r="B58" s="13" t="s">
        <v>38</v>
      </c>
      <c r="C58" s="27">
        <v>54761497</v>
      </c>
      <c r="D58" s="27">
        <v>55983966</v>
      </c>
      <c r="E58" s="27">
        <v>31560407.390000001</v>
      </c>
      <c r="F58" s="22">
        <f t="shared" si="0"/>
        <v>0.56374011426771731</v>
      </c>
    </row>
    <row r="59" spans="2:6" x14ac:dyDescent="0.25">
      <c r="B59" s="40" t="s">
        <v>15</v>
      </c>
      <c r="C59" s="41">
        <f>+SUM(C60:C71)</f>
        <v>1209933322</v>
      </c>
      <c r="D59" s="41">
        <f>+SUM(D60:D71)</f>
        <v>1179720468</v>
      </c>
      <c r="E59" s="41">
        <f>+SUM(E60:E71)</f>
        <v>267525194.2700001</v>
      </c>
      <c r="F59" s="42">
        <f t="shared" si="0"/>
        <v>0.22676998621846417</v>
      </c>
    </row>
    <row r="60" spans="2:6" x14ac:dyDescent="0.25">
      <c r="B60" s="11" t="s">
        <v>28</v>
      </c>
      <c r="C60" s="26">
        <v>45063067</v>
      </c>
      <c r="D60" s="26">
        <v>71315248</v>
      </c>
      <c r="E60" s="26">
        <v>51989894.319999993</v>
      </c>
      <c r="F60" s="31">
        <f t="shared" si="0"/>
        <v>0.72901512338567476</v>
      </c>
    </row>
    <row r="61" spans="2:6" x14ac:dyDescent="0.25">
      <c r="B61" s="13" t="s">
        <v>29</v>
      </c>
      <c r="C61" s="27">
        <v>0</v>
      </c>
      <c r="D61" s="27">
        <v>173510</v>
      </c>
      <c r="E61" s="27">
        <v>12590</v>
      </c>
      <c r="F61" s="22">
        <f t="shared" si="0"/>
        <v>7.2560659327992619E-2</v>
      </c>
    </row>
    <row r="62" spans="2:6" x14ac:dyDescent="0.25">
      <c r="B62" s="13" t="s">
        <v>30</v>
      </c>
      <c r="C62" s="27">
        <v>3276</v>
      </c>
      <c r="D62" s="27">
        <v>198869</v>
      </c>
      <c r="E62" s="27">
        <v>12051.88</v>
      </c>
      <c r="F62" s="22">
        <f t="shared" si="0"/>
        <v>6.0602104903227746E-2</v>
      </c>
    </row>
    <row r="63" spans="2:6" x14ac:dyDescent="0.25">
      <c r="B63" s="13" t="s">
        <v>31</v>
      </c>
      <c r="C63" s="27">
        <v>0</v>
      </c>
      <c r="D63" s="27">
        <v>185065</v>
      </c>
      <c r="E63" s="27">
        <v>9580</v>
      </c>
      <c r="F63" s="22">
        <f t="shared" si="0"/>
        <v>5.1765595871720749E-2</v>
      </c>
    </row>
    <row r="64" spans="2:6" x14ac:dyDescent="0.25">
      <c r="B64" s="13" t="s">
        <v>32</v>
      </c>
      <c r="C64" s="27">
        <v>121266000</v>
      </c>
      <c r="D64" s="27">
        <v>120177034</v>
      </c>
      <c r="E64" s="27">
        <v>28480</v>
      </c>
      <c r="F64" s="22">
        <f t="shared" si="0"/>
        <v>2.3698371520801552E-4</v>
      </c>
    </row>
    <row r="65" spans="2:6" x14ac:dyDescent="0.25">
      <c r="B65" s="13" t="s">
        <v>33</v>
      </c>
      <c r="C65" s="27">
        <v>0</v>
      </c>
      <c r="D65" s="27">
        <v>295535</v>
      </c>
      <c r="E65" s="27">
        <v>84051.4</v>
      </c>
      <c r="F65" s="22">
        <f t="shared" si="0"/>
        <v>0.28440421608269745</v>
      </c>
    </row>
    <row r="66" spans="2:6" x14ac:dyDescent="0.25">
      <c r="B66" s="13" t="s">
        <v>34</v>
      </c>
      <c r="C66" s="27">
        <v>0</v>
      </c>
      <c r="D66" s="27">
        <v>266856</v>
      </c>
      <c r="E66" s="27">
        <v>42060.000000000007</v>
      </c>
      <c r="F66" s="22">
        <f t="shared" si="0"/>
        <v>0.15761309470276108</v>
      </c>
    </row>
    <row r="67" spans="2:6" x14ac:dyDescent="0.25">
      <c r="B67" s="13" t="s">
        <v>35</v>
      </c>
      <c r="C67" s="27">
        <v>0</v>
      </c>
      <c r="D67" s="27">
        <v>124933</v>
      </c>
      <c r="E67" s="27">
        <v>9232.5</v>
      </c>
      <c r="F67" s="22">
        <f t="shared" si="0"/>
        <v>7.3899610191062406E-2</v>
      </c>
    </row>
    <row r="68" spans="2:6" x14ac:dyDescent="0.25">
      <c r="B68" s="13" t="s">
        <v>36</v>
      </c>
      <c r="C68" s="27">
        <v>3163164</v>
      </c>
      <c r="D68" s="27">
        <v>3399189</v>
      </c>
      <c r="E68" s="27">
        <v>26381.85</v>
      </c>
      <c r="F68" s="22">
        <f t="shared" si="0"/>
        <v>7.7612189260438296E-3</v>
      </c>
    </row>
    <row r="69" spans="2:6" x14ac:dyDescent="0.25">
      <c r="B69" s="13" t="s">
        <v>40</v>
      </c>
      <c r="C69" s="27">
        <v>0</v>
      </c>
      <c r="D69" s="27">
        <v>90100</v>
      </c>
      <c r="E69" s="27">
        <v>0</v>
      </c>
      <c r="F69" s="22" t="str">
        <f t="shared" si="0"/>
        <v>%</v>
      </c>
    </row>
    <row r="70" spans="2:6" x14ac:dyDescent="0.25">
      <c r="B70" s="13" t="s">
        <v>37</v>
      </c>
      <c r="C70" s="27">
        <v>19954195</v>
      </c>
      <c r="D70" s="27">
        <v>24101872</v>
      </c>
      <c r="E70" s="27">
        <v>768354.01000000013</v>
      </c>
      <c r="F70" s="22">
        <f t="shared" si="0"/>
        <v>3.1879432850693099E-2</v>
      </c>
    </row>
    <row r="71" spans="2:6" x14ac:dyDescent="0.25">
      <c r="B71" s="13" t="s">
        <v>38</v>
      </c>
      <c r="C71" s="27">
        <v>1020483620</v>
      </c>
      <c r="D71" s="27">
        <v>959392257</v>
      </c>
      <c r="E71" s="27">
        <v>214542518.31000009</v>
      </c>
      <c r="F71" s="22">
        <f t="shared" si="0"/>
        <v>0.22362335816725284</v>
      </c>
    </row>
    <row r="72" spans="2:6" x14ac:dyDescent="0.25">
      <c r="B72" s="43" t="s">
        <v>3</v>
      </c>
      <c r="C72" s="44">
        <f>+C59+C50+C42+C28+C23+C9</f>
        <v>9499521897</v>
      </c>
      <c r="D72" s="44">
        <f>+D59+D50+D42+D28+D23+D9</f>
        <v>9431415724</v>
      </c>
      <c r="E72" s="44">
        <f>+E59+E50+E42+E28+E23+E9</f>
        <v>2865847870.5799975</v>
      </c>
      <c r="F72" s="45">
        <f t="shared" si="0"/>
        <v>0.30386189671263369</v>
      </c>
    </row>
    <row r="73" spans="2:6" x14ac:dyDescent="0.2">
      <c r="B73" s="34" t="s">
        <v>43</v>
      </c>
      <c r="C73" s="9"/>
      <c r="D73" s="9"/>
      <c r="E73" s="9"/>
    </row>
  </sheetData>
  <mergeCells count="1">
    <mergeCell ref="B5:F5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50"/>
  <sheetViews>
    <sheetView showGridLines="0" zoomScale="120" zoomScaleNormal="120" workbookViewId="0"/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52.5" customHeight="1" x14ac:dyDescent="0.25">
      <c r="B5" s="68" t="s">
        <v>47</v>
      </c>
      <c r="C5" s="68"/>
      <c r="D5" s="68"/>
      <c r="E5" s="68"/>
      <c r="F5" s="68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41</v>
      </c>
      <c r="F8" s="48" t="s">
        <v>5</v>
      </c>
    </row>
    <row r="9" spans="2:6" x14ac:dyDescent="0.25">
      <c r="B9" s="40" t="s">
        <v>20</v>
      </c>
      <c r="C9" s="41">
        <f>SUM(C10:C13)</f>
        <v>0</v>
      </c>
      <c r="D9" s="41">
        <f>SUM(D10:D13)</f>
        <v>0</v>
      </c>
      <c r="E9" s="41">
        <f>SUM(E10:E13)</f>
        <v>0</v>
      </c>
      <c r="F9" s="42" t="str">
        <f>IF(D9=0,"%",E9/D9)</f>
        <v>%</v>
      </c>
    </row>
    <row r="10" spans="2:6" x14ac:dyDescent="0.25">
      <c r="B10" s="11" t="s">
        <v>34</v>
      </c>
      <c r="C10" s="26">
        <v>0</v>
      </c>
      <c r="D10" s="26">
        <v>0</v>
      </c>
      <c r="E10" s="26">
        <v>0</v>
      </c>
      <c r="F10" s="32" t="str">
        <f t="shared" ref="F10:F49" si="0">IF(D10=0,"%",E10/D10)</f>
        <v>%</v>
      </c>
    </row>
    <row r="11" spans="2:6" x14ac:dyDescent="0.25">
      <c r="B11" s="63" t="s">
        <v>37</v>
      </c>
      <c r="C11" s="64">
        <v>0</v>
      </c>
      <c r="D11" s="64">
        <v>0</v>
      </c>
      <c r="E11" s="64">
        <v>0</v>
      </c>
      <c r="F11" s="32" t="str">
        <f t="shared" si="0"/>
        <v>%</v>
      </c>
    </row>
    <row r="12" spans="2:6" x14ac:dyDescent="0.25">
      <c r="B12" s="63" t="s">
        <v>38</v>
      </c>
      <c r="C12" s="64">
        <v>0</v>
      </c>
      <c r="D12" s="64">
        <v>0</v>
      </c>
      <c r="E12" s="64">
        <v>0</v>
      </c>
      <c r="F12" s="32" t="str">
        <f t="shared" si="0"/>
        <v>%</v>
      </c>
    </row>
    <row r="13" spans="2:6" hidden="1" x14ac:dyDescent="0.25">
      <c r="B13" s="13"/>
      <c r="C13" s="27">
        <v>0</v>
      </c>
      <c r="D13" s="27">
        <v>0</v>
      </c>
      <c r="E13" s="27">
        <v>0</v>
      </c>
      <c r="F13" s="32" t="str">
        <f t="shared" si="0"/>
        <v>%</v>
      </c>
    </row>
    <row r="14" spans="2:6" x14ac:dyDescent="0.25">
      <c r="B14" s="40" t="s">
        <v>19</v>
      </c>
      <c r="C14" s="41">
        <f>SUM(C15:C15)</f>
        <v>0</v>
      </c>
      <c r="D14" s="41">
        <f>SUM(D15:D15)</f>
        <v>0</v>
      </c>
      <c r="E14" s="41">
        <f>SUM(E15:E15)</f>
        <v>0</v>
      </c>
      <c r="F14" s="42" t="str">
        <f t="shared" si="0"/>
        <v>%</v>
      </c>
    </row>
    <row r="15" spans="2:6" x14ac:dyDescent="0.25">
      <c r="B15" s="21" t="s">
        <v>37</v>
      </c>
      <c r="C15" s="26">
        <v>0</v>
      </c>
      <c r="D15" s="26">
        <v>0</v>
      </c>
      <c r="E15" s="26">
        <v>0</v>
      </c>
      <c r="F15" s="23" t="str">
        <f t="shared" si="0"/>
        <v>%</v>
      </c>
    </row>
    <row r="16" spans="2:6" x14ac:dyDescent="0.25">
      <c r="B16" s="40" t="s">
        <v>18</v>
      </c>
      <c r="C16" s="41">
        <f>+SUM(C17:C28)</f>
        <v>0</v>
      </c>
      <c r="D16" s="41">
        <f>+SUM(D17:D28)</f>
        <v>0</v>
      </c>
      <c r="E16" s="41">
        <f>+SUM(E17:E28)</f>
        <v>0</v>
      </c>
      <c r="F16" s="42" t="str">
        <f t="shared" si="0"/>
        <v>%</v>
      </c>
    </row>
    <row r="17" spans="2:6" x14ac:dyDescent="0.25">
      <c r="B17" s="11" t="s">
        <v>27</v>
      </c>
      <c r="C17" s="26">
        <v>0</v>
      </c>
      <c r="D17" s="26">
        <v>0</v>
      </c>
      <c r="E17" s="26">
        <v>0</v>
      </c>
      <c r="F17" s="23" t="str">
        <f t="shared" si="0"/>
        <v>%</v>
      </c>
    </row>
    <row r="18" spans="2:6" x14ac:dyDescent="0.25">
      <c r="B18" s="13" t="s">
        <v>28</v>
      </c>
      <c r="C18" s="27">
        <v>0</v>
      </c>
      <c r="D18" s="27">
        <v>0</v>
      </c>
      <c r="E18" s="27">
        <v>0</v>
      </c>
      <c r="F18" s="32" t="str">
        <f t="shared" si="0"/>
        <v>%</v>
      </c>
    </row>
    <row r="19" spans="2:6" x14ac:dyDescent="0.25">
      <c r="B19" s="13" t="s">
        <v>29</v>
      </c>
      <c r="C19" s="27">
        <v>0</v>
      </c>
      <c r="D19" s="27">
        <v>0</v>
      </c>
      <c r="E19" s="27">
        <v>0</v>
      </c>
      <c r="F19" s="32" t="str">
        <f t="shared" si="0"/>
        <v>%</v>
      </c>
    </row>
    <row r="20" spans="2:6" x14ac:dyDescent="0.25">
      <c r="B20" s="13" t="s">
        <v>30</v>
      </c>
      <c r="C20" s="27">
        <v>0</v>
      </c>
      <c r="D20" s="27">
        <v>0</v>
      </c>
      <c r="E20" s="27">
        <v>0</v>
      </c>
      <c r="F20" s="32" t="str">
        <f t="shared" si="0"/>
        <v>%</v>
      </c>
    </row>
    <row r="21" spans="2:6" x14ac:dyDescent="0.25">
      <c r="B21" s="13" t="s">
        <v>31</v>
      </c>
      <c r="C21" s="27">
        <v>0</v>
      </c>
      <c r="D21" s="27">
        <v>0</v>
      </c>
      <c r="E21" s="27">
        <v>0</v>
      </c>
      <c r="F21" s="32" t="str">
        <f t="shared" si="0"/>
        <v>%</v>
      </c>
    </row>
    <row r="22" spans="2:6" x14ac:dyDescent="0.25">
      <c r="B22" s="13" t="s">
        <v>32</v>
      </c>
      <c r="C22" s="27">
        <v>0</v>
      </c>
      <c r="D22" s="27">
        <v>0</v>
      </c>
      <c r="E22" s="27">
        <v>0</v>
      </c>
      <c r="F22" s="32" t="str">
        <f t="shared" si="0"/>
        <v>%</v>
      </c>
    </row>
    <row r="23" spans="2:6" x14ac:dyDescent="0.25">
      <c r="B23" s="13" t="s">
        <v>33</v>
      </c>
      <c r="C23" s="27">
        <v>0</v>
      </c>
      <c r="D23" s="27">
        <v>0</v>
      </c>
      <c r="E23" s="27">
        <v>0</v>
      </c>
      <c r="F23" s="32" t="str">
        <f t="shared" si="0"/>
        <v>%</v>
      </c>
    </row>
    <row r="24" spans="2:6" x14ac:dyDescent="0.25">
      <c r="B24" s="13" t="s">
        <v>34</v>
      </c>
      <c r="C24" s="27">
        <v>0</v>
      </c>
      <c r="D24" s="27">
        <v>0</v>
      </c>
      <c r="E24" s="27">
        <v>0</v>
      </c>
      <c r="F24" s="32" t="str">
        <f t="shared" si="0"/>
        <v>%</v>
      </c>
    </row>
    <row r="25" spans="2:6" x14ac:dyDescent="0.25">
      <c r="B25" s="13" t="s">
        <v>35</v>
      </c>
      <c r="C25" s="27">
        <v>0</v>
      </c>
      <c r="D25" s="27">
        <v>0</v>
      </c>
      <c r="E25" s="27">
        <v>0</v>
      </c>
      <c r="F25" s="32" t="str">
        <f t="shared" si="0"/>
        <v>%</v>
      </c>
    </row>
    <row r="26" spans="2:6" x14ac:dyDescent="0.25">
      <c r="B26" s="13" t="s">
        <v>40</v>
      </c>
      <c r="C26" s="27">
        <v>0</v>
      </c>
      <c r="D26" s="27">
        <v>0</v>
      </c>
      <c r="E26" s="27">
        <v>0</v>
      </c>
      <c r="F26" s="32" t="str">
        <f t="shared" si="0"/>
        <v>%</v>
      </c>
    </row>
    <row r="27" spans="2:6" x14ac:dyDescent="0.25">
      <c r="B27" s="13" t="s">
        <v>37</v>
      </c>
      <c r="C27" s="27">
        <v>0</v>
      </c>
      <c r="D27" s="27">
        <v>0</v>
      </c>
      <c r="E27" s="27">
        <v>0</v>
      </c>
      <c r="F27" s="32" t="str">
        <f t="shared" si="0"/>
        <v>%</v>
      </c>
    </row>
    <row r="28" spans="2:6" x14ac:dyDescent="0.25">
      <c r="B28" s="13" t="s">
        <v>38</v>
      </c>
      <c r="C28" s="27">
        <v>0</v>
      </c>
      <c r="D28" s="27">
        <v>0</v>
      </c>
      <c r="E28" s="27">
        <v>0</v>
      </c>
      <c r="F28" s="32" t="str">
        <f t="shared" si="0"/>
        <v>%</v>
      </c>
    </row>
    <row r="29" spans="2:6" hidden="1" x14ac:dyDescent="0.25">
      <c r="B29" s="40" t="s">
        <v>17</v>
      </c>
      <c r="C29" s="41">
        <f>+SUM(C30:C33)</f>
        <v>0</v>
      </c>
      <c r="D29" s="41">
        <f t="shared" ref="D29:E29" si="1">+SUM(D30:D33)</f>
        <v>0</v>
      </c>
      <c r="E29" s="41">
        <f t="shared" si="1"/>
        <v>0</v>
      </c>
      <c r="F29" s="42" t="str">
        <f t="shared" ref="F29:F33" si="2">IF(D29=0,"%",E29/D29)</f>
        <v>%</v>
      </c>
    </row>
    <row r="30" spans="2:6" hidden="1" x14ac:dyDescent="0.25">
      <c r="B30" s="13" t="s">
        <v>24</v>
      </c>
      <c r="C30" s="27">
        <v>0</v>
      </c>
      <c r="D30" s="27">
        <v>0</v>
      </c>
      <c r="E30" s="27">
        <v>0</v>
      </c>
      <c r="F30" s="32" t="str">
        <f t="shared" si="2"/>
        <v>%</v>
      </c>
    </row>
    <row r="31" spans="2:6" hidden="1" x14ac:dyDescent="0.25">
      <c r="B31" s="13" t="s">
        <v>25</v>
      </c>
      <c r="C31" s="27">
        <v>0</v>
      </c>
      <c r="D31" s="27">
        <v>0</v>
      </c>
      <c r="E31" s="27">
        <v>0</v>
      </c>
      <c r="F31" s="32" t="str">
        <f t="shared" si="2"/>
        <v>%</v>
      </c>
    </row>
    <row r="32" spans="2:6" hidden="1" x14ac:dyDescent="0.25">
      <c r="B32" s="13" t="s">
        <v>26</v>
      </c>
      <c r="C32" s="27">
        <v>0</v>
      </c>
      <c r="D32" s="27">
        <v>0</v>
      </c>
      <c r="E32" s="27">
        <v>0</v>
      </c>
      <c r="F32" s="32" t="str">
        <f t="shared" si="2"/>
        <v>%</v>
      </c>
    </row>
    <row r="33" spans="2:6" hidden="1" x14ac:dyDescent="0.25">
      <c r="B33" s="14"/>
      <c r="C33" s="28">
        <v>0</v>
      </c>
      <c r="D33" s="28">
        <v>0</v>
      </c>
      <c r="E33" s="28">
        <v>0</v>
      </c>
      <c r="F33" s="33" t="str">
        <f t="shared" si="2"/>
        <v>%</v>
      </c>
    </row>
    <row r="34" spans="2:6" x14ac:dyDescent="0.25">
      <c r="B34" s="40" t="s">
        <v>16</v>
      </c>
      <c r="C34" s="41">
        <f>+SUM(C35:C39)</f>
        <v>0</v>
      </c>
      <c r="D34" s="41">
        <f>+SUM(D35:D39)</f>
        <v>0</v>
      </c>
      <c r="E34" s="41">
        <f>+SUM(E35:E39)</f>
        <v>0</v>
      </c>
      <c r="F34" s="42" t="str">
        <f t="shared" si="0"/>
        <v>%</v>
      </c>
    </row>
    <row r="35" spans="2:6" x14ac:dyDescent="0.25">
      <c r="B35" s="11" t="s">
        <v>37</v>
      </c>
      <c r="C35" s="26">
        <v>0</v>
      </c>
      <c r="D35" s="26">
        <v>0</v>
      </c>
      <c r="E35" s="26">
        <v>0</v>
      </c>
      <c r="F35" s="32" t="str">
        <f t="shared" si="0"/>
        <v>%</v>
      </c>
    </row>
    <row r="36" spans="2:6" hidden="1" x14ac:dyDescent="0.25">
      <c r="B36" s="38"/>
      <c r="C36" s="39">
        <v>0</v>
      </c>
      <c r="D36" s="39">
        <v>0</v>
      </c>
      <c r="E36" s="39">
        <v>0</v>
      </c>
      <c r="F36" s="32" t="str">
        <f t="shared" si="0"/>
        <v>%</v>
      </c>
    </row>
    <row r="37" spans="2:6" hidden="1" x14ac:dyDescent="0.25">
      <c r="B37" s="38"/>
      <c r="C37" s="39">
        <v>0</v>
      </c>
      <c r="D37" s="39">
        <v>0</v>
      </c>
      <c r="E37" s="39">
        <v>0</v>
      </c>
      <c r="F37" s="32" t="str">
        <f t="shared" si="0"/>
        <v>%</v>
      </c>
    </row>
    <row r="38" spans="2:6" hidden="1" x14ac:dyDescent="0.25">
      <c r="B38" s="38"/>
      <c r="C38" s="39">
        <v>0</v>
      </c>
      <c r="D38" s="39">
        <v>0</v>
      </c>
      <c r="E38" s="39">
        <v>0</v>
      </c>
      <c r="F38" s="32" t="str">
        <f t="shared" si="0"/>
        <v>%</v>
      </c>
    </row>
    <row r="39" spans="2:6" hidden="1" x14ac:dyDescent="0.25">
      <c r="B39" s="38"/>
      <c r="C39" s="39">
        <v>0</v>
      </c>
      <c r="D39" s="39">
        <v>0</v>
      </c>
      <c r="E39" s="39">
        <v>0</v>
      </c>
      <c r="F39" s="32" t="str">
        <f t="shared" si="0"/>
        <v>%</v>
      </c>
    </row>
    <row r="40" spans="2:6" x14ac:dyDescent="0.25">
      <c r="B40" s="40" t="s">
        <v>15</v>
      </c>
      <c r="C40" s="41">
        <f>+SUM(C41:C48)</f>
        <v>0</v>
      </c>
      <c r="D40" s="41">
        <f t="shared" ref="D40:E40" si="3">+SUM(D41:D48)</f>
        <v>0</v>
      </c>
      <c r="E40" s="41">
        <f t="shared" si="3"/>
        <v>0</v>
      </c>
      <c r="F40" s="42" t="str">
        <f t="shared" si="0"/>
        <v>%</v>
      </c>
    </row>
    <row r="41" spans="2:6" x14ac:dyDescent="0.25">
      <c r="B41" s="13" t="s">
        <v>37</v>
      </c>
      <c r="C41" s="27">
        <v>0</v>
      </c>
      <c r="D41" s="27">
        <v>0</v>
      </c>
      <c r="E41" s="27">
        <v>0</v>
      </c>
      <c r="F41" s="32" t="str">
        <f t="shared" si="0"/>
        <v>%</v>
      </c>
    </row>
    <row r="42" spans="2:6" x14ac:dyDescent="0.25">
      <c r="B42" s="13" t="s">
        <v>38</v>
      </c>
      <c r="C42" s="27">
        <v>0</v>
      </c>
      <c r="D42" s="27">
        <v>0</v>
      </c>
      <c r="E42" s="27">
        <v>0</v>
      </c>
      <c r="F42" s="32" t="str">
        <f t="shared" si="0"/>
        <v>%</v>
      </c>
    </row>
    <row r="43" spans="2:6" hidden="1" x14ac:dyDescent="0.25">
      <c r="B43" s="13"/>
      <c r="C43" s="27"/>
      <c r="D43" s="27"/>
      <c r="E43" s="27"/>
      <c r="F43" s="32" t="str">
        <f t="shared" si="0"/>
        <v>%</v>
      </c>
    </row>
    <row r="44" spans="2:6" hidden="1" x14ac:dyDescent="0.25">
      <c r="B44" s="13"/>
      <c r="C44" s="27"/>
      <c r="D44" s="27"/>
      <c r="E44" s="27"/>
      <c r="F44" s="32" t="str">
        <f t="shared" si="0"/>
        <v>%</v>
      </c>
    </row>
    <row r="45" spans="2:6" ht="15" hidden="1" customHeight="1" x14ac:dyDescent="0.25">
      <c r="B45" s="13"/>
      <c r="C45" s="27"/>
      <c r="D45" s="27"/>
      <c r="E45" s="27"/>
      <c r="F45" s="32" t="str">
        <f t="shared" si="0"/>
        <v>%</v>
      </c>
    </row>
    <row r="46" spans="2:6" hidden="1" x14ac:dyDescent="0.25">
      <c r="B46" s="13"/>
      <c r="C46" s="27"/>
      <c r="D46" s="27"/>
      <c r="E46" s="27"/>
      <c r="F46" s="32" t="str">
        <f t="shared" si="0"/>
        <v>%</v>
      </c>
    </row>
    <row r="47" spans="2:6" hidden="1" x14ac:dyDescent="0.25">
      <c r="B47" s="13"/>
      <c r="C47" s="27"/>
      <c r="D47" s="27"/>
      <c r="E47" s="27"/>
      <c r="F47" s="32" t="str">
        <f t="shared" si="0"/>
        <v>%</v>
      </c>
    </row>
    <row r="48" spans="2:6" hidden="1" x14ac:dyDescent="0.25">
      <c r="B48" s="13"/>
      <c r="C48" s="27"/>
      <c r="D48" s="27"/>
      <c r="E48" s="27"/>
      <c r="F48" s="32" t="str">
        <f t="shared" si="0"/>
        <v>%</v>
      </c>
    </row>
    <row r="49" spans="2:6" x14ac:dyDescent="0.25">
      <c r="B49" s="43" t="s">
        <v>3</v>
      </c>
      <c r="C49" s="44">
        <f>+C40+C34+C29+C16+C14+C9</f>
        <v>0</v>
      </c>
      <c r="D49" s="44">
        <f t="shared" ref="D49:E49" si="4">+D40+D34+D29+D16+D14+D9</f>
        <v>0</v>
      </c>
      <c r="E49" s="44">
        <f t="shared" si="4"/>
        <v>0</v>
      </c>
      <c r="F49" s="45" t="str">
        <f t="shared" si="0"/>
        <v>%</v>
      </c>
    </row>
    <row r="50" spans="2:6" x14ac:dyDescent="0.25">
      <c r="B50" s="34" t="s">
        <v>43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68" t="s">
        <v>8</v>
      </c>
      <c r="C2" s="68"/>
      <c r="D2" s="68"/>
      <c r="E2" s="68"/>
      <c r="F2" s="68"/>
    </row>
    <row r="5" spans="2:6" ht="38.25" x14ac:dyDescent="0.25">
      <c r="B5" s="8" t="s">
        <v>4</v>
      </c>
      <c r="C5" s="8" t="s">
        <v>1</v>
      </c>
      <c r="D5" s="8" t="s">
        <v>2</v>
      </c>
      <c r="E5" s="10" t="s">
        <v>7</v>
      </c>
      <c r="F5" s="10" t="s">
        <v>5</v>
      </c>
    </row>
    <row r="6" spans="2:6" x14ac:dyDescent="0.25">
      <c r="B6" s="2" t="s">
        <v>0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1"/>
      <c r="C7" s="12"/>
      <c r="D7" s="12"/>
      <c r="E7" s="12"/>
      <c r="F7" s="18" t="e">
        <f>E7/D7</f>
        <v>#DIV/0!</v>
      </c>
    </row>
    <row r="8" spans="2:6" x14ac:dyDescent="0.25">
      <c r="B8" s="14"/>
      <c r="C8" s="15"/>
      <c r="D8" s="15"/>
      <c r="E8" s="15"/>
      <c r="F8" s="19" t="e">
        <f>E8/D8</f>
        <v>#DIV/0!</v>
      </c>
    </row>
    <row r="9" spans="2:6" x14ac:dyDescent="0.25">
      <c r="B9" s="4" t="s">
        <v>3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6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37"/>
  <sheetViews>
    <sheetView showGridLines="0" zoomScale="120" zoomScaleNormal="120" workbookViewId="0"/>
  </sheetViews>
  <sheetFormatPr baseColWidth="10" defaultRowHeight="15" x14ac:dyDescent="0.25"/>
  <cols>
    <col min="2" max="2" width="82.285156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75" customHeight="1" x14ac:dyDescent="0.25">
      <c r="B5" s="68" t="s">
        <v>46</v>
      </c>
      <c r="C5" s="68"/>
      <c r="D5" s="68"/>
      <c r="E5" s="68"/>
      <c r="F5" s="68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41</v>
      </c>
      <c r="F8" s="48" t="s">
        <v>5</v>
      </c>
    </row>
    <row r="9" spans="2:6" x14ac:dyDescent="0.25">
      <c r="B9" s="40" t="s">
        <v>20</v>
      </c>
      <c r="C9" s="41">
        <f>SUM(C10:C12)</f>
        <v>0</v>
      </c>
      <c r="D9" s="41">
        <f t="shared" ref="D9:E9" si="0">SUM(D10:D12)</f>
        <v>0</v>
      </c>
      <c r="E9" s="41">
        <f t="shared" si="0"/>
        <v>0</v>
      </c>
      <c r="F9" s="42" t="str">
        <f t="shared" ref="F9:F14" si="1">IF(E9=0,"%",E9/D9)</f>
        <v>%</v>
      </c>
    </row>
    <row r="10" spans="2:6" x14ac:dyDescent="0.25">
      <c r="B10" s="11" t="s">
        <v>38</v>
      </c>
      <c r="C10" s="26">
        <v>0</v>
      </c>
      <c r="D10" s="26">
        <v>0</v>
      </c>
      <c r="E10" s="26">
        <v>0</v>
      </c>
      <c r="F10" s="23" t="str">
        <f t="shared" si="1"/>
        <v>%</v>
      </c>
    </row>
    <row r="11" spans="2:6" hidden="1" x14ac:dyDescent="0.25">
      <c r="B11" s="63"/>
      <c r="C11" s="64"/>
      <c r="D11" s="64"/>
      <c r="E11" s="64"/>
      <c r="F11" s="23" t="str">
        <f t="shared" si="1"/>
        <v>%</v>
      </c>
    </row>
    <row r="12" spans="2:6" hidden="1" x14ac:dyDescent="0.25">
      <c r="B12" s="63"/>
      <c r="C12" s="64"/>
      <c r="D12" s="64"/>
      <c r="E12" s="64"/>
      <c r="F12" s="23" t="str">
        <f t="shared" si="1"/>
        <v>%</v>
      </c>
    </row>
    <row r="13" spans="2:6" s="1" customFormat="1" hidden="1" x14ac:dyDescent="0.25">
      <c r="B13" s="40" t="s">
        <v>19</v>
      </c>
      <c r="C13" s="41">
        <f>+C14</f>
        <v>0</v>
      </c>
      <c r="D13" s="41">
        <f t="shared" ref="D13:E13" si="2">+D14</f>
        <v>0</v>
      </c>
      <c r="E13" s="41">
        <f t="shared" si="2"/>
        <v>0</v>
      </c>
      <c r="F13" s="42" t="str">
        <f t="shared" si="1"/>
        <v>%</v>
      </c>
    </row>
    <row r="14" spans="2:6" s="1" customFormat="1" hidden="1" x14ac:dyDescent="0.25">
      <c r="B14" s="13"/>
      <c r="C14" s="27"/>
      <c r="D14" s="27"/>
      <c r="E14" s="27"/>
      <c r="F14" s="22" t="str">
        <f t="shared" si="1"/>
        <v>%</v>
      </c>
    </row>
    <row r="15" spans="2:6" x14ac:dyDescent="0.25">
      <c r="B15" s="40" t="s">
        <v>18</v>
      </c>
      <c r="C15" s="41">
        <f>SUM(C16:C27)</f>
        <v>0</v>
      </c>
      <c r="D15" s="41">
        <f>SUM(D16:D27)</f>
        <v>0</v>
      </c>
      <c r="E15" s="41">
        <f>SUM(E16:E27)</f>
        <v>0</v>
      </c>
      <c r="F15" s="42" t="str">
        <f t="shared" ref="F15:F27" si="3">IF(E15=0,"%",E15/D15)</f>
        <v>%</v>
      </c>
    </row>
    <row r="16" spans="2:6" x14ac:dyDescent="0.25">
      <c r="B16" s="11" t="s">
        <v>38</v>
      </c>
      <c r="C16" s="26">
        <v>0</v>
      </c>
      <c r="D16" s="26">
        <v>0</v>
      </c>
      <c r="E16" s="26">
        <v>0</v>
      </c>
      <c r="F16" s="23" t="str">
        <f t="shared" si="3"/>
        <v>%</v>
      </c>
    </row>
    <row r="17" spans="2:6" hidden="1" x14ac:dyDescent="0.25">
      <c r="B17" s="63"/>
      <c r="C17" s="64"/>
      <c r="D17" s="64"/>
      <c r="E17" s="64"/>
      <c r="F17" s="23" t="str">
        <f t="shared" si="3"/>
        <v>%</v>
      </c>
    </row>
    <row r="18" spans="2:6" hidden="1" x14ac:dyDescent="0.25">
      <c r="B18" s="63"/>
      <c r="C18" s="64"/>
      <c r="D18" s="64"/>
      <c r="E18" s="64"/>
      <c r="F18" s="23" t="str">
        <f t="shared" si="3"/>
        <v>%</v>
      </c>
    </row>
    <row r="19" spans="2:6" hidden="1" x14ac:dyDescent="0.25">
      <c r="B19" s="63"/>
      <c r="C19" s="64"/>
      <c r="D19" s="64"/>
      <c r="E19" s="64"/>
      <c r="F19" s="23" t="str">
        <f t="shared" si="3"/>
        <v>%</v>
      </c>
    </row>
    <row r="20" spans="2:6" hidden="1" x14ac:dyDescent="0.25">
      <c r="B20" s="63"/>
      <c r="C20" s="64"/>
      <c r="D20" s="64"/>
      <c r="E20" s="64"/>
      <c r="F20" s="23" t="str">
        <f t="shared" si="3"/>
        <v>%</v>
      </c>
    </row>
    <row r="21" spans="2:6" hidden="1" x14ac:dyDescent="0.25">
      <c r="B21" s="63"/>
      <c r="C21" s="64"/>
      <c r="D21" s="64"/>
      <c r="E21" s="64"/>
      <c r="F21" s="23" t="str">
        <f t="shared" si="3"/>
        <v>%</v>
      </c>
    </row>
    <row r="22" spans="2:6" hidden="1" x14ac:dyDescent="0.25">
      <c r="B22" s="63"/>
      <c r="C22" s="64"/>
      <c r="D22" s="64"/>
      <c r="E22" s="64"/>
      <c r="F22" s="23" t="str">
        <f t="shared" si="3"/>
        <v>%</v>
      </c>
    </row>
    <row r="23" spans="2:6" hidden="1" x14ac:dyDescent="0.25">
      <c r="B23" s="63"/>
      <c r="C23" s="64"/>
      <c r="D23" s="64"/>
      <c r="E23" s="64"/>
      <c r="F23" s="23" t="str">
        <f t="shared" si="3"/>
        <v>%</v>
      </c>
    </row>
    <row r="24" spans="2:6" hidden="1" x14ac:dyDescent="0.25">
      <c r="B24" s="63"/>
      <c r="C24" s="64"/>
      <c r="D24" s="64"/>
      <c r="E24" s="64"/>
      <c r="F24" s="23" t="str">
        <f t="shared" si="3"/>
        <v>%</v>
      </c>
    </row>
    <row r="25" spans="2:6" hidden="1" x14ac:dyDescent="0.25">
      <c r="B25" s="63"/>
      <c r="C25" s="64"/>
      <c r="D25" s="64"/>
      <c r="E25" s="64"/>
      <c r="F25" s="23" t="str">
        <f t="shared" si="3"/>
        <v>%</v>
      </c>
    </row>
    <row r="26" spans="2:6" hidden="1" x14ac:dyDescent="0.25">
      <c r="B26" s="63"/>
      <c r="C26" s="64"/>
      <c r="D26" s="64"/>
      <c r="E26" s="64"/>
      <c r="F26" s="23" t="str">
        <f t="shared" si="3"/>
        <v>%</v>
      </c>
    </row>
    <row r="27" spans="2:6" hidden="1" x14ac:dyDescent="0.25">
      <c r="B27" s="63"/>
      <c r="C27" s="64"/>
      <c r="D27" s="64"/>
      <c r="E27" s="64"/>
      <c r="F27" s="23" t="str">
        <f t="shared" si="3"/>
        <v>%</v>
      </c>
    </row>
    <row r="28" spans="2:6" hidden="1" x14ac:dyDescent="0.25">
      <c r="B28" s="40" t="s">
        <v>17</v>
      </c>
      <c r="C28" s="41">
        <f>++C29</f>
        <v>0</v>
      </c>
      <c r="D28" s="41">
        <f t="shared" ref="D28:E30" si="4">++D29</f>
        <v>0</v>
      </c>
      <c r="E28" s="41">
        <f t="shared" si="4"/>
        <v>0</v>
      </c>
      <c r="F28" s="42" t="str">
        <f t="shared" ref="F28:F29" si="5">IF(E28=0,"%",E28/D28)</f>
        <v>%</v>
      </c>
    </row>
    <row r="29" spans="2:6" hidden="1" x14ac:dyDescent="0.25">
      <c r="B29" s="11"/>
      <c r="C29" s="26">
        <v>0</v>
      </c>
      <c r="D29" s="26">
        <v>0</v>
      </c>
      <c r="E29" s="26">
        <v>0</v>
      </c>
      <c r="F29" s="23" t="str">
        <f t="shared" si="5"/>
        <v>%</v>
      </c>
    </row>
    <row r="30" spans="2:6" x14ac:dyDescent="0.25">
      <c r="B30" s="40" t="s">
        <v>16</v>
      </c>
      <c r="C30" s="41">
        <f>++C31</f>
        <v>0</v>
      </c>
      <c r="D30" s="41">
        <f t="shared" si="4"/>
        <v>0</v>
      </c>
      <c r="E30" s="41">
        <f t="shared" si="4"/>
        <v>0</v>
      </c>
      <c r="F30" s="42" t="str">
        <f t="shared" ref="F30:F31" si="6">IF(E30=0,"%",E30/D30)</f>
        <v>%</v>
      </c>
    </row>
    <row r="31" spans="2:6" x14ac:dyDescent="0.25">
      <c r="B31" s="11" t="s">
        <v>38</v>
      </c>
      <c r="C31" s="26">
        <v>0</v>
      </c>
      <c r="D31" s="26">
        <v>0</v>
      </c>
      <c r="E31" s="26">
        <v>0</v>
      </c>
      <c r="F31" s="23" t="str">
        <f t="shared" si="6"/>
        <v>%</v>
      </c>
    </row>
    <row r="32" spans="2:6" x14ac:dyDescent="0.25">
      <c r="B32" s="40" t="s">
        <v>15</v>
      </c>
      <c r="C32" s="41">
        <f>SUM(C33:C35)</f>
        <v>164314235</v>
      </c>
      <c r="D32" s="41">
        <f>SUM(D33:D35)</f>
        <v>164314235</v>
      </c>
      <c r="E32" s="41">
        <f>SUM(E33:E35)</f>
        <v>8121326.9799999995</v>
      </c>
      <c r="F32" s="42">
        <f t="shared" ref="F32:F35" si="7">IF(E32=0,"%",E32/D32)</f>
        <v>4.9425583729857607E-2</v>
      </c>
    </row>
    <row r="33" spans="2:6" x14ac:dyDescent="0.25">
      <c r="B33" s="11" t="s">
        <v>38</v>
      </c>
      <c r="C33" s="26">
        <v>164314235</v>
      </c>
      <c r="D33" s="26">
        <v>164314235</v>
      </c>
      <c r="E33" s="26">
        <v>8121326.9799999995</v>
      </c>
      <c r="F33" s="23">
        <f t="shared" si="7"/>
        <v>4.9425583729857607E-2</v>
      </c>
    </row>
    <row r="34" spans="2:6" hidden="1" x14ac:dyDescent="0.25">
      <c r="B34" s="65"/>
      <c r="C34" s="64"/>
      <c r="D34" s="64"/>
      <c r="E34" s="64"/>
      <c r="F34" s="23" t="str">
        <f t="shared" si="7"/>
        <v>%</v>
      </c>
    </row>
    <row r="35" spans="2:6" hidden="1" x14ac:dyDescent="0.25">
      <c r="B35" s="65"/>
      <c r="C35" s="64"/>
      <c r="D35" s="64"/>
      <c r="E35" s="64"/>
      <c r="F35" s="23" t="str">
        <f t="shared" si="7"/>
        <v>%</v>
      </c>
    </row>
    <row r="36" spans="2:6" x14ac:dyDescent="0.25">
      <c r="B36" s="43" t="s">
        <v>3</v>
      </c>
      <c r="C36" s="44">
        <f>+C9+C13+C15+C28+C30+C32</f>
        <v>164314235</v>
      </c>
      <c r="D36" s="44">
        <f>+D9+D13+D15+D28+D30+D32</f>
        <v>164314235</v>
      </c>
      <c r="E36" s="44">
        <f>+E9+E13+E15+E28+E30+E32</f>
        <v>8121326.9799999995</v>
      </c>
      <c r="F36" s="45">
        <f t="shared" ref="F36" si="8">IF(D36=0,"%",E36/D36)</f>
        <v>4.9425583729857607E-2</v>
      </c>
    </row>
    <row r="37" spans="2:6" x14ac:dyDescent="0.25">
      <c r="B37" s="34" t="s">
        <v>43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35"/>
  <sheetViews>
    <sheetView showGridLines="0" zoomScale="120" zoomScaleNormal="120" workbookViewId="0"/>
  </sheetViews>
  <sheetFormatPr baseColWidth="10" defaultRowHeight="15" x14ac:dyDescent="0.25"/>
  <cols>
    <col min="2" max="2" width="110.57031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8" t="s">
        <v>45</v>
      </c>
      <c r="C5" s="68"/>
      <c r="D5" s="68"/>
      <c r="E5" s="68"/>
      <c r="F5" s="68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41</v>
      </c>
      <c r="F8" s="48" t="s">
        <v>5</v>
      </c>
    </row>
    <row r="9" spans="2:6" x14ac:dyDescent="0.25">
      <c r="B9" s="40" t="s">
        <v>20</v>
      </c>
      <c r="C9" s="41">
        <f>+C10</f>
        <v>0</v>
      </c>
      <c r="D9" s="41">
        <f t="shared" ref="D9:E9" si="0">+D10</f>
        <v>0</v>
      </c>
      <c r="E9" s="41">
        <f t="shared" si="0"/>
        <v>0</v>
      </c>
      <c r="F9" s="42" t="str">
        <f t="shared" ref="F9:F34" si="1">IF(E9=0,"%",E9/D9)</f>
        <v>%</v>
      </c>
    </row>
    <row r="10" spans="2:6" x14ac:dyDescent="0.25">
      <c r="B10" s="25" t="s">
        <v>38</v>
      </c>
      <c r="C10" s="26">
        <v>0</v>
      </c>
      <c r="D10" s="26">
        <v>0</v>
      </c>
      <c r="E10" s="26">
        <v>0</v>
      </c>
      <c r="F10" s="23" t="str">
        <f t="shared" si="1"/>
        <v>%</v>
      </c>
    </row>
    <row r="11" spans="2:6" x14ac:dyDescent="0.25">
      <c r="B11" s="40" t="s">
        <v>18</v>
      </c>
      <c r="C11" s="41">
        <f>+SUM(C12:C22)</f>
        <v>38253804</v>
      </c>
      <c r="D11" s="41">
        <f>+SUM(D12:D22)</f>
        <v>614752475</v>
      </c>
      <c r="E11" s="41">
        <f>+SUM(E12:E22)</f>
        <v>137734283.07000002</v>
      </c>
      <c r="F11" s="42">
        <f t="shared" ref="F11:F12" si="2">IF(E11=0,"%",E11/D11)</f>
        <v>0.22404835876423274</v>
      </c>
    </row>
    <row r="12" spans="2:6" x14ac:dyDescent="0.25">
      <c r="B12" s="25" t="s">
        <v>28</v>
      </c>
      <c r="C12" s="26">
        <v>0</v>
      </c>
      <c r="D12" s="26">
        <v>38490109</v>
      </c>
      <c r="E12" s="26">
        <v>7612212</v>
      </c>
      <c r="F12" s="23">
        <f t="shared" si="2"/>
        <v>0.19777060127317383</v>
      </c>
    </row>
    <row r="13" spans="2:6" x14ac:dyDescent="0.25">
      <c r="B13" s="24" t="s">
        <v>29</v>
      </c>
      <c r="C13" s="27">
        <v>0</v>
      </c>
      <c r="D13" s="27">
        <v>4557623</v>
      </c>
      <c r="E13" s="27">
        <v>493845.2</v>
      </c>
      <c r="F13" s="32">
        <f t="shared" si="1"/>
        <v>0.10835586883776917</v>
      </c>
    </row>
    <row r="14" spans="2:6" x14ac:dyDescent="0.25">
      <c r="B14" s="24" t="s">
        <v>30</v>
      </c>
      <c r="C14" s="27">
        <v>0</v>
      </c>
      <c r="D14" s="27">
        <v>191507</v>
      </c>
      <c r="E14" s="27">
        <v>0</v>
      </c>
      <c r="F14" s="32" t="str">
        <f t="shared" si="1"/>
        <v>%</v>
      </c>
    </row>
    <row r="15" spans="2:6" x14ac:dyDescent="0.25">
      <c r="B15" s="24" t="s">
        <v>31</v>
      </c>
      <c r="C15" s="27">
        <v>107800</v>
      </c>
      <c r="D15" s="27">
        <v>9984752</v>
      </c>
      <c r="E15" s="27">
        <v>274000.20000000007</v>
      </c>
      <c r="F15" s="32">
        <f t="shared" si="1"/>
        <v>2.7441863353241031E-2</v>
      </c>
    </row>
    <row r="16" spans="2:6" x14ac:dyDescent="0.25">
      <c r="B16" s="24" t="s">
        <v>32</v>
      </c>
      <c r="C16" s="27">
        <v>0</v>
      </c>
      <c r="D16" s="27">
        <v>67649436</v>
      </c>
      <c r="E16" s="27">
        <v>5088787.330000001</v>
      </c>
      <c r="F16" s="32">
        <f t="shared" si="1"/>
        <v>7.5222908436368946E-2</v>
      </c>
    </row>
    <row r="17" spans="2:6" x14ac:dyDescent="0.25">
      <c r="B17" s="24" t="s">
        <v>34</v>
      </c>
      <c r="C17" s="27">
        <v>0</v>
      </c>
      <c r="D17" s="27">
        <v>5800189</v>
      </c>
      <c r="E17" s="27">
        <v>744096.63</v>
      </c>
      <c r="F17" s="32">
        <f t="shared" si="1"/>
        <v>0.12828834198333883</v>
      </c>
    </row>
    <row r="18" spans="2:6" x14ac:dyDescent="0.25">
      <c r="B18" s="24" t="s">
        <v>35</v>
      </c>
      <c r="C18" s="27">
        <v>0</v>
      </c>
      <c r="D18" s="27">
        <v>918845</v>
      </c>
      <c r="E18" s="27">
        <v>22783.43</v>
      </c>
      <c r="F18" s="32">
        <f t="shared" si="1"/>
        <v>2.4795727244529817E-2</v>
      </c>
    </row>
    <row r="19" spans="2:6" x14ac:dyDescent="0.25">
      <c r="B19" s="24" t="s">
        <v>36</v>
      </c>
      <c r="C19" s="27">
        <v>0</v>
      </c>
      <c r="D19" s="27">
        <v>3771274</v>
      </c>
      <c r="E19" s="27">
        <v>17872.7</v>
      </c>
      <c r="F19" s="32">
        <f t="shared" si="1"/>
        <v>4.7391677189193892E-3</v>
      </c>
    </row>
    <row r="20" spans="2:6" x14ac:dyDescent="0.25">
      <c r="B20" s="24" t="s">
        <v>40</v>
      </c>
      <c r="C20" s="27">
        <v>0</v>
      </c>
      <c r="D20" s="27">
        <v>9021682</v>
      </c>
      <c r="E20" s="27">
        <v>109177.23</v>
      </c>
      <c r="F20" s="32">
        <f t="shared" si="1"/>
        <v>1.2101649115985245E-2</v>
      </c>
    </row>
    <row r="21" spans="2:6" x14ac:dyDescent="0.25">
      <c r="B21" s="24" t="s">
        <v>37</v>
      </c>
      <c r="C21" s="27">
        <v>0</v>
      </c>
      <c r="D21" s="27">
        <v>97</v>
      </c>
      <c r="E21" s="27">
        <v>0</v>
      </c>
      <c r="F21" s="32" t="str">
        <f t="shared" si="1"/>
        <v>%</v>
      </c>
    </row>
    <row r="22" spans="2:6" x14ac:dyDescent="0.25">
      <c r="B22" s="24" t="s">
        <v>38</v>
      </c>
      <c r="C22" s="27">
        <v>38146004</v>
      </c>
      <c r="D22" s="27">
        <v>474366961</v>
      </c>
      <c r="E22" s="27">
        <v>123371508.35000001</v>
      </c>
      <c r="F22" s="32">
        <f t="shared" si="1"/>
        <v>0.26007609823821609</v>
      </c>
    </row>
    <row r="23" spans="2:6" x14ac:dyDescent="0.25">
      <c r="B23" s="40" t="s">
        <v>17</v>
      </c>
      <c r="C23" s="41">
        <f>SUM(C24:C25)</f>
        <v>0</v>
      </c>
      <c r="D23" s="41">
        <f t="shared" ref="D23:E23" si="3">SUM(D24:D25)</f>
        <v>0</v>
      </c>
      <c r="E23" s="41">
        <f t="shared" si="3"/>
        <v>0</v>
      </c>
      <c r="F23" s="42" t="str">
        <f t="shared" ref="F23:F24" si="4">IF(E23=0,"%",E23/D23)</f>
        <v>%</v>
      </c>
    </row>
    <row r="24" spans="2:6" x14ac:dyDescent="0.25">
      <c r="B24" s="24" t="s">
        <v>23</v>
      </c>
      <c r="C24" s="27">
        <v>0</v>
      </c>
      <c r="D24" s="27">
        <v>0</v>
      </c>
      <c r="E24" s="27">
        <v>0</v>
      </c>
      <c r="F24" s="32" t="str">
        <f t="shared" si="4"/>
        <v>%</v>
      </c>
    </row>
    <row r="25" spans="2:6" x14ac:dyDescent="0.25">
      <c r="B25" s="61" t="s">
        <v>26</v>
      </c>
      <c r="C25" s="62">
        <v>0</v>
      </c>
      <c r="D25" s="62">
        <v>0</v>
      </c>
      <c r="E25" s="62">
        <v>0</v>
      </c>
      <c r="F25" s="32" t="str">
        <f t="shared" si="1"/>
        <v>%</v>
      </c>
    </row>
    <row r="26" spans="2:6" x14ac:dyDescent="0.25">
      <c r="B26" s="40" t="s">
        <v>16</v>
      </c>
      <c r="C26" s="41">
        <f>+C27</f>
        <v>0</v>
      </c>
      <c r="D26" s="41">
        <f t="shared" ref="D26:E26" si="5">+D27</f>
        <v>0</v>
      </c>
      <c r="E26" s="41">
        <f t="shared" si="5"/>
        <v>0</v>
      </c>
      <c r="F26" s="42" t="str">
        <f t="shared" si="1"/>
        <v>%</v>
      </c>
    </row>
    <row r="27" spans="2:6" x14ac:dyDescent="0.25">
      <c r="B27" s="24" t="s">
        <v>38</v>
      </c>
      <c r="C27" s="27">
        <v>0</v>
      </c>
      <c r="D27" s="27">
        <v>0</v>
      </c>
      <c r="E27" s="27">
        <v>0</v>
      </c>
      <c r="F27" s="32" t="str">
        <f t="shared" si="1"/>
        <v>%</v>
      </c>
    </row>
    <row r="28" spans="2:6" x14ac:dyDescent="0.25">
      <c r="B28" s="40" t="s">
        <v>15</v>
      </c>
      <c r="C28" s="41">
        <f>+SUM(C29:C33)</f>
        <v>8062328</v>
      </c>
      <c r="D28" s="41">
        <f>+SUM(D29:D33)</f>
        <v>7875313</v>
      </c>
      <c r="E28" s="41">
        <f>+SUM(E29:E33)</f>
        <v>424449.62999999995</v>
      </c>
      <c r="F28" s="42">
        <f t="shared" si="1"/>
        <v>5.3896223553273365E-2</v>
      </c>
    </row>
    <row r="29" spans="2:6" x14ac:dyDescent="0.25">
      <c r="B29" s="25" t="s">
        <v>28</v>
      </c>
      <c r="C29" s="26">
        <v>0</v>
      </c>
      <c r="D29" s="26">
        <v>123800</v>
      </c>
      <c r="E29" s="26">
        <v>0</v>
      </c>
      <c r="F29" s="32" t="str">
        <f t="shared" si="1"/>
        <v>%</v>
      </c>
    </row>
    <row r="30" spans="2:6" x14ac:dyDescent="0.25">
      <c r="B30" s="70" t="s">
        <v>31</v>
      </c>
      <c r="C30" s="64">
        <v>0</v>
      </c>
      <c r="D30" s="64">
        <v>79100</v>
      </c>
      <c r="E30" s="64">
        <v>0</v>
      </c>
      <c r="F30" s="32" t="str">
        <f t="shared" si="1"/>
        <v>%</v>
      </c>
    </row>
    <row r="31" spans="2:6" x14ac:dyDescent="0.25">
      <c r="B31" s="70" t="s">
        <v>34</v>
      </c>
      <c r="C31" s="64">
        <v>0</v>
      </c>
      <c r="D31" s="64">
        <v>4400</v>
      </c>
      <c r="E31" s="64">
        <v>0</v>
      </c>
      <c r="F31" s="32" t="str">
        <f t="shared" si="1"/>
        <v>%</v>
      </c>
    </row>
    <row r="32" spans="2:6" x14ac:dyDescent="0.25">
      <c r="B32" s="70" t="s">
        <v>37</v>
      </c>
      <c r="C32" s="64">
        <v>0</v>
      </c>
      <c r="D32" s="64">
        <v>88133</v>
      </c>
      <c r="E32" s="64">
        <v>0</v>
      </c>
      <c r="F32" s="32" t="str">
        <f t="shared" si="1"/>
        <v>%</v>
      </c>
    </row>
    <row r="33" spans="2:6" x14ac:dyDescent="0.25">
      <c r="B33" s="70" t="s">
        <v>38</v>
      </c>
      <c r="C33" s="64">
        <v>8062328</v>
      </c>
      <c r="D33" s="64">
        <v>7579880</v>
      </c>
      <c r="E33" s="64">
        <v>424449.62999999995</v>
      </c>
      <c r="F33" s="32">
        <f t="shared" si="1"/>
        <v>5.5996879897834785E-2</v>
      </c>
    </row>
    <row r="34" spans="2:6" x14ac:dyDescent="0.25">
      <c r="B34" s="43" t="s">
        <v>3</v>
      </c>
      <c r="C34" s="44">
        <f>+C28+C26+C23+C11</f>
        <v>46316132</v>
      </c>
      <c r="D34" s="44">
        <f>+D28+D26+D23+D11</f>
        <v>622627788</v>
      </c>
      <c r="E34" s="44">
        <f>+E28+E26+E23+E11</f>
        <v>138158732.70000002</v>
      </c>
      <c r="F34" s="45">
        <f t="shared" si="1"/>
        <v>0.22189618799988417</v>
      </c>
    </row>
    <row r="35" spans="2:6" x14ac:dyDescent="0.25">
      <c r="B35" s="34" t="s">
        <v>43</v>
      </c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7"/>
  <sheetViews>
    <sheetView showGridLines="0" zoomScale="120" zoomScaleNormal="120" workbookViewId="0">
      <selection activeCell="E16" sqref="E16"/>
    </sheetView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9" t="s">
        <v>44</v>
      </c>
      <c r="C5" s="69"/>
      <c r="D5" s="69"/>
      <c r="E5" s="69"/>
      <c r="F5" s="69"/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41</v>
      </c>
      <c r="F8" s="48" t="s">
        <v>5</v>
      </c>
    </row>
    <row r="9" spans="2:6" x14ac:dyDescent="0.25">
      <c r="B9" s="40" t="s">
        <v>21</v>
      </c>
      <c r="C9" s="41">
        <f>SUM(C10:C12)</f>
        <v>402459</v>
      </c>
      <c r="D9" s="41">
        <f t="shared" ref="D9:E9" si="0">SUM(D10:D12)</f>
        <v>403726</v>
      </c>
      <c r="E9" s="41">
        <f t="shared" si="0"/>
        <v>0</v>
      </c>
      <c r="F9" s="42" t="str">
        <f t="shared" ref="F9:F16" si="1">IF(E9=0,"%",E9/D9)</f>
        <v>%</v>
      </c>
    </row>
    <row r="10" spans="2:6" x14ac:dyDescent="0.25">
      <c r="B10" s="24" t="s">
        <v>28</v>
      </c>
      <c r="C10" s="27">
        <v>162351</v>
      </c>
      <c r="D10" s="27">
        <v>162871</v>
      </c>
      <c r="E10" s="27">
        <v>0</v>
      </c>
      <c r="F10" s="32" t="str">
        <f t="shared" si="1"/>
        <v>%</v>
      </c>
    </row>
    <row r="11" spans="2:6" x14ac:dyDescent="0.25">
      <c r="B11" s="66" t="s">
        <v>40</v>
      </c>
      <c r="C11" s="67">
        <v>78616</v>
      </c>
      <c r="D11" s="67">
        <v>79363</v>
      </c>
      <c r="E11" s="67">
        <v>0</v>
      </c>
      <c r="F11" s="32" t="str">
        <f t="shared" si="1"/>
        <v>%</v>
      </c>
    </row>
    <row r="12" spans="2:6" x14ac:dyDescent="0.25">
      <c r="B12" s="50" t="s">
        <v>38</v>
      </c>
      <c r="C12" s="28">
        <v>161492</v>
      </c>
      <c r="D12" s="28">
        <v>161492</v>
      </c>
      <c r="E12" s="28">
        <v>0</v>
      </c>
      <c r="F12" s="33" t="str">
        <f t="shared" si="1"/>
        <v>%</v>
      </c>
    </row>
    <row r="13" spans="2:6" x14ac:dyDescent="0.25">
      <c r="B13" s="40" t="s">
        <v>15</v>
      </c>
      <c r="C13" s="41">
        <f>SUM(C14:C15)</f>
        <v>0</v>
      </c>
      <c r="D13" s="41">
        <f t="shared" ref="D13:E13" si="2">SUM(D14:D15)</f>
        <v>0</v>
      </c>
      <c r="E13" s="41">
        <f t="shared" si="2"/>
        <v>0</v>
      </c>
      <c r="F13" s="51" t="str">
        <f t="shared" si="1"/>
        <v>%</v>
      </c>
    </row>
    <row r="14" spans="2:6" x14ac:dyDescent="0.25">
      <c r="B14" s="24" t="s">
        <v>27</v>
      </c>
      <c r="C14" s="27">
        <v>0</v>
      </c>
      <c r="D14" s="27">
        <v>0</v>
      </c>
      <c r="E14" s="27">
        <v>0</v>
      </c>
      <c r="F14" s="32" t="str">
        <f t="shared" si="1"/>
        <v>%</v>
      </c>
    </row>
    <row r="15" spans="2:6" x14ac:dyDescent="0.25">
      <c r="B15" s="50" t="s">
        <v>28</v>
      </c>
      <c r="C15" s="28">
        <v>0</v>
      </c>
      <c r="D15" s="28">
        <v>0</v>
      </c>
      <c r="E15" s="28">
        <v>0</v>
      </c>
      <c r="F15" s="33" t="str">
        <f t="shared" si="1"/>
        <v>%</v>
      </c>
    </row>
    <row r="16" spans="2:6" x14ac:dyDescent="0.25">
      <c r="B16" s="43" t="s">
        <v>3</v>
      </c>
      <c r="C16" s="44">
        <f>+C13+C9</f>
        <v>402459</v>
      </c>
      <c r="D16" s="44">
        <f t="shared" ref="D16:E16" si="3">+D13+D9</f>
        <v>403726</v>
      </c>
      <c r="E16" s="44">
        <f t="shared" si="3"/>
        <v>0</v>
      </c>
      <c r="F16" s="45" t="str">
        <f t="shared" si="1"/>
        <v>%</v>
      </c>
    </row>
    <row r="17" spans="2:2" x14ac:dyDescent="0.25">
      <c r="B17" s="34" t="s">
        <v>43</v>
      </c>
    </row>
  </sheetData>
  <mergeCells count="1">
    <mergeCell ref="B5:F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ROOC</vt:lpstr>
      <vt:lpstr>ROCC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2024-05-02T21:46:21Z</dcterms:modified>
</cp:coreProperties>
</file>