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pR - Pliego MINSA 2024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RO!$B$5:$F$75</definedName>
    <definedName name="_xlnm.Print_Area" localSheetId="4">ROCC!$B$5:$F$37</definedName>
    <definedName name="_xlnm.Print_Area" localSheetId="3">ROOC!$B$2:$F$10</definedName>
    <definedName name="_xlnm.Print_Area" localSheetId="0">'TODA FUENTE'!$B$5:$F$75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5" l="1"/>
  <c r="F18" i="5"/>
  <c r="F28" i="2"/>
  <c r="F27" i="2"/>
  <c r="F26" i="2"/>
  <c r="F27" i="1"/>
  <c r="F26" i="1"/>
  <c r="F35" i="5" l="1"/>
  <c r="F34" i="5"/>
  <c r="F32" i="5"/>
  <c r="F31" i="5"/>
  <c r="F30" i="5"/>
  <c r="E29" i="5"/>
  <c r="D29" i="5"/>
  <c r="C29" i="5"/>
  <c r="F57" i="2"/>
  <c r="C61" i="2"/>
  <c r="D61" i="2"/>
  <c r="E61" i="2"/>
  <c r="F57" i="1"/>
  <c r="C61" i="1"/>
  <c r="D61" i="1"/>
  <c r="E61" i="1"/>
  <c r="F11" i="7" l="1"/>
  <c r="F18" i="2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49" i="1"/>
  <c r="F25" i="2" l="1"/>
  <c r="F25" i="1"/>
  <c r="F16" i="5" l="1"/>
  <c r="C24" i="5"/>
  <c r="D24" i="5"/>
  <c r="E24" i="5"/>
  <c r="E30" i="8"/>
  <c r="D30" i="8"/>
  <c r="D36" i="8" s="1"/>
  <c r="C30" i="8"/>
  <c r="C36" i="8" s="1"/>
  <c r="F13" i="8" l="1"/>
  <c r="E36" i="8"/>
  <c r="F30" i="8"/>
  <c r="F26" i="5"/>
  <c r="F19" i="5"/>
  <c r="F35" i="3"/>
  <c r="F69" i="1"/>
  <c r="F42" i="1"/>
  <c r="F40" i="1"/>
  <c r="C44" i="1"/>
  <c r="D44" i="1"/>
  <c r="E44" i="1"/>
  <c r="F25" i="5" l="1"/>
  <c r="C30" i="1"/>
  <c r="D30" i="1"/>
  <c r="E30" i="1"/>
  <c r="F24" i="5" l="1"/>
  <c r="F33" i="8"/>
  <c r="F16" i="8"/>
  <c r="F68" i="2"/>
  <c r="F67" i="2"/>
  <c r="F66" i="2"/>
  <c r="F65" i="2"/>
  <c r="F71" i="1"/>
  <c r="F70" i="1"/>
  <c r="F32" i="8" l="1"/>
  <c r="F15" i="8"/>
  <c r="F36" i="8" l="1"/>
  <c r="F68" i="1"/>
  <c r="F17" i="5" l="1"/>
  <c r="F11" i="3" l="1"/>
  <c r="F49" i="2"/>
  <c r="F48" i="2"/>
  <c r="F47" i="2"/>
  <c r="F46" i="2"/>
  <c r="F34" i="2"/>
  <c r="F51" i="1"/>
  <c r="F50" i="1"/>
  <c r="F48" i="1"/>
  <c r="F47" i="1"/>
  <c r="F37" i="1"/>
  <c r="F15" i="7" l="1"/>
  <c r="F14" i="7"/>
  <c r="E13" i="7"/>
  <c r="D13" i="7"/>
  <c r="C13" i="7"/>
  <c r="E27" i="5"/>
  <c r="D27" i="5"/>
  <c r="C27" i="5"/>
  <c r="C34" i="3"/>
  <c r="D34" i="3"/>
  <c r="E34" i="3"/>
  <c r="F13" i="7" l="1"/>
  <c r="F32" i="3"/>
  <c r="F24" i="1"/>
  <c r="F28" i="5" l="1"/>
  <c r="F27" i="5"/>
  <c r="C30" i="2"/>
  <c r="D30" i="2"/>
  <c r="E30" i="2"/>
  <c r="E11" i="5" l="1"/>
  <c r="D11" i="5"/>
  <c r="C11" i="5"/>
  <c r="E9" i="5"/>
  <c r="D9" i="5"/>
  <c r="C9" i="5"/>
  <c r="E52" i="2"/>
  <c r="D52" i="2"/>
  <c r="C52" i="2"/>
  <c r="E52" i="1"/>
  <c r="D52" i="1"/>
  <c r="C52" i="1"/>
  <c r="F60" i="1"/>
  <c r="F59" i="1"/>
  <c r="F58" i="1"/>
  <c r="F15" i="5" l="1"/>
  <c r="F14" i="5"/>
  <c r="F13" i="5"/>
  <c r="F12" i="5"/>
  <c r="F11" i="5"/>
  <c r="F33" i="3" l="1"/>
  <c r="E29" i="3"/>
  <c r="D29" i="3"/>
  <c r="C29" i="3"/>
  <c r="E9" i="7" l="1"/>
  <c r="E16" i="7" s="1"/>
  <c r="D9" i="7"/>
  <c r="D16" i="7" s="1"/>
  <c r="C9" i="7"/>
  <c r="C16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6" i="2" l="1"/>
  <c r="F50" i="2"/>
  <c r="F45" i="2"/>
  <c r="F56" i="1"/>
  <c r="F46" i="1"/>
  <c r="F72" i="2" l="1"/>
  <c r="F67" i="1"/>
  <c r="F29" i="3" l="1"/>
  <c r="F34" i="3"/>
  <c r="F12" i="7"/>
  <c r="F10" i="7"/>
  <c r="F59" i="2" l="1"/>
  <c r="F58" i="2"/>
  <c r="F55" i="2"/>
  <c r="F55" i="1"/>
  <c r="F29" i="2" l="1"/>
  <c r="F24" i="2"/>
  <c r="F51" i="2" l="1"/>
  <c r="F45" i="1"/>
  <c r="C36" i="5" l="1"/>
  <c r="D36" i="5"/>
  <c r="E36" i="5"/>
  <c r="F10" i="8" l="1"/>
  <c r="F23" i="5" l="1"/>
  <c r="F22" i="5"/>
  <c r="F21" i="5"/>
  <c r="F20" i="5"/>
  <c r="F10" i="5"/>
  <c r="F73" i="2"/>
  <c r="F71" i="2"/>
  <c r="F70" i="2"/>
  <c r="F69" i="2"/>
  <c r="F64" i="2"/>
  <c r="F63" i="2"/>
  <c r="F62" i="2"/>
  <c r="F60" i="2"/>
  <c r="F54" i="2"/>
  <c r="F53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3" i="1"/>
  <c r="F72" i="1"/>
  <c r="F66" i="1"/>
  <c r="F65" i="1"/>
  <c r="F64" i="1"/>
  <c r="F63" i="1"/>
  <c r="F62" i="1"/>
  <c r="F54" i="1"/>
  <c r="F53" i="1"/>
  <c r="F43" i="1"/>
  <c r="F41" i="1"/>
  <c r="F39" i="1"/>
  <c r="F38" i="1"/>
  <c r="F36" i="1"/>
  <c r="F35" i="1"/>
  <c r="F34" i="1"/>
  <c r="F33" i="1"/>
  <c r="F32" i="1"/>
  <c r="F31" i="1"/>
  <c r="F22" i="1"/>
  <c r="F20" i="1"/>
  <c r="F19" i="1"/>
  <c r="F18" i="1"/>
  <c r="F16" i="1"/>
  <c r="F15" i="1"/>
  <c r="F14" i="1"/>
  <c r="F13" i="1"/>
  <c r="F12" i="1"/>
  <c r="F11" i="1"/>
  <c r="F10" i="1"/>
  <c r="F61" i="1" l="1"/>
  <c r="F61" i="2"/>
  <c r="E9" i="3"/>
  <c r="D9" i="3"/>
  <c r="C9" i="3"/>
  <c r="F9" i="3" l="1"/>
  <c r="F9" i="5"/>
  <c r="F44" i="1"/>
  <c r="F23" i="1"/>
  <c r="F9" i="8"/>
  <c r="F29" i="5"/>
  <c r="F36" i="5"/>
  <c r="F44" i="2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E74" i="2" s="1"/>
  <c r="D9" i="2"/>
  <c r="D74" i="2" s="1"/>
  <c r="C9" i="2"/>
  <c r="C74" i="2" s="1"/>
  <c r="E9" i="1"/>
  <c r="E74" i="1" s="1"/>
  <c r="D9" i="1"/>
  <c r="D74" i="1" s="1"/>
  <c r="C9" i="1"/>
  <c r="C74" i="1" s="1"/>
  <c r="E49" i="3" l="1"/>
  <c r="D49" i="3"/>
  <c r="F74" i="1"/>
  <c r="C49" i="3"/>
  <c r="F16" i="3"/>
  <c r="F30" i="2"/>
  <c r="F23" i="2"/>
  <c r="F30" i="1"/>
  <c r="F52" i="2"/>
  <c r="F52" i="1"/>
  <c r="F9" i="2"/>
  <c r="F9" i="1"/>
  <c r="F9" i="4"/>
  <c r="F8" i="4"/>
  <c r="F7" i="4"/>
  <c r="F6" i="4"/>
  <c r="F49" i="3" l="1"/>
  <c r="F74" i="2"/>
</calcChain>
</file>

<file path=xl/sharedStrings.xml><?xml version="1.0" encoding="utf-8"?>
<sst xmlns="http://schemas.openxmlformats.org/spreadsheetml/2006/main" count="264" uniqueCount="49">
  <si>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</si>
  <si>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</si>
  <si>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</si>
  <si>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</si>
  <si>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</si>
  <si>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</si>
  <si>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</si>
  <si>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</si>
  <si>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</si>
  <si>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</si>
  <si>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</si>
  <si>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</si>
  <si>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</si>
  <si>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</si>
  <si>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</si>
  <si>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</si>
  <si>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</si>
  <si>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</si>
  <si>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</si>
  <si>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</si>
  <si>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</si>
  <si>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</si>
  <si>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</si>
  <si>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</si>
  <si>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</si>
  <si>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</si>
  <si>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</si>
  <si>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</si>
  <si>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</si>
  <si>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</si>
  <si>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</si>
  <si>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</si>
  <si>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</si>
  <si>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</si>
  <si>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</si>
  <si>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</si>
  <si>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</si>
  <si>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</si>
  <si>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</si>
  <si>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</si>
  <si>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</si>
  <si>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Fuente: SIAF, Consulta Amigable y Base de Datos al 31 de Mayo del 2024</t>
  </si>
  <si>
    <t>EJECUCION DE LOS PROGRAMAS PRESUPUESTALES AL MES DE MAYO
DEL AÑO FISCAL 2024 DEL PLIEGO 011 MINSA - TODA FUENTE</t>
  </si>
  <si>
    <t>DEVENGADO
AL 31.05.24</t>
  </si>
  <si>
    <t>EJECUCION DE LOS PROGRAMAS PRESUPUESTALES AL MES DE MAYO
DEL AÑO FISCAL 2024 DEL PLIEGO 011 MINSA - RECURSOS ORDINARIOS</t>
  </si>
  <si>
    <t>EJECUCION DE LOS PROGRAMAS PRESUPUESTALES AL MES DE MAYO
DEL AÑO FISCAL 2024 DEL PLIEGO 011 MINSA - RECURSOS DIRECTAMENTE RECAUDADOS</t>
  </si>
  <si>
    <t>EJECUCION DE LOS PROGRAMAS PRESUPUESTALES AL MES DE MAYO
DEL AÑO FISCAL 2024 DEL PLIEGO 011 MINSA - ROOC</t>
  </si>
  <si>
    <t>EJECUCION DE LOS PROGRAMAS PRESUPUESTALES AL MES DE MAYO
DEL AÑO FISCAL 2024 DEL PLIEGO 011 MINSA - DONACIONES Y TRANSFERENCIAS</t>
  </si>
  <si>
    <t>EJECUCION DE LOS PROGRAMAS PRESUPUESTALES AL MES DE MAYO
DEL AÑO FISCAL 2024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</si>
</sst>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8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42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43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4929352697</v>
      </c>
      <c r="E9" s="41">
        <f>SUM(E10:E22)</f>
        <v>1847074462.7200012</v>
      </c>
      <c r="F9" s="53">
        <f t="shared" ref="F9:F74" si="0">IF(E9=0,"%",E9/D9)</f>
        <v>0.37470933330539102</v>
      </c>
    </row>
    <row r="10" spans="2:6" x14ac:dyDescent="0.25">
      <c r="B10" s="16" t="s">
        <v>28</v>
      </c>
      <c r="C10" s="29">
        <v>318707385</v>
      </c>
      <c r="D10" s="29">
        <v>352253429</v>
      </c>
      <c r="E10" s="29">
        <v>148186161.00000033</v>
      </c>
      <c r="F10" s="54">
        <f t="shared" si="0"/>
        <v>0.420680535092819</v>
      </c>
    </row>
    <row r="11" spans="2:6" x14ac:dyDescent="0.25">
      <c r="B11" s="17" t="s">
        <v>29</v>
      </c>
      <c r="C11" s="30">
        <v>66191045</v>
      </c>
      <c r="D11" s="30">
        <v>88856028</v>
      </c>
      <c r="E11" s="30">
        <v>36699110.850000009</v>
      </c>
      <c r="F11" s="55">
        <f t="shared" si="0"/>
        <v>0.41301768350482659</v>
      </c>
    </row>
    <row r="12" spans="2:6" x14ac:dyDescent="0.25">
      <c r="B12" s="17" t="s">
        <v>30</v>
      </c>
      <c r="C12" s="30">
        <v>26491040</v>
      </c>
      <c r="D12" s="30">
        <v>32937346</v>
      </c>
      <c r="E12" s="30">
        <v>12866935.339999991</v>
      </c>
      <c r="F12" s="55">
        <f t="shared" si="0"/>
        <v>0.39064881973186277</v>
      </c>
    </row>
    <row r="13" spans="2:6" x14ac:dyDescent="0.25">
      <c r="B13" s="17" t="s">
        <v>31</v>
      </c>
      <c r="C13" s="30">
        <v>129574385</v>
      </c>
      <c r="D13" s="30">
        <v>158529246</v>
      </c>
      <c r="E13" s="30">
        <v>66568325.689999998</v>
      </c>
      <c r="F13" s="55">
        <f t="shared" si="0"/>
        <v>0.41991195548864213</v>
      </c>
    </row>
    <row r="14" spans="2:6" x14ac:dyDescent="0.25">
      <c r="B14" s="17" t="s">
        <v>32</v>
      </c>
      <c r="C14" s="30">
        <v>70692443</v>
      </c>
      <c r="D14" s="30">
        <v>78375108</v>
      </c>
      <c r="E14" s="30">
        <v>27436148.410000008</v>
      </c>
      <c r="F14" s="55">
        <f t="shared" si="0"/>
        <v>0.35006201726701297</v>
      </c>
    </row>
    <row r="15" spans="2:6" x14ac:dyDescent="0.25">
      <c r="B15" s="17" t="s">
        <v>33</v>
      </c>
      <c r="C15" s="30">
        <v>8204856</v>
      </c>
      <c r="D15" s="30">
        <v>10435448</v>
      </c>
      <c r="E15" s="30">
        <v>4241719.7299999986</v>
      </c>
      <c r="F15" s="55">
        <f t="shared" si="0"/>
        <v>0.40647222141301442</v>
      </c>
    </row>
    <row r="16" spans="2:6" x14ac:dyDescent="0.25">
      <c r="B16" s="17" t="s">
        <v>34</v>
      </c>
      <c r="C16" s="30">
        <v>371653925</v>
      </c>
      <c r="D16" s="30">
        <v>426942337</v>
      </c>
      <c r="E16" s="30">
        <v>184025279.45000005</v>
      </c>
      <c r="F16" s="55">
        <f t="shared" si="0"/>
        <v>0.43103075872749541</v>
      </c>
    </row>
    <row r="17" spans="2:6" x14ac:dyDescent="0.25">
      <c r="B17" s="17" t="s">
        <v>35</v>
      </c>
      <c r="C17" s="30">
        <v>47519949</v>
      </c>
      <c r="D17" s="30">
        <v>63005724</v>
      </c>
      <c r="E17" s="30">
        <v>23993168.050000012</v>
      </c>
      <c r="F17" s="55">
        <f t="shared" si="0"/>
        <v>0.38080933805315864</v>
      </c>
    </row>
    <row r="18" spans="2:6" x14ac:dyDescent="0.25">
      <c r="B18" s="17" t="s">
        <v>36</v>
      </c>
      <c r="C18" s="30">
        <v>113385291</v>
      </c>
      <c r="D18" s="30">
        <v>130883019</v>
      </c>
      <c r="E18" s="30">
        <v>43142766.870000005</v>
      </c>
      <c r="F18" s="55">
        <f t="shared" si="0"/>
        <v>0.32962845141889646</v>
      </c>
    </row>
    <row r="19" spans="2:6" x14ac:dyDescent="0.25">
      <c r="B19" s="17" t="s">
        <v>40</v>
      </c>
      <c r="C19" s="30">
        <v>134039586</v>
      </c>
      <c r="D19" s="30">
        <v>194785233</v>
      </c>
      <c r="E19" s="30">
        <v>82200388.779999956</v>
      </c>
      <c r="F19" s="55">
        <f t="shared" si="0"/>
        <v>0.42200523886736302</v>
      </c>
    </row>
    <row r="20" spans="2:6" x14ac:dyDescent="0.25">
      <c r="B20" s="17" t="s">
        <v>39</v>
      </c>
      <c r="C20" s="30">
        <v>24041518</v>
      </c>
      <c r="D20" s="30">
        <v>24839150</v>
      </c>
      <c r="E20" s="30">
        <v>9715536.9799999986</v>
      </c>
      <c r="F20" s="55">
        <f t="shared" si="0"/>
        <v>0.39113806148761121</v>
      </c>
    </row>
    <row r="21" spans="2:6" x14ac:dyDescent="0.25">
      <c r="B21" s="17" t="s">
        <v>37</v>
      </c>
      <c r="C21" s="30">
        <v>2061845518</v>
      </c>
      <c r="D21" s="30">
        <v>1681212656</v>
      </c>
      <c r="E21" s="30">
        <v>550687767.13000059</v>
      </c>
      <c r="F21" s="55">
        <f t="shared" si="0"/>
        <v>0.32755390293112369</v>
      </c>
    </row>
    <row r="22" spans="2:6" x14ac:dyDescent="0.25">
      <c r="B22" s="17" t="s">
        <v>38</v>
      </c>
      <c r="C22" s="30">
        <v>1670246670</v>
      </c>
      <c r="D22" s="30">
        <v>1686297973</v>
      </c>
      <c r="E22" s="30">
        <v>657311154.44000018</v>
      </c>
      <c r="F22" s="55">
        <f t="shared" si="0"/>
        <v>0.38979537718984153</v>
      </c>
    </row>
    <row r="23" spans="2:6" x14ac:dyDescent="0.25">
      <c r="B23" s="40" t="s">
        <v>13</v>
      </c>
      <c r="C23" s="41">
        <f>SUM(C24:C29)</f>
        <v>150347156</v>
      </c>
      <c r="D23" s="41">
        <f>SUM(D24:D29)</f>
        <v>152739104</v>
      </c>
      <c r="E23" s="41">
        <f>SUM(E24:E29)</f>
        <v>62605893.290000007</v>
      </c>
      <c r="F23" s="53">
        <f t="shared" si="0"/>
        <v>0.40988778675826204</v>
      </c>
    </row>
    <row r="24" spans="2:6" x14ac:dyDescent="0.25">
      <c r="B24" s="17" t="s">
        <v>28</v>
      </c>
      <c r="C24" s="30">
        <v>0</v>
      </c>
      <c r="D24" s="30">
        <v>6000</v>
      </c>
      <c r="E24" s="30">
        <v>0</v>
      </c>
      <c r="F24" s="55" t="str">
        <f t="shared" si="0"/>
        <v>%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35</v>
      </c>
      <c r="C26" s="30">
        <v>0</v>
      </c>
      <c r="D26" s="30">
        <v>3000</v>
      </c>
      <c r="E26" s="30">
        <v>0</v>
      </c>
      <c r="F26" s="55" t="str">
        <f t="shared" si="0"/>
        <v>%</v>
      </c>
    </row>
    <row r="27" spans="2:6" x14ac:dyDescent="0.25">
      <c r="B27" s="17" t="s">
        <v>36</v>
      </c>
      <c r="C27" s="30">
        <v>0</v>
      </c>
      <c r="D27" s="30">
        <v>3000</v>
      </c>
      <c r="E27" s="30">
        <v>0</v>
      </c>
      <c r="F27" s="55" t="str">
        <f t="shared" si="0"/>
        <v>%</v>
      </c>
    </row>
    <row r="28" spans="2:6" x14ac:dyDescent="0.25">
      <c r="B28" s="17" t="s">
        <v>37</v>
      </c>
      <c r="C28" s="30">
        <v>3387000</v>
      </c>
      <c r="D28" s="30">
        <v>3206220</v>
      </c>
      <c r="E28" s="30">
        <v>747076.45000000007</v>
      </c>
      <c r="F28" s="55">
        <f t="shared" si="0"/>
        <v>0.23300848039123956</v>
      </c>
    </row>
    <row r="29" spans="2:6" x14ac:dyDescent="0.25">
      <c r="B29" s="17" t="s">
        <v>38</v>
      </c>
      <c r="C29" s="30">
        <v>146960156</v>
      </c>
      <c r="D29" s="30">
        <v>149520884</v>
      </c>
      <c r="E29" s="30">
        <v>61858816.840000004</v>
      </c>
      <c r="F29" s="55">
        <f t="shared" si="0"/>
        <v>0.41371355749876387</v>
      </c>
    </row>
    <row r="30" spans="2:6" x14ac:dyDescent="0.25">
      <c r="B30" s="40" t="s">
        <v>12</v>
      </c>
      <c r="C30" s="41">
        <f>SUM(C31:C43)</f>
        <v>2402530137</v>
      </c>
      <c r="D30" s="41">
        <f>SUM(D31:D43)</f>
        <v>2979139309</v>
      </c>
      <c r="E30" s="41">
        <f>SUM(E31:E43)</f>
        <v>906582971.89999938</v>
      </c>
      <c r="F30" s="53">
        <f t="shared" si="0"/>
        <v>0.30431036546737045</v>
      </c>
    </row>
    <row r="31" spans="2:6" x14ac:dyDescent="0.25">
      <c r="B31" s="16" t="s">
        <v>28</v>
      </c>
      <c r="C31" s="29">
        <v>62452820</v>
      </c>
      <c r="D31" s="29">
        <v>86352632</v>
      </c>
      <c r="E31" s="29">
        <v>28446181.720000017</v>
      </c>
      <c r="F31" s="54">
        <f t="shared" si="0"/>
        <v>0.3294188151670932</v>
      </c>
    </row>
    <row r="32" spans="2:6" x14ac:dyDescent="0.25">
      <c r="B32" s="17" t="s">
        <v>29</v>
      </c>
      <c r="C32" s="30">
        <v>107361174</v>
      </c>
      <c r="D32" s="30">
        <v>105476492</v>
      </c>
      <c r="E32" s="30">
        <v>23574156.070000004</v>
      </c>
      <c r="F32" s="55">
        <f t="shared" si="0"/>
        <v>0.22350151794961104</v>
      </c>
    </row>
    <row r="33" spans="2:6" x14ac:dyDescent="0.25">
      <c r="B33" s="17" t="s">
        <v>30</v>
      </c>
      <c r="C33" s="30">
        <v>37180855</v>
      </c>
      <c r="D33" s="30">
        <v>45294539</v>
      </c>
      <c r="E33" s="30">
        <v>13068341.199999997</v>
      </c>
      <c r="F33" s="55">
        <f t="shared" si="0"/>
        <v>0.28851913472394536</v>
      </c>
    </row>
    <row r="34" spans="2:6" x14ac:dyDescent="0.25">
      <c r="B34" s="17" t="s">
        <v>31</v>
      </c>
      <c r="C34" s="30">
        <v>14929465</v>
      </c>
      <c r="D34" s="30">
        <v>26854140</v>
      </c>
      <c r="E34" s="30">
        <v>5692446.0500000007</v>
      </c>
      <c r="F34" s="55">
        <f t="shared" si="0"/>
        <v>0.21197647923188009</v>
      </c>
    </row>
    <row r="35" spans="2:6" x14ac:dyDescent="0.25">
      <c r="B35" s="17" t="s">
        <v>32</v>
      </c>
      <c r="C35" s="30">
        <v>297440732</v>
      </c>
      <c r="D35" s="30">
        <v>363675262</v>
      </c>
      <c r="E35" s="30">
        <v>69409537.719999984</v>
      </c>
      <c r="F35" s="55">
        <f t="shared" si="0"/>
        <v>0.1908558127882781</v>
      </c>
    </row>
    <row r="36" spans="2:6" x14ac:dyDescent="0.25">
      <c r="B36" s="17" t="s">
        <v>33</v>
      </c>
      <c r="C36" s="30">
        <v>11968071</v>
      </c>
      <c r="D36" s="30">
        <v>14925565</v>
      </c>
      <c r="E36" s="30">
        <v>4193662.4100000029</v>
      </c>
      <c r="F36" s="55">
        <f t="shared" si="0"/>
        <v>0.28097176957790226</v>
      </c>
    </row>
    <row r="37" spans="2:6" x14ac:dyDescent="0.25">
      <c r="B37" s="17" t="s">
        <v>34</v>
      </c>
      <c r="C37" s="30">
        <v>13482424</v>
      </c>
      <c r="D37" s="30">
        <v>30474938</v>
      </c>
      <c r="E37" s="30">
        <v>13289838.969999995</v>
      </c>
      <c r="F37" s="55">
        <f t="shared" si="0"/>
        <v>0.4360907631707075</v>
      </c>
    </row>
    <row r="38" spans="2:6" x14ac:dyDescent="0.25">
      <c r="B38" s="17" t="s">
        <v>35</v>
      </c>
      <c r="C38" s="30">
        <v>4559211</v>
      </c>
      <c r="D38" s="30">
        <v>8641125</v>
      </c>
      <c r="E38" s="30">
        <v>3327264.1699999995</v>
      </c>
      <c r="F38" s="55">
        <f t="shared" si="0"/>
        <v>0.38504988297241383</v>
      </c>
    </row>
    <row r="39" spans="2:6" x14ac:dyDescent="0.25">
      <c r="B39" s="17" t="s">
        <v>36</v>
      </c>
      <c r="C39" s="30">
        <v>34101935</v>
      </c>
      <c r="D39" s="30">
        <v>38932753</v>
      </c>
      <c r="E39" s="30">
        <v>8011191.5399999982</v>
      </c>
      <c r="F39" s="55">
        <f t="shared" si="0"/>
        <v>0.20576997316372664</v>
      </c>
    </row>
    <row r="40" spans="2:6" x14ac:dyDescent="0.25">
      <c r="B40" s="17" t="s">
        <v>40</v>
      </c>
      <c r="C40" s="30">
        <v>50917478</v>
      </c>
      <c r="D40" s="30">
        <v>78006444</v>
      </c>
      <c r="E40" s="30">
        <v>9687022.1499999985</v>
      </c>
      <c r="F40" s="55">
        <f t="shared" si="0"/>
        <v>0.12418233229552161</v>
      </c>
    </row>
    <row r="41" spans="2:6" x14ac:dyDescent="0.25">
      <c r="B41" s="17" t="s">
        <v>39</v>
      </c>
      <c r="C41" s="30">
        <v>883126</v>
      </c>
      <c r="D41" s="30">
        <v>870881</v>
      </c>
      <c r="E41" s="30">
        <v>378004.03</v>
      </c>
      <c r="F41" s="55">
        <f t="shared" si="0"/>
        <v>0.43404785498822462</v>
      </c>
    </row>
    <row r="42" spans="2:6" x14ac:dyDescent="0.25">
      <c r="B42" s="17" t="s">
        <v>37</v>
      </c>
      <c r="C42" s="30">
        <v>628517290</v>
      </c>
      <c r="D42" s="30">
        <v>456699339</v>
      </c>
      <c r="E42" s="30">
        <v>187686253.17999983</v>
      </c>
      <c r="F42" s="55">
        <f t="shared" si="0"/>
        <v>0.41096239287528252</v>
      </c>
    </row>
    <row r="43" spans="2:6" x14ac:dyDescent="0.25">
      <c r="B43" s="17" t="s">
        <v>38</v>
      </c>
      <c r="C43" s="30">
        <v>1138735556</v>
      </c>
      <c r="D43" s="30">
        <v>1722935199</v>
      </c>
      <c r="E43" s="30">
        <v>539819072.68999958</v>
      </c>
      <c r="F43" s="55">
        <f t="shared" si="0"/>
        <v>0.3133136249136434</v>
      </c>
    </row>
    <row r="44" spans="2:6" x14ac:dyDescent="0.25">
      <c r="B44" s="40" t="s">
        <v>11</v>
      </c>
      <c r="C44" s="41">
        <f>SUM(C45:C51)</f>
        <v>615011334</v>
      </c>
      <c r="D44" s="41">
        <f>SUM(D45:D51)</f>
        <v>614322184</v>
      </c>
      <c r="E44" s="41">
        <f>SUM(E45:E51)</f>
        <v>527444978.04999995</v>
      </c>
      <c r="F44" s="53">
        <f t="shared" si="0"/>
        <v>0.85858038629775402</v>
      </c>
    </row>
    <row r="45" spans="2:6" x14ac:dyDescent="0.25">
      <c r="B45" s="17" t="s">
        <v>28</v>
      </c>
      <c r="C45" s="30">
        <v>7200122</v>
      </c>
      <c r="D45" s="30">
        <v>25584034</v>
      </c>
      <c r="E45" s="30">
        <v>25583832.399999999</v>
      </c>
      <c r="F45" s="55">
        <f t="shared" si="0"/>
        <v>0.99999212008551885</v>
      </c>
    </row>
    <row r="46" spans="2:6" x14ac:dyDescent="0.25">
      <c r="B46" s="17" t="s">
        <v>29</v>
      </c>
      <c r="C46" s="30">
        <v>0</v>
      </c>
      <c r="D46" s="30">
        <v>2699821</v>
      </c>
      <c r="E46" s="30">
        <v>2598112.0499999998</v>
      </c>
      <c r="F46" s="55">
        <f t="shared" ref="F46:F51" si="1">IF(E46=0,"%",E46/D46)</f>
        <v>0.96232752097268659</v>
      </c>
    </row>
    <row r="47" spans="2:6" x14ac:dyDescent="0.25">
      <c r="B47" s="17" t="s">
        <v>30</v>
      </c>
      <c r="C47" s="30">
        <v>12000000</v>
      </c>
      <c r="D47" s="30">
        <v>4909832</v>
      </c>
      <c r="E47" s="30">
        <v>4903095.07</v>
      </c>
      <c r="F47" s="55">
        <f t="shared" si="1"/>
        <v>0.99862786954828608</v>
      </c>
    </row>
    <row r="48" spans="2:6" x14ac:dyDescent="0.25">
      <c r="B48" s="17" t="s">
        <v>32</v>
      </c>
      <c r="C48" s="30">
        <v>23954781</v>
      </c>
      <c r="D48" s="30">
        <v>25380513</v>
      </c>
      <c r="E48" s="30">
        <v>24803649.879999999</v>
      </c>
      <c r="F48" s="55">
        <f t="shared" si="1"/>
        <v>0.97727141606633405</v>
      </c>
    </row>
    <row r="49" spans="2:6" x14ac:dyDescent="0.25">
      <c r="B49" s="17" t="s">
        <v>40</v>
      </c>
      <c r="C49" s="30">
        <v>282543278</v>
      </c>
      <c r="D49" s="30">
        <v>293495937</v>
      </c>
      <c r="E49" s="30">
        <v>288213844.71999997</v>
      </c>
      <c r="F49" s="55">
        <f>IF(E49=0,"%",E49/D49)</f>
        <v>0.98200284360324885</v>
      </c>
    </row>
    <row r="50" spans="2:6" x14ac:dyDescent="0.25">
      <c r="B50" s="17" t="s">
        <v>37</v>
      </c>
      <c r="C50" s="30">
        <v>1609542</v>
      </c>
      <c r="D50" s="30">
        <v>4595186</v>
      </c>
      <c r="E50" s="30">
        <v>2618516.7000000002</v>
      </c>
      <c r="F50" s="55">
        <f t="shared" si="1"/>
        <v>0.5698391098858675</v>
      </c>
    </row>
    <row r="51" spans="2:6" x14ac:dyDescent="0.25">
      <c r="B51" s="17" t="s">
        <v>38</v>
      </c>
      <c r="C51" s="30">
        <v>287703611</v>
      </c>
      <c r="D51" s="30">
        <v>257656861</v>
      </c>
      <c r="E51" s="30">
        <v>178723927.23000002</v>
      </c>
      <c r="F51" s="55">
        <f t="shared" si="1"/>
        <v>0.69365095319545955</v>
      </c>
    </row>
    <row r="52" spans="2:6" x14ac:dyDescent="0.25">
      <c r="B52" s="40" t="s">
        <v>10</v>
      </c>
      <c r="C52" s="41">
        <f>+SUM(C53:C60)</f>
        <v>117762600</v>
      </c>
      <c r="D52" s="41">
        <f>+SUM(D53:D60)</f>
        <v>104814874</v>
      </c>
      <c r="E52" s="41">
        <f>+SUM(E53:E60)</f>
        <v>61059715.869999997</v>
      </c>
      <c r="F52" s="53">
        <f t="shared" si="0"/>
        <v>0.58254819702402161</v>
      </c>
    </row>
    <row r="53" spans="2:6" x14ac:dyDescent="0.25">
      <c r="B53" s="16" t="s">
        <v>28</v>
      </c>
      <c r="C53" s="29">
        <v>124732</v>
      </c>
      <c r="D53" s="29">
        <v>5734919</v>
      </c>
      <c r="E53" s="29">
        <v>5419516</v>
      </c>
      <c r="F53" s="54">
        <f t="shared" si="0"/>
        <v>0.94500305932830087</v>
      </c>
    </row>
    <row r="54" spans="2:6" x14ac:dyDescent="0.25">
      <c r="B54" s="17" t="s">
        <v>29</v>
      </c>
      <c r="C54" s="30">
        <v>0</v>
      </c>
      <c r="D54" s="30">
        <v>5056324</v>
      </c>
      <c r="E54" s="30">
        <v>925075</v>
      </c>
      <c r="F54" s="55">
        <f t="shared" si="0"/>
        <v>0.18295405911488266</v>
      </c>
    </row>
    <row r="55" spans="2:6" x14ac:dyDescent="0.25">
      <c r="B55" s="17" t="s">
        <v>30</v>
      </c>
      <c r="C55" s="30">
        <v>128000</v>
      </c>
      <c r="D55" s="30">
        <v>3223644</v>
      </c>
      <c r="E55" s="30">
        <v>3014774</v>
      </c>
      <c r="F55" s="55">
        <f t="shared" si="0"/>
        <v>0.93520686527420527</v>
      </c>
    </row>
    <row r="56" spans="2:6" x14ac:dyDescent="0.25">
      <c r="B56" s="17" t="s">
        <v>32</v>
      </c>
      <c r="C56" s="30">
        <v>0</v>
      </c>
      <c r="D56" s="30">
        <v>3596954</v>
      </c>
      <c r="E56" s="30">
        <v>3596954</v>
      </c>
      <c r="F56" s="55">
        <f t="shared" ref="F56" si="2">IF(E56=0,"%",E56/D56)</f>
        <v>1</v>
      </c>
    </row>
    <row r="57" spans="2:6" x14ac:dyDescent="0.25">
      <c r="B57" s="17" t="s">
        <v>36</v>
      </c>
      <c r="C57" s="30">
        <v>0</v>
      </c>
      <c r="D57" s="30">
        <v>125500</v>
      </c>
      <c r="E57" s="30">
        <v>108347</v>
      </c>
      <c r="F57" s="55">
        <f t="shared" si="0"/>
        <v>0.86332270916334664</v>
      </c>
    </row>
    <row r="58" spans="2:6" x14ac:dyDescent="0.25">
      <c r="B58" s="17" t="s">
        <v>40</v>
      </c>
      <c r="C58" s="30">
        <v>43986363</v>
      </c>
      <c r="D58" s="30">
        <v>25243212</v>
      </c>
      <c r="E58" s="30">
        <v>12185748</v>
      </c>
      <c r="F58" s="55">
        <f t="shared" si="0"/>
        <v>0.48273365528919221</v>
      </c>
    </row>
    <row r="59" spans="2:6" x14ac:dyDescent="0.25">
      <c r="B59" s="17" t="s">
        <v>37</v>
      </c>
      <c r="C59" s="30">
        <v>18762008</v>
      </c>
      <c r="D59" s="30">
        <v>4524219</v>
      </c>
      <c r="E59" s="30">
        <v>2738614.15</v>
      </c>
      <c r="F59" s="55">
        <f t="shared" si="0"/>
        <v>0.60532307344096292</v>
      </c>
    </row>
    <row r="60" spans="2:6" x14ac:dyDescent="0.25">
      <c r="B60" s="17" t="s">
        <v>38</v>
      </c>
      <c r="C60" s="30">
        <v>54761497</v>
      </c>
      <c r="D60" s="30">
        <v>57310102</v>
      </c>
      <c r="E60" s="30">
        <v>33070687.719999999</v>
      </c>
      <c r="F60" s="55">
        <f t="shared" si="0"/>
        <v>0.57704813926173082</v>
      </c>
    </row>
    <row r="61" spans="2:6" x14ac:dyDescent="0.25">
      <c r="B61" s="40" t="s">
        <v>9</v>
      </c>
      <c r="C61" s="41">
        <f>SUM(C62:C73)</f>
        <v>1382309885</v>
      </c>
      <c r="D61" s="41">
        <f>SUM(D62:D73)</f>
        <v>1356352588</v>
      </c>
      <c r="E61" s="41">
        <f>SUM(E62:E73)</f>
        <v>335860809.6699999</v>
      </c>
      <c r="F61" s="53">
        <f t="shared" si="0"/>
        <v>0.24762057642050217</v>
      </c>
    </row>
    <row r="62" spans="2:6" x14ac:dyDescent="0.25">
      <c r="B62" s="16" t="s">
        <v>28</v>
      </c>
      <c r="C62" s="29">
        <v>45063067</v>
      </c>
      <c r="D62" s="29">
        <v>69029221</v>
      </c>
      <c r="E62" s="29">
        <v>54994670.039999999</v>
      </c>
      <c r="F62" s="54">
        <f t="shared" si="0"/>
        <v>0.79668681238630812</v>
      </c>
    </row>
    <row r="63" spans="2:6" x14ac:dyDescent="0.25">
      <c r="B63" s="17" t="s">
        <v>29</v>
      </c>
      <c r="C63" s="30">
        <v>0</v>
      </c>
      <c r="D63" s="30">
        <v>633991</v>
      </c>
      <c r="E63" s="30">
        <v>69356.34</v>
      </c>
      <c r="F63" s="55">
        <f t="shared" si="0"/>
        <v>0.10939641099006137</v>
      </c>
    </row>
    <row r="64" spans="2:6" x14ac:dyDescent="0.25">
      <c r="B64" s="17" t="s">
        <v>30</v>
      </c>
      <c r="C64" s="30">
        <v>3276</v>
      </c>
      <c r="D64" s="30">
        <v>201669</v>
      </c>
      <c r="E64" s="30">
        <v>12051.88</v>
      </c>
      <c r="F64" s="55">
        <f t="shared" si="0"/>
        <v>5.9760696983671258E-2</v>
      </c>
    </row>
    <row r="65" spans="2:6" x14ac:dyDescent="0.25">
      <c r="B65" s="17" t="s">
        <v>31</v>
      </c>
      <c r="C65" s="30">
        <v>0</v>
      </c>
      <c r="D65" s="30">
        <v>402266</v>
      </c>
      <c r="E65" s="30">
        <v>58532.200000000004</v>
      </c>
      <c r="F65" s="55">
        <f t="shared" si="0"/>
        <v>0.14550620733544473</v>
      </c>
    </row>
    <row r="66" spans="2:6" x14ac:dyDescent="0.25">
      <c r="B66" s="17" t="s">
        <v>32</v>
      </c>
      <c r="C66" s="30">
        <v>121266000</v>
      </c>
      <c r="D66" s="30">
        <v>120261036</v>
      </c>
      <c r="E66" s="30">
        <v>46480</v>
      </c>
      <c r="F66" s="55">
        <f t="shared" si="0"/>
        <v>3.8649259598927784E-4</v>
      </c>
    </row>
    <row r="67" spans="2:6" x14ac:dyDescent="0.25">
      <c r="B67" s="17" t="s">
        <v>33</v>
      </c>
      <c r="C67" s="30">
        <v>0</v>
      </c>
      <c r="D67" s="30">
        <v>419397</v>
      </c>
      <c r="E67" s="30">
        <v>134017.4</v>
      </c>
      <c r="F67" s="55">
        <f t="shared" si="0"/>
        <v>0.31954782699923939</v>
      </c>
    </row>
    <row r="68" spans="2:6" x14ac:dyDescent="0.25">
      <c r="B68" s="17" t="s">
        <v>34</v>
      </c>
      <c r="C68" s="30">
        <v>0</v>
      </c>
      <c r="D68" s="30">
        <v>387660</v>
      </c>
      <c r="E68" s="30">
        <v>119180.83</v>
      </c>
      <c r="F68" s="55">
        <f t="shared" si="0"/>
        <v>0.30743649073930762</v>
      </c>
    </row>
    <row r="69" spans="2:6" x14ac:dyDescent="0.25">
      <c r="B69" s="17" t="s">
        <v>35</v>
      </c>
      <c r="C69" s="30">
        <v>0</v>
      </c>
      <c r="D69" s="30">
        <v>300927</v>
      </c>
      <c r="E69" s="30">
        <v>28632.5</v>
      </c>
      <c r="F69" s="55">
        <f t="shared" si="0"/>
        <v>9.5147660396042888E-2</v>
      </c>
    </row>
    <row r="70" spans="2:6" x14ac:dyDescent="0.25">
      <c r="B70" s="17" t="s">
        <v>36</v>
      </c>
      <c r="C70" s="30">
        <v>3163164</v>
      </c>
      <c r="D70" s="30">
        <v>3487351</v>
      </c>
      <c r="E70" s="30">
        <v>214646.87000000002</v>
      </c>
      <c r="F70" s="55">
        <f t="shared" si="0"/>
        <v>6.1550119273913073E-2</v>
      </c>
    </row>
    <row r="71" spans="2:6" x14ac:dyDescent="0.25">
      <c r="B71" s="17" t="s">
        <v>40</v>
      </c>
      <c r="C71" s="30">
        <v>0</v>
      </c>
      <c r="D71" s="30">
        <v>105296</v>
      </c>
      <c r="E71" s="30">
        <v>13172</v>
      </c>
      <c r="F71" s="55">
        <f t="shared" si="0"/>
        <v>0.1250949703692448</v>
      </c>
    </row>
    <row r="72" spans="2:6" x14ac:dyDescent="0.25">
      <c r="B72" s="17" t="s">
        <v>37</v>
      </c>
      <c r="C72" s="30">
        <v>19954195</v>
      </c>
      <c r="D72" s="30">
        <v>25814869</v>
      </c>
      <c r="E72" s="30">
        <v>1239260.3800000001</v>
      </c>
      <c r="F72" s="55">
        <f t="shared" si="0"/>
        <v>4.8005681531833461E-2</v>
      </c>
    </row>
    <row r="73" spans="2:6" x14ac:dyDescent="0.25">
      <c r="B73" s="17" t="s">
        <v>38</v>
      </c>
      <c r="C73" s="30">
        <v>1192860183</v>
      </c>
      <c r="D73" s="30">
        <v>1135308905</v>
      </c>
      <c r="E73" s="30">
        <v>278930809.2299999</v>
      </c>
      <c r="F73" s="55">
        <f t="shared" si="0"/>
        <v>0.24568714999201025</v>
      </c>
    </row>
    <row r="74" spans="2:6" x14ac:dyDescent="0.25">
      <c r="B74" s="43" t="s">
        <v>3</v>
      </c>
      <c r="C74" s="44">
        <f>+C61+C52+C44+C30+C23+C9</f>
        <v>9710554723</v>
      </c>
      <c r="D74" s="44">
        <f>+D61+D52+D44+D30+D23+D9</f>
        <v>10136720756</v>
      </c>
      <c r="E74" s="44">
        <f>+E61+E52+E44+E30+E23+E9</f>
        <v>3740628831.5000005</v>
      </c>
      <c r="F74" s="56">
        <f t="shared" si="0"/>
        <v>0.3690176459962059</v>
      </c>
    </row>
    <row r="75" spans="2:6" x14ac:dyDescent="0.2">
      <c r="B75" s="34" t="s">
        <v>41</v>
      </c>
      <c r="C75" s="20"/>
      <c r="D75" s="20"/>
      <c r="E75" s="20"/>
    </row>
    <row r="76" spans="2:6" x14ac:dyDescent="0.25">
      <c r="C76" s="20"/>
      <c r="D76" s="20"/>
      <c r="E76" s="20"/>
      <c r="F76" s="57"/>
    </row>
    <row r="77" spans="2:6" x14ac:dyDescent="0.25">
      <c r="C77" s="20"/>
      <c r="D77" s="20"/>
      <c r="E77" s="20"/>
    </row>
    <row r="78" spans="2:6" x14ac:dyDescent="0.25">
      <c r="D78" s="20"/>
      <c r="E78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5"/>
  <sheetViews>
    <sheetView showGridLines="0" zoomScale="115" zoomScaleNormal="115" workbookViewId="0">
      <selection activeCell="B66" sqref="B66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44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43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4929352697</v>
      </c>
      <c r="E9" s="41">
        <f>SUM(E10:E22)</f>
        <v>1847074462.7200003</v>
      </c>
      <c r="F9" s="42">
        <f t="shared" ref="F9:F74" si="0">IF(E9=0,"%",E9/D9)</f>
        <v>0.37470933330539086</v>
      </c>
    </row>
    <row r="10" spans="2:6" x14ac:dyDescent="0.25">
      <c r="B10" s="11" t="s">
        <v>28</v>
      </c>
      <c r="C10" s="26">
        <v>318707385</v>
      </c>
      <c r="D10" s="26">
        <v>352253429</v>
      </c>
      <c r="E10" s="26">
        <v>148186161.00000015</v>
      </c>
      <c r="F10" s="31">
        <f t="shared" si="0"/>
        <v>0.4206805350928185</v>
      </c>
    </row>
    <row r="11" spans="2:6" x14ac:dyDescent="0.25">
      <c r="B11" s="13" t="s">
        <v>29</v>
      </c>
      <c r="C11" s="27">
        <v>66191045</v>
      </c>
      <c r="D11" s="27">
        <v>88856028</v>
      </c>
      <c r="E11" s="27">
        <v>36699110.849999979</v>
      </c>
      <c r="F11" s="22">
        <f t="shared" si="0"/>
        <v>0.41301768350482626</v>
      </c>
    </row>
    <row r="12" spans="2:6" x14ac:dyDescent="0.25">
      <c r="B12" s="13" t="s">
        <v>30</v>
      </c>
      <c r="C12" s="27">
        <v>26491040</v>
      </c>
      <c r="D12" s="27">
        <v>32937346</v>
      </c>
      <c r="E12" s="27">
        <v>12866935.339999994</v>
      </c>
      <c r="F12" s="22">
        <f t="shared" si="0"/>
        <v>0.39064881973186288</v>
      </c>
    </row>
    <row r="13" spans="2:6" x14ac:dyDescent="0.25">
      <c r="B13" s="13" t="s">
        <v>31</v>
      </c>
      <c r="C13" s="27">
        <v>129574385</v>
      </c>
      <c r="D13" s="27">
        <v>158529246</v>
      </c>
      <c r="E13" s="27">
        <v>66568325.689999998</v>
      </c>
      <c r="F13" s="22">
        <f t="shared" si="0"/>
        <v>0.41991195548864213</v>
      </c>
    </row>
    <row r="14" spans="2:6" x14ac:dyDescent="0.25">
      <c r="B14" s="13" t="s">
        <v>32</v>
      </c>
      <c r="C14" s="27">
        <v>70692443</v>
      </c>
      <c r="D14" s="27">
        <v>78375108</v>
      </c>
      <c r="E14" s="27">
        <v>27436148.409999996</v>
      </c>
      <c r="F14" s="22">
        <f t="shared" si="0"/>
        <v>0.35006201726701286</v>
      </c>
    </row>
    <row r="15" spans="2:6" x14ac:dyDescent="0.25">
      <c r="B15" s="13" t="s">
        <v>33</v>
      </c>
      <c r="C15" s="27">
        <v>8204856</v>
      </c>
      <c r="D15" s="27">
        <v>10435448</v>
      </c>
      <c r="E15" s="27">
        <v>4241719.7299999995</v>
      </c>
      <c r="F15" s="22">
        <f t="shared" si="0"/>
        <v>0.40647222141301453</v>
      </c>
    </row>
    <row r="16" spans="2:6" x14ac:dyDescent="0.25">
      <c r="B16" s="13" t="s">
        <v>34</v>
      </c>
      <c r="C16" s="27">
        <v>371653925</v>
      </c>
      <c r="D16" s="27">
        <v>426942337</v>
      </c>
      <c r="E16" s="27">
        <v>184025279.44999996</v>
      </c>
      <c r="F16" s="22">
        <f t="shared" si="0"/>
        <v>0.43103075872749524</v>
      </c>
    </row>
    <row r="17" spans="2:6" x14ac:dyDescent="0.25">
      <c r="B17" s="13" t="s">
        <v>35</v>
      </c>
      <c r="C17" s="27">
        <v>47519949</v>
      </c>
      <c r="D17" s="27">
        <v>63005724</v>
      </c>
      <c r="E17" s="27">
        <v>23993168.049999997</v>
      </c>
      <c r="F17" s="22">
        <f t="shared" si="0"/>
        <v>0.38080933805315842</v>
      </c>
    </row>
    <row r="18" spans="2:6" x14ac:dyDescent="0.25">
      <c r="B18" s="13" t="s">
        <v>36</v>
      </c>
      <c r="C18" s="27">
        <v>113385291</v>
      </c>
      <c r="D18" s="27">
        <v>130883019</v>
      </c>
      <c r="E18" s="27">
        <v>43142766.869999997</v>
      </c>
      <c r="F18" s="22">
        <f t="shared" si="0"/>
        <v>0.32962845141889641</v>
      </c>
    </row>
    <row r="19" spans="2:6" x14ac:dyDescent="0.25">
      <c r="B19" s="13" t="s">
        <v>40</v>
      </c>
      <c r="C19" s="27">
        <v>134039586</v>
      </c>
      <c r="D19" s="27">
        <v>194785233</v>
      </c>
      <c r="E19" s="27">
        <v>82200388.779999956</v>
      </c>
      <c r="F19" s="22">
        <f t="shared" si="0"/>
        <v>0.42200523886736302</v>
      </c>
    </row>
    <row r="20" spans="2:6" x14ac:dyDescent="0.25">
      <c r="B20" s="13" t="s">
        <v>39</v>
      </c>
      <c r="C20" s="27">
        <v>24041518</v>
      </c>
      <c r="D20" s="27">
        <v>24839150</v>
      </c>
      <c r="E20" s="27">
        <v>9715536.9799999949</v>
      </c>
      <c r="F20" s="22">
        <f t="shared" si="0"/>
        <v>0.3911380614876111</v>
      </c>
    </row>
    <row r="21" spans="2:6" x14ac:dyDescent="0.25">
      <c r="B21" s="13" t="s">
        <v>37</v>
      </c>
      <c r="C21" s="27">
        <v>2061845518</v>
      </c>
      <c r="D21" s="27">
        <v>1681212656</v>
      </c>
      <c r="E21" s="27">
        <v>550687767.13000071</v>
      </c>
      <c r="F21" s="22">
        <f t="shared" si="0"/>
        <v>0.32755390293112374</v>
      </c>
    </row>
    <row r="22" spans="2:6" x14ac:dyDescent="0.25">
      <c r="B22" s="13" t="s">
        <v>38</v>
      </c>
      <c r="C22" s="27">
        <v>1670246670</v>
      </c>
      <c r="D22" s="27">
        <v>1686297973</v>
      </c>
      <c r="E22" s="27">
        <v>657311154.43999958</v>
      </c>
      <c r="F22" s="22">
        <f t="shared" si="0"/>
        <v>0.38979537718984114</v>
      </c>
    </row>
    <row r="23" spans="2:6" x14ac:dyDescent="0.25">
      <c r="B23" s="40" t="s">
        <v>19</v>
      </c>
      <c r="C23" s="41">
        <f>SUM(C24:C29)</f>
        <v>150347156</v>
      </c>
      <c r="D23" s="41">
        <f>SUM(D24:D29)</f>
        <v>152739104</v>
      </c>
      <c r="E23" s="41">
        <f>SUM(E24:E29)</f>
        <v>62605893.290000007</v>
      </c>
      <c r="F23" s="42">
        <f t="shared" si="0"/>
        <v>0.40988778675826204</v>
      </c>
    </row>
    <row r="24" spans="2:6" x14ac:dyDescent="0.25">
      <c r="B24" s="13" t="s">
        <v>28</v>
      </c>
      <c r="C24" s="27">
        <v>0</v>
      </c>
      <c r="D24" s="27">
        <v>6000</v>
      </c>
      <c r="E24" s="27">
        <v>0</v>
      </c>
      <c r="F24" s="22" t="str">
        <f t="shared" si="0"/>
        <v>%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3000</v>
      </c>
      <c r="E26" s="27">
        <v>0</v>
      </c>
      <c r="F26" s="22" t="str">
        <f t="shared" si="0"/>
        <v>%</v>
      </c>
    </row>
    <row r="27" spans="2:6" x14ac:dyDescent="0.25">
      <c r="B27" s="13" t="s">
        <v>36</v>
      </c>
      <c r="C27" s="27">
        <v>0</v>
      </c>
      <c r="D27" s="27">
        <v>3000</v>
      </c>
      <c r="E27" s="27">
        <v>0</v>
      </c>
      <c r="F27" s="22" t="str">
        <f t="shared" si="0"/>
        <v>%</v>
      </c>
    </row>
    <row r="28" spans="2:6" x14ac:dyDescent="0.25">
      <c r="B28" s="13" t="s">
        <v>37</v>
      </c>
      <c r="C28" s="27">
        <v>3387000</v>
      </c>
      <c r="D28" s="27">
        <v>3206220</v>
      </c>
      <c r="E28" s="27">
        <v>747076.45</v>
      </c>
      <c r="F28" s="22">
        <f t="shared" si="0"/>
        <v>0.2330084803912395</v>
      </c>
    </row>
    <row r="29" spans="2:6" x14ac:dyDescent="0.25">
      <c r="B29" s="13" t="s">
        <v>38</v>
      </c>
      <c r="C29" s="27">
        <v>146960156</v>
      </c>
      <c r="D29" s="27">
        <v>149520884</v>
      </c>
      <c r="E29" s="27">
        <v>61858816.840000004</v>
      </c>
      <c r="F29" s="22">
        <f t="shared" si="0"/>
        <v>0.41371355749876387</v>
      </c>
    </row>
    <row r="30" spans="2:6" x14ac:dyDescent="0.25">
      <c r="B30" s="40" t="s">
        <v>18</v>
      </c>
      <c r="C30" s="41">
        <f>SUM(C31:C43)</f>
        <v>2363873874</v>
      </c>
      <c r="D30" s="41">
        <f>SUM(D31:D43)</f>
        <v>2317273087</v>
      </c>
      <c r="E30" s="41">
        <f>SUM(E31:E43)</f>
        <v>695306500.37999952</v>
      </c>
      <c r="F30" s="42">
        <f t="shared" si="0"/>
        <v>0.30005375899832365</v>
      </c>
    </row>
    <row r="31" spans="2:6" x14ac:dyDescent="0.25">
      <c r="B31" s="35" t="s">
        <v>28</v>
      </c>
      <c r="C31" s="12">
        <v>62290469</v>
      </c>
      <c r="D31" s="12">
        <v>45485806</v>
      </c>
      <c r="E31" s="12">
        <v>16758413.749999998</v>
      </c>
      <c r="F31" s="31">
        <f t="shared" si="0"/>
        <v>0.36843172021619225</v>
      </c>
    </row>
    <row r="32" spans="2:6" x14ac:dyDescent="0.25">
      <c r="B32" s="36" t="s">
        <v>29</v>
      </c>
      <c r="C32" s="37">
        <v>107361174</v>
      </c>
      <c r="D32" s="37">
        <v>100937969</v>
      </c>
      <c r="E32" s="37">
        <v>22870802.520000007</v>
      </c>
      <c r="F32" s="22">
        <f t="shared" si="0"/>
        <v>0.22658274925266236</v>
      </c>
    </row>
    <row r="33" spans="2:6" x14ac:dyDescent="0.25">
      <c r="B33" s="36" t="s">
        <v>30</v>
      </c>
      <c r="C33" s="37">
        <v>37180855</v>
      </c>
      <c r="D33" s="37">
        <v>45059134</v>
      </c>
      <c r="E33" s="37">
        <v>13066237.599999998</v>
      </c>
      <c r="F33" s="22">
        <f t="shared" si="0"/>
        <v>0.28997977635344696</v>
      </c>
    </row>
    <row r="34" spans="2:6" x14ac:dyDescent="0.25">
      <c r="B34" s="36" t="s">
        <v>31</v>
      </c>
      <c r="C34" s="37">
        <v>14821665</v>
      </c>
      <c r="D34" s="37">
        <v>16734305</v>
      </c>
      <c r="E34" s="37">
        <v>4629178.0600000015</v>
      </c>
      <c r="F34" s="22">
        <f t="shared" si="0"/>
        <v>0.27662804400899837</v>
      </c>
    </row>
    <row r="35" spans="2:6" x14ac:dyDescent="0.25">
      <c r="B35" s="36" t="s">
        <v>32</v>
      </c>
      <c r="C35" s="37">
        <v>297440732</v>
      </c>
      <c r="D35" s="37">
        <v>295315196</v>
      </c>
      <c r="E35" s="37">
        <v>60485192.769999988</v>
      </c>
      <c r="F35" s="22">
        <f t="shared" si="0"/>
        <v>0.20481571415647704</v>
      </c>
    </row>
    <row r="36" spans="2:6" x14ac:dyDescent="0.25">
      <c r="B36" s="36" t="s">
        <v>33</v>
      </c>
      <c r="C36" s="37">
        <v>11968071</v>
      </c>
      <c r="D36" s="37">
        <v>14921363</v>
      </c>
      <c r="E36" s="37">
        <v>4193662.4100000029</v>
      </c>
      <c r="F36" s="22">
        <f t="shared" si="0"/>
        <v>0.28105089394313393</v>
      </c>
    </row>
    <row r="37" spans="2:6" x14ac:dyDescent="0.25">
      <c r="B37" s="36" t="s">
        <v>34</v>
      </c>
      <c r="C37" s="37">
        <v>13482424</v>
      </c>
      <c r="D37" s="37">
        <v>21396750</v>
      </c>
      <c r="E37" s="37">
        <v>12003900.599999998</v>
      </c>
      <c r="F37" s="22">
        <f t="shared" si="0"/>
        <v>0.56101513547618198</v>
      </c>
    </row>
    <row r="38" spans="2:6" x14ac:dyDescent="0.25">
      <c r="B38" s="36" t="s">
        <v>35</v>
      </c>
      <c r="C38" s="37">
        <v>4559211</v>
      </c>
      <c r="D38" s="37">
        <v>6769093</v>
      </c>
      <c r="E38" s="37">
        <v>3248549.6699999995</v>
      </c>
      <c r="F38" s="22">
        <f t="shared" si="0"/>
        <v>0.47990915031009318</v>
      </c>
    </row>
    <row r="39" spans="2:6" x14ac:dyDescent="0.25">
      <c r="B39" s="36" t="s">
        <v>36</v>
      </c>
      <c r="C39" s="37">
        <v>34101935</v>
      </c>
      <c r="D39" s="37">
        <v>35184336</v>
      </c>
      <c r="E39" s="37">
        <v>7792698.9999999981</v>
      </c>
      <c r="F39" s="22">
        <f t="shared" si="0"/>
        <v>0.22148205383213707</v>
      </c>
    </row>
    <row r="40" spans="2:6" x14ac:dyDescent="0.25">
      <c r="B40" s="36" t="s">
        <v>40</v>
      </c>
      <c r="C40" s="37">
        <v>50838862</v>
      </c>
      <c r="D40" s="37">
        <v>68506561</v>
      </c>
      <c r="E40" s="37">
        <v>9235487.8499999996</v>
      </c>
      <c r="F40" s="22">
        <f t="shared" si="0"/>
        <v>0.13481172774093855</v>
      </c>
    </row>
    <row r="41" spans="2:6" x14ac:dyDescent="0.25">
      <c r="B41" s="36" t="s">
        <v>39</v>
      </c>
      <c r="C41" s="37">
        <v>883126</v>
      </c>
      <c r="D41" s="37">
        <v>870881</v>
      </c>
      <c r="E41" s="37">
        <v>378004.03</v>
      </c>
      <c r="F41" s="22">
        <f t="shared" si="0"/>
        <v>0.43404785498822462</v>
      </c>
    </row>
    <row r="42" spans="2:6" x14ac:dyDescent="0.25">
      <c r="B42" s="36" t="s">
        <v>37</v>
      </c>
      <c r="C42" s="37">
        <v>628517290</v>
      </c>
      <c r="D42" s="37">
        <v>456687926</v>
      </c>
      <c r="E42" s="37">
        <v>187686253.17999986</v>
      </c>
      <c r="F42" s="22">
        <f t="shared" si="0"/>
        <v>0.41097266315729103</v>
      </c>
    </row>
    <row r="43" spans="2:6" x14ac:dyDescent="0.25">
      <c r="B43" s="36" t="s">
        <v>38</v>
      </c>
      <c r="C43" s="37">
        <v>1100428060</v>
      </c>
      <c r="D43" s="37">
        <v>1209403767</v>
      </c>
      <c r="E43" s="37">
        <v>352958118.9399997</v>
      </c>
      <c r="F43" s="22">
        <f t="shared" si="0"/>
        <v>0.29184473256233845</v>
      </c>
    </row>
    <row r="44" spans="2:6" x14ac:dyDescent="0.25">
      <c r="B44" s="40" t="s">
        <v>17</v>
      </c>
      <c r="C44" s="41">
        <f>SUM(C45:C51)</f>
        <v>615011334</v>
      </c>
      <c r="D44" s="41">
        <f>SUM(D45:D51)</f>
        <v>614322184</v>
      </c>
      <c r="E44" s="41">
        <f>SUM(E45:E51)</f>
        <v>527444978.04999995</v>
      </c>
      <c r="F44" s="42">
        <f t="shared" si="0"/>
        <v>0.85858038629775402</v>
      </c>
    </row>
    <row r="45" spans="2:6" x14ac:dyDescent="0.25">
      <c r="B45" s="13" t="s">
        <v>28</v>
      </c>
      <c r="C45" s="27">
        <v>7200122</v>
      </c>
      <c r="D45" s="27">
        <v>25584034</v>
      </c>
      <c r="E45" s="27">
        <v>25583832.399999999</v>
      </c>
      <c r="F45" s="22">
        <f t="shared" si="0"/>
        <v>0.99999212008551885</v>
      </c>
    </row>
    <row r="46" spans="2:6" x14ac:dyDescent="0.25">
      <c r="B46" s="13" t="s">
        <v>29</v>
      </c>
      <c r="C46" s="27">
        <v>0</v>
      </c>
      <c r="D46" s="27">
        <v>2699821</v>
      </c>
      <c r="E46" s="27">
        <v>2598112.0499999998</v>
      </c>
      <c r="F46" s="22">
        <f t="shared" si="0"/>
        <v>0.96232752097268659</v>
      </c>
    </row>
    <row r="47" spans="2:6" x14ac:dyDescent="0.25">
      <c r="B47" s="13" t="s">
        <v>30</v>
      </c>
      <c r="C47" s="27">
        <v>12000000</v>
      </c>
      <c r="D47" s="27">
        <v>4909832</v>
      </c>
      <c r="E47" s="27">
        <v>4903095.07</v>
      </c>
      <c r="F47" s="22">
        <f t="shared" si="0"/>
        <v>0.99862786954828608</v>
      </c>
    </row>
    <row r="48" spans="2:6" x14ac:dyDescent="0.25">
      <c r="B48" s="13" t="s">
        <v>32</v>
      </c>
      <c r="C48" s="27">
        <v>23954781</v>
      </c>
      <c r="D48" s="27">
        <v>25380513</v>
      </c>
      <c r="E48" s="27">
        <v>24803649.879999999</v>
      </c>
      <c r="F48" s="22">
        <f t="shared" si="0"/>
        <v>0.97727141606633405</v>
      </c>
    </row>
    <row r="49" spans="2:6" x14ac:dyDescent="0.25">
      <c r="B49" s="13" t="s">
        <v>40</v>
      </c>
      <c r="C49" s="27">
        <v>282543278</v>
      </c>
      <c r="D49" s="27">
        <v>293495937</v>
      </c>
      <c r="E49" s="27">
        <v>288213844.71999997</v>
      </c>
      <c r="F49" s="22">
        <f t="shared" si="0"/>
        <v>0.98200284360324885</v>
      </c>
    </row>
    <row r="50" spans="2:6" x14ac:dyDescent="0.25">
      <c r="B50" s="13" t="s">
        <v>37</v>
      </c>
      <c r="C50" s="27">
        <v>1609542</v>
      </c>
      <c r="D50" s="27">
        <v>4595186</v>
      </c>
      <c r="E50" s="27">
        <v>2618516.7000000002</v>
      </c>
      <c r="F50" s="22">
        <f t="shared" si="0"/>
        <v>0.5698391098858675</v>
      </c>
    </row>
    <row r="51" spans="2:6" x14ac:dyDescent="0.25">
      <c r="B51" s="13" t="s">
        <v>38</v>
      </c>
      <c r="C51" s="27">
        <v>287703611</v>
      </c>
      <c r="D51" s="27">
        <v>257656861</v>
      </c>
      <c r="E51" s="27">
        <v>178723927.23000002</v>
      </c>
      <c r="F51" s="22">
        <f t="shared" si="0"/>
        <v>0.69365095319545955</v>
      </c>
    </row>
    <row r="52" spans="2:6" x14ac:dyDescent="0.25">
      <c r="B52" s="40" t="s">
        <v>16</v>
      </c>
      <c r="C52" s="41">
        <f>+SUM(C53:C60)</f>
        <v>117762600</v>
      </c>
      <c r="D52" s="41">
        <f>+SUM(D53:D60)</f>
        <v>104814874</v>
      </c>
      <c r="E52" s="41">
        <f>+SUM(E53:E60)</f>
        <v>61059715.869999997</v>
      </c>
      <c r="F52" s="42">
        <f t="shared" si="0"/>
        <v>0.58254819702402161</v>
      </c>
    </row>
    <row r="53" spans="2:6" x14ac:dyDescent="0.25">
      <c r="B53" s="11" t="s">
        <v>28</v>
      </c>
      <c r="C53" s="26">
        <v>124732</v>
      </c>
      <c r="D53" s="26">
        <v>5734919</v>
      </c>
      <c r="E53" s="26">
        <v>5419516</v>
      </c>
      <c r="F53" s="31">
        <f t="shared" si="0"/>
        <v>0.94500305932830087</v>
      </c>
    </row>
    <row r="54" spans="2:6" x14ac:dyDescent="0.25">
      <c r="B54" s="13" t="s">
        <v>29</v>
      </c>
      <c r="C54" s="27">
        <v>0</v>
      </c>
      <c r="D54" s="27">
        <v>5056324</v>
      </c>
      <c r="E54" s="27">
        <v>925075</v>
      </c>
      <c r="F54" s="22">
        <f t="shared" si="0"/>
        <v>0.18295405911488266</v>
      </c>
    </row>
    <row r="55" spans="2:6" x14ac:dyDescent="0.25">
      <c r="B55" s="13" t="s">
        <v>30</v>
      </c>
      <c r="C55" s="27">
        <v>128000</v>
      </c>
      <c r="D55" s="27">
        <v>3223644</v>
      </c>
      <c r="E55" s="27">
        <v>3014774</v>
      </c>
      <c r="F55" s="22">
        <f t="shared" si="0"/>
        <v>0.93520686527420527</v>
      </c>
    </row>
    <row r="56" spans="2:6" x14ac:dyDescent="0.25">
      <c r="B56" s="13" t="s">
        <v>32</v>
      </c>
      <c r="C56" s="27">
        <v>0</v>
      </c>
      <c r="D56" s="27">
        <v>3596954</v>
      </c>
      <c r="E56" s="27">
        <v>3596954</v>
      </c>
      <c r="F56" s="22">
        <f t="shared" ref="F56:F57" si="1">IF(E56=0,"%",E56/D56)</f>
        <v>1</v>
      </c>
    </row>
    <row r="57" spans="2:6" x14ac:dyDescent="0.25">
      <c r="B57" s="13" t="s">
        <v>36</v>
      </c>
      <c r="C57" s="27">
        <v>0</v>
      </c>
      <c r="D57" s="27">
        <v>125500</v>
      </c>
      <c r="E57" s="27">
        <v>108347</v>
      </c>
      <c r="F57" s="22">
        <f t="shared" si="1"/>
        <v>0.86332270916334664</v>
      </c>
    </row>
    <row r="58" spans="2:6" x14ac:dyDescent="0.25">
      <c r="B58" s="13" t="s">
        <v>40</v>
      </c>
      <c r="C58" s="27">
        <v>43986363</v>
      </c>
      <c r="D58" s="27">
        <v>25243212</v>
      </c>
      <c r="E58" s="27">
        <v>12185748</v>
      </c>
      <c r="F58" s="22">
        <f t="shared" si="0"/>
        <v>0.48273365528919221</v>
      </c>
    </row>
    <row r="59" spans="2:6" x14ac:dyDescent="0.25">
      <c r="B59" s="13" t="s">
        <v>37</v>
      </c>
      <c r="C59" s="27">
        <v>18762008</v>
      </c>
      <c r="D59" s="27">
        <v>4524219</v>
      </c>
      <c r="E59" s="27">
        <v>2738614.15</v>
      </c>
      <c r="F59" s="22">
        <f t="shared" si="0"/>
        <v>0.60532307344096292</v>
      </c>
    </row>
    <row r="60" spans="2:6" x14ac:dyDescent="0.25">
      <c r="B60" s="13" t="s">
        <v>38</v>
      </c>
      <c r="C60" s="27">
        <v>54761497</v>
      </c>
      <c r="D60" s="27">
        <v>57310102</v>
      </c>
      <c r="E60" s="27">
        <v>33070687.719999999</v>
      </c>
      <c r="F60" s="22">
        <f t="shared" si="0"/>
        <v>0.57704813926173082</v>
      </c>
    </row>
    <row r="61" spans="2:6" x14ac:dyDescent="0.25">
      <c r="B61" s="40" t="s">
        <v>15</v>
      </c>
      <c r="C61" s="41">
        <f>+SUM(C62:C73)</f>
        <v>1209933322</v>
      </c>
      <c r="D61" s="41">
        <f>+SUM(D62:D73)</f>
        <v>1183170207</v>
      </c>
      <c r="E61" s="41">
        <f>+SUM(E62:E73)</f>
        <v>323877244.32999992</v>
      </c>
      <c r="F61" s="42">
        <f t="shared" si="0"/>
        <v>0.27373681522222432</v>
      </c>
    </row>
    <row r="62" spans="2:6" x14ac:dyDescent="0.25">
      <c r="B62" s="11" t="s">
        <v>28</v>
      </c>
      <c r="C62" s="26">
        <v>45063067</v>
      </c>
      <c r="D62" s="26">
        <v>68789355</v>
      </c>
      <c r="E62" s="26">
        <v>54994670.039999999</v>
      </c>
      <c r="F62" s="31">
        <f t="shared" si="0"/>
        <v>0.79946483056862505</v>
      </c>
    </row>
    <row r="63" spans="2:6" x14ac:dyDescent="0.25">
      <c r="B63" s="13" t="s">
        <v>29</v>
      </c>
      <c r="C63" s="27">
        <v>0</v>
      </c>
      <c r="D63" s="27">
        <v>633991</v>
      </c>
      <c r="E63" s="27">
        <v>69356.34</v>
      </c>
      <c r="F63" s="22">
        <f t="shared" si="0"/>
        <v>0.10939641099006137</v>
      </c>
    </row>
    <row r="64" spans="2:6" x14ac:dyDescent="0.25">
      <c r="B64" s="13" t="s">
        <v>30</v>
      </c>
      <c r="C64" s="27">
        <v>3276</v>
      </c>
      <c r="D64" s="27">
        <v>201669</v>
      </c>
      <c r="E64" s="27">
        <v>12051.88</v>
      </c>
      <c r="F64" s="22">
        <f t="shared" si="0"/>
        <v>5.9760696983671258E-2</v>
      </c>
    </row>
    <row r="65" spans="2:6" x14ac:dyDescent="0.25">
      <c r="B65" s="13" t="s">
        <v>31</v>
      </c>
      <c r="C65" s="27">
        <v>0</v>
      </c>
      <c r="D65" s="27">
        <v>312302</v>
      </c>
      <c r="E65" s="27">
        <v>58532.200000000004</v>
      </c>
      <c r="F65" s="22">
        <f t="shared" si="0"/>
        <v>0.18742179044642687</v>
      </c>
    </row>
    <row r="66" spans="2:6" x14ac:dyDescent="0.25">
      <c r="B66" s="13" t="s">
        <v>32</v>
      </c>
      <c r="C66" s="27">
        <v>121266000</v>
      </c>
      <c r="D66" s="27">
        <v>120261036</v>
      </c>
      <c r="E66" s="27">
        <v>46480</v>
      </c>
      <c r="F66" s="22">
        <f t="shared" si="0"/>
        <v>3.8649259598927784E-4</v>
      </c>
    </row>
    <row r="67" spans="2:6" x14ac:dyDescent="0.25">
      <c r="B67" s="13" t="s">
        <v>33</v>
      </c>
      <c r="C67" s="27">
        <v>0</v>
      </c>
      <c r="D67" s="27">
        <v>419397</v>
      </c>
      <c r="E67" s="27">
        <v>134017.4</v>
      </c>
      <c r="F67" s="22">
        <f t="shared" si="0"/>
        <v>0.31954782699923939</v>
      </c>
    </row>
    <row r="68" spans="2:6" x14ac:dyDescent="0.25">
      <c r="B68" s="13" t="s">
        <v>34</v>
      </c>
      <c r="C68" s="27">
        <v>0</v>
      </c>
      <c r="D68" s="27">
        <v>383260</v>
      </c>
      <c r="E68" s="27">
        <v>119180.83</v>
      </c>
      <c r="F68" s="22">
        <f t="shared" si="0"/>
        <v>0.31096600219172366</v>
      </c>
    </row>
    <row r="69" spans="2:6" x14ac:dyDescent="0.25">
      <c r="B69" s="13" t="s">
        <v>35</v>
      </c>
      <c r="C69" s="27">
        <v>0</v>
      </c>
      <c r="D69" s="27">
        <v>300927</v>
      </c>
      <c r="E69" s="27">
        <v>28632.5</v>
      </c>
      <c r="F69" s="22">
        <f t="shared" si="0"/>
        <v>9.5147660396042888E-2</v>
      </c>
    </row>
    <row r="70" spans="2:6" x14ac:dyDescent="0.25">
      <c r="B70" s="13" t="s">
        <v>36</v>
      </c>
      <c r="C70" s="27">
        <v>3163164</v>
      </c>
      <c r="D70" s="27">
        <v>3487351</v>
      </c>
      <c r="E70" s="27">
        <v>214646.87000000002</v>
      </c>
      <c r="F70" s="22">
        <f t="shared" si="0"/>
        <v>6.1550119273913073E-2</v>
      </c>
    </row>
    <row r="71" spans="2:6" x14ac:dyDescent="0.25">
      <c r="B71" s="13" t="s">
        <v>40</v>
      </c>
      <c r="C71" s="27">
        <v>0</v>
      </c>
      <c r="D71" s="27">
        <v>105296</v>
      </c>
      <c r="E71" s="27">
        <v>13172</v>
      </c>
      <c r="F71" s="22">
        <f t="shared" si="0"/>
        <v>0.1250949703692448</v>
      </c>
    </row>
    <row r="72" spans="2:6" x14ac:dyDescent="0.25">
      <c r="B72" s="13" t="s">
        <v>37</v>
      </c>
      <c r="C72" s="27">
        <v>19954195</v>
      </c>
      <c r="D72" s="27">
        <v>25812818</v>
      </c>
      <c r="E72" s="27">
        <v>1239260.3799999999</v>
      </c>
      <c r="F72" s="22">
        <f t="shared" si="0"/>
        <v>4.8009495902384618E-2</v>
      </c>
    </row>
    <row r="73" spans="2:6" x14ac:dyDescent="0.25">
      <c r="B73" s="13" t="s">
        <v>38</v>
      </c>
      <c r="C73" s="27">
        <v>1020483620</v>
      </c>
      <c r="D73" s="27">
        <v>962462805</v>
      </c>
      <c r="E73" s="27">
        <v>266947243.88999993</v>
      </c>
      <c r="F73" s="22">
        <f t="shared" si="0"/>
        <v>0.27735850414499907</v>
      </c>
    </row>
    <row r="74" spans="2:6" x14ac:dyDescent="0.25">
      <c r="B74" s="43" t="s">
        <v>3</v>
      </c>
      <c r="C74" s="44">
        <f>+C61+C52+C44+C30+C23+C9</f>
        <v>9499521897</v>
      </c>
      <c r="D74" s="44">
        <f>+D61+D52+D44+D30+D23+D9</f>
        <v>9301672153</v>
      </c>
      <c r="E74" s="44">
        <f>+E61+E52+E44+E30+E23+E9</f>
        <v>3517368794.6399994</v>
      </c>
      <c r="F74" s="45">
        <f t="shared" si="0"/>
        <v>0.37814370758117594</v>
      </c>
    </row>
    <row r="75" spans="2:6" x14ac:dyDescent="0.2">
      <c r="B75" s="34" t="s">
        <v>41</v>
      </c>
      <c r="C75" s="9"/>
      <c r="D75" s="9"/>
      <c r="E75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>
      <selection activeCell="B50" sqref="B50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45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43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46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43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164314235</v>
      </c>
      <c r="E32" s="41">
        <f>SUM(E33:E35)</f>
        <v>11172342.540000003</v>
      </c>
      <c r="F32" s="42">
        <f t="shared" ref="F32:F35" si="7">IF(E32=0,"%",E32/D32)</f>
        <v>6.7993759274721413E-2</v>
      </c>
    </row>
    <row r="33" spans="2:6" x14ac:dyDescent="0.25">
      <c r="B33" s="11" t="s">
        <v>38</v>
      </c>
      <c r="C33" s="26">
        <v>164314235</v>
      </c>
      <c r="D33" s="26">
        <v>164314235</v>
      </c>
      <c r="E33" s="26">
        <v>11172342.540000003</v>
      </c>
      <c r="F33" s="23">
        <f t="shared" si="7"/>
        <v>6.7993759274721413E-2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164314235</v>
      </c>
      <c r="E36" s="44">
        <f>+E9+E13+E15+E28+E30+E32</f>
        <v>11172342.540000003</v>
      </c>
      <c r="F36" s="45">
        <f t="shared" ref="F36" si="8">IF(D36=0,"%",E36/D36)</f>
        <v>6.7993759274721413E-2</v>
      </c>
    </row>
    <row r="37" spans="2:6" x14ac:dyDescent="0.25">
      <c r="B37" s="34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E28" sqref="E2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47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43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6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+SUM(C12:C23)</f>
        <v>38253804</v>
      </c>
      <c r="D11" s="41">
        <f>+SUM(D12:D23)</f>
        <v>661462496</v>
      </c>
      <c r="E11" s="41">
        <f>+SUM(E12:E23)</f>
        <v>211276471.52000007</v>
      </c>
      <c r="F11" s="42">
        <f t="shared" ref="F11:F12" si="2">IF(E11=0,"%",E11/D11)</f>
        <v>0.31940808858798864</v>
      </c>
    </row>
    <row r="12" spans="2:6" x14ac:dyDescent="0.25">
      <c r="B12" s="25" t="s">
        <v>28</v>
      </c>
      <c r="C12" s="26">
        <v>0</v>
      </c>
      <c r="D12" s="26">
        <v>40703955</v>
      </c>
      <c r="E12" s="26">
        <v>11687767.970000003</v>
      </c>
      <c r="F12" s="23">
        <f t="shared" si="2"/>
        <v>0.28714084343892388</v>
      </c>
    </row>
    <row r="13" spans="2:6" x14ac:dyDescent="0.25">
      <c r="B13" s="24" t="s">
        <v>29</v>
      </c>
      <c r="C13" s="27">
        <v>0</v>
      </c>
      <c r="D13" s="27">
        <v>4538523</v>
      </c>
      <c r="E13" s="27">
        <v>703353.55</v>
      </c>
      <c r="F13" s="32">
        <f t="shared" si="1"/>
        <v>0.15497410721505653</v>
      </c>
    </row>
    <row r="14" spans="2:6" x14ac:dyDescent="0.25">
      <c r="B14" s="24" t="s">
        <v>30</v>
      </c>
      <c r="C14" s="27">
        <v>0</v>
      </c>
      <c r="D14" s="27">
        <v>235405</v>
      </c>
      <c r="E14" s="27">
        <v>2103.6</v>
      </c>
      <c r="F14" s="32">
        <f t="shared" si="1"/>
        <v>8.9360888681208981E-3</v>
      </c>
    </row>
    <row r="15" spans="2:6" x14ac:dyDescent="0.25">
      <c r="B15" s="24" t="s">
        <v>31</v>
      </c>
      <c r="C15" s="27">
        <v>107800</v>
      </c>
      <c r="D15" s="27">
        <v>10119835</v>
      </c>
      <c r="E15" s="27">
        <v>1063267.99</v>
      </c>
      <c r="F15" s="32">
        <f t="shared" si="1"/>
        <v>0.10506771997764786</v>
      </c>
    </row>
    <row r="16" spans="2:6" x14ac:dyDescent="0.25">
      <c r="B16" s="24" t="s">
        <v>32</v>
      </c>
      <c r="C16" s="27">
        <v>0</v>
      </c>
      <c r="D16" s="27">
        <v>68360066</v>
      </c>
      <c r="E16" s="27">
        <v>8924344.9500000011</v>
      </c>
      <c r="F16" s="32">
        <f t="shared" si="1"/>
        <v>0.13054909791924427</v>
      </c>
    </row>
    <row r="17" spans="2:6" x14ac:dyDescent="0.25">
      <c r="B17" s="24" t="s">
        <v>33</v>
      </c>
      <c r="C17" s="27">
        <v>0</v>
      </c>
      <c r="D17" s="27">
        <v>4202</v>
      </c>
      <c r="E17" s="27">
        <v>0</v>
      </c>
      <c r="F17" s="32" t="str">
        <f t="shared" si="1"/>
        <v>%</v>
      </c>
    </row>
    <row r="18" spans="2:6" x14ac:dyDescent="0.25">
      <c r="B18" s="24" t="s">
        <v>34</v>
      </c>
      <c r="C18" s="27">
        <v>0</v>
      </c>
      <c r="D18" s="27">
        <v>9078188</v>
      </c>
      <c r="E18" s="27">
        <v>1285938.3699999996</v>
      </c>
      <c r="F18" s="32">
        <f t="shared" si="1"/>
        <v>0.14165143638796637</v>
      </c>
    </row>
    <row r="19" spans="2:6" x14ac:dyDescent="0.25">
      <c r="B19" s="24" t="s">
        <v>35</v>
      </c>
      <c r="C19" s="27">
        <v>0</v>
      </c>
      <c r="D19" s="27">
        <v>1872032</v>
      </c>
      <c r="E19" s="27">
        <v>78714.5</v>
      </c>
      <c r="F19" s="32">
        <f t="shared" si="1"/>
        <v>4.2047625254269159E-2</v>
      </c>
    </row>
    <row r="20" spans="2:6" x14ac:dyDescent="0.25">
      <c r="B20" s="24" t="s">
        <v>36</v>
      </c>
      <c r="C20" s="27">
        <v>0</v>
      </c>
      <c r="D20" s="27">
        <v>3748417</v>
      </c>
      <c r="E20" s="27">
        <v>218492.53999999998</v>
      </c>
      <c r="F20" s="32">
        <f t="shared" si="1"/>
        <v>5.8289283182740868E-2</v>
      </c>
    </row>
    <row r="21" spans="2:6" x14ac:dyDescent="0.25">
      <c r="B21" s="24" t="s">
        <v>40</v>
      </c>
      <c r="C21" s="27">
        <v>0</v>
      </c>
      <c r="D21" s="27">
        <v>9420520</v>
      </c>
      <c r="E21" s="27">
        <v>451534.3</v>
      </c>
      <c r="F21" s="32">
        <f t="shared" si="1"/>
        <v>4.7930931625855044E-2</v>
      </c>
    </row>
    <row r="22" spans="2:6" x14ac:dyDescent="0.25">
      <c r="B22" s="24" t="s">
        <v>37</v>
      </c>
      <c r="C22" s="27">
        <v>0</v>
      </c>
      <c r="D22" s="27">
        <v>11413</v>
      </c>
      <c r="E22" s="27">
        <v>0</v>
      </c>
      <c r="F22" s="32" t="str">
        <f t="shared" si="1"/>
        <v>%</v>
      </c>
    </row>
    <row r="23" spans="2:6" x14ac:dyDescent="0.25">
      <c r="B23" s="24" t="s">
        <v>38</v>
      </c>
      <c r="C23" s="27">
        <v>38146004</v>
      </c>
      <c r="D23" s="27">
        <v>513369940</v>
      </c>
      <c r="E23" s="27">
        <v>186860953.75000006</v>
      </c>
      <c r="F23" s="32">
        <f t="shared" si="1"/>
        <v>0.36398888830538084</v>
      </c>
    </row>
    <row r="24" spans="2:6" x14ac:dyDescent="0.25">
      <c r="B24" s="40" t="s">
        <v>17</v>
      </c>
      <c r="C24" s="41">
        <f>SUM(C25:C26)</f>
        <v>0</v>
      </c>
      <c r="D24" s="41">
        <f t="shared" ref="D24:E24" si="3">SUM(D25:D26)</f>
        <v>0</v>
      </c>
      <c r="E24" s="41">
        <f t="shared" si="3"/>
        <v>0</v>
      </c>
      <c r="F24" s="42" t="str">
        <f t="shared" ref="F24:F25" si="4">IF(E24=0,"%",E24/D24)</f>
        <v>%</v>
      </c>
    </row>
    <row r="25" spans="2:6" x14ac:dyDescent="0.25">
      <c r="B25" s="24" t="s">
        <v>23</v>
      </c>
      <c r="C25" s="27">
        <v>0</v>
      </c>
      <c r="D25" s="27">
        <v>0</v>
      </c>
      <c r="E25" s="27">
        <v>0</v>
      </c>
      <c r="F25" s="32" t="str">
        <f t="shared" si="4"/>
        <v>%</v>
      </c>
    </row>
    <row r="26" spans="2:6" x14ac:dyDescent="0.25">
      <c r="B26" s="61" t="s">
        <v>26</v>
      </c>
      <c r="C26" s="62">
        <v>0</v>
      </c>
      <c r="D26" s="62">
        <v>0</v>
      </c>
      <c r="E26" s="62">
        <v>0</v>
      </c>
      <c r="F26" s="32" t="str">
        <f t="shared" si="1"/>
        <v>%</v>
      </c>
    </row>
    <row r="27" spans="2:6" x14ac:dyDescent="0.25">
      <c r="B27" s="40" t="s">
        <v>16</v>
      </c>
      <c r="C27" s="41">
        <f>+C28</f>
        <v>0</v>
      </c>
      <c r="D27" s="41">
        <f t="shared" ref="D27:E27" si="5">+D28</f>
        <v>0</v>
      </c>
      <c r="E27" s="41">
        <f t="shared" si="5"/>
        <v>0</v>
      </c>
      <c r="F27" s="42" t="str">
        <f t="shared" si="1"/>
        <v>%</v>
      </c>
    </row>
    <row r="28" spans="2:6" x14ac:dyDescent="0.25">
      <c r="B28" s="24" t="s">
        <v>38</v>
      </c>
      <c r="C28" s="27">
        <v>0</v>
      </c>
      <c r="D28" s="27">
        <v>0</v>
      </c>
      <c r="E28" s="27">
        <v>0</v>
      </c>
      <c r="F28" s="32" t="str">
        <f t="shared" si="1"/>
        <v>%</v>
      </c>
    </row>
    <row r="29" spans="2:6" x14ac:dyDescent="0.25">
      <c r="B29" s="40" t="s">
        <v>15</v>
      </c>
      <c r="C29" s="41">
        <f>+SUM(C30:C35)</f>
        <v>8062328</v>
      </c>
      <c r="D29" s="41">
        <f>+SUM(D30:D35)</f>
        <v>8868146</v>
      </c>
      <c r="E29" s="41">
        <f>+SUM(E30:E35)</f>
        <v>811222.79999999993</v>
      </c>
      <c r="F29" s="42">
        <f t="shared" si="1"/>
        <v>9.1476031179459599E-2</v>
      </c>
    </row>
    <row r="30" spans="2:6" x14ac:dyDescent="0.25">
      <c r="B30" s="24" t="s">
        <v>28</v>
      </c>
      <c r="C30" s="27">
        <v>0</v>
      </c>
      <c r="D30" s="27">
        <v>239866</v>
      </c>
      <c r="E30" s="27">
        <v>0</v>
      </c>
      <c r="F30" s="32" t="str">
        <f t="shared" si="1"/>
        <v>%</v>
      </c>
    </row>
    <row r="31" spans="2:6" x14ac:dyDescent="0.25">
      <c r="B31" s="24" t="s">
        <v>31</v>
      </c>
      <c r="C31" s="27">
        <v>0</v>
      </c>
      <c r="D31" s="27">
        <v>89964</v>
      </c>
      <c r="E31" s="27">
        <v>0</v>
      </c>
      <c r="F31" s="32" t="str">
        <f t="shared" si="1"/>
        <v>%</v>
      </c>
    </row>
    <row r="32" spans="2:6" x14ac:dyDescent="0.25">
      <c r="B32" s="24" t="s">
        <v>32</v>
      </c>
      <c r="C32" s="27">
        <v>0</v>
      </c>
      <c r="D32" s="27">
        <v>0</v>
      </c>
      <c r="E32" s="27">
        <v>0</v>
      </c>
      <c r="F32" s="32" t="str">
        <f t="shared" si="1"/>
        <v>%</v>
      </c>
    </row>
    <row r="33" spans="2:6" x14ac:dyDescent="0.25">
      <c r="B33" s="24" t="s">
        <v>34</v>
      </c>
      <c r="C33" s="27">
        <v>0</v>
      </c>
      <c r="D33" s="27">
        <v>4400</v>
      </c>
      <c r="E33" s="27">
        <v>0</v>
      </c>
      <c r="F33" s="32" t="str">
        <f t="shared" si="1"/>
        <v>%</v>
      </c>
    </row>
    <row r="34" spans="2:6" x14ac:dyDescent="0.25">
      <c r="B34" s="24" t="s">
        <v>37</v>
      </c>
      <c r="C34" s="27">
        <v>0</v>
      </c>
      <c r="D34" s="27">
        <v>2051</v>
      </c>
      <c r="E34" s="27">
        <v>0</v>
      </c>
      <c r="F34" s="32" t="str">
        <f t="shared" si="1"/>
        <v>%</v>
      </c>
    </row>
    <row r="35" spans="2:6" x14ac:dyDescent="0.25">
      <c r="B35" s="24" t="s">
        <v>38</v>
      </c>
      <c r="C35" s="27">
        <v>8062328</v>
      </c>
      <c r="D35" s="27">
        <v>8531865</v>
      </c>
      <c r="E35" s="27">
        <v>811222.79999999993</v>
      </c>
      <c r="F35" s="32">
        <f t="shared" si="1"/>
        <v>9.50815325840247E-2</v>
      </c>
    </row>
    <row r="36" spans="2:6" x14ac:dyDescent="0.25">
      <c r="B36" s="43" t="s">
        <v>3</v>
      </c>
      <c r="C36" s="44">
        <f>+C29+C27+C24+C11</f>
        <v>46316132</v>
      </c>
      <c r="D36" s="44">
        <f>+D29+D27+D24+D11</f>
        <v>670330642</v>
      </c>
      <c r="E36" s="44">
        <f>+E29+E27+E24+E11</f>
        <v>212087694.32000008</v>
      </c>
      <c r="F36" s="45">
        <f t="shared" si="1"/>
        <v>0.31639265913193937</v>
      </c>
    </row>
    <row r="37" spans="2:6" x14ac:dyDescent="0.25">
      <c r="B37" s="34" t="s">
        <v>41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48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43</v>
      </c>
      <c r="F8" s="48" t="s">
        <v>5</v>
      </c>
    </row>
    <row r="9" spans="2:6" x14ac:dyDescent="0.25">
      <c r="B9" s="40" t="s">
        <v>21</v>
      </c>
      <c r="C9" s="41">
        <f>SUM(C10:C12)</f>
        <v>402459</v>
      </c>
      <c r="D9" s="41">
        <f t="shared" ref="D9:E9" si="0">SUM(D10:D12)</f>
        <v>403726</v>
      </c>
      <c r="E9" s="41">
        <f t="shared" si="0"/>
        <v>0</v>
      </c>
      <c r="F9" s="42" t="str">
        <f t="shared" ref="F9:F16" si="1">IF(E9=0,"%",E9/D9)</f>
        <v>%</v>
      </c>
    </row>
    <row r="10" spans="2:6" x14ac:dyDescent="0.25">
      <c r="B10" s="24" t="s">
        <v>28</v>
      </c>
      <c r="C10" s="27">
        <v>162351</v>
      </c>
      <c r="D10" s="27">
        <v>162871</v>
      </c>
      <c r="E10" s="27">
        <v>0</v>
      </c>
      <c r="F10" s="32" t="str">
        <f t="shared" si="1"/>
        <v>%</v>
      </c>
    </row>
    <row r="11" spans="2:6" x14ac:dyDescent="0.25">
      <c r="B11" s="66" t="s">
        <v>40</v>
      </c>
      <c r="C11" s="67">
        <v>78616</v>
      </c>
      <c r="D11" s="67">
        <v>79363</v>
      </c>
      <c r="E11" s="67">
        <v>0</v>
      </c>
      <c r="F11" s="32" t="str">
        <f t="shared" si="1"/>
        <v>%</v>
      </c>
    </row>
    <row r="12" spans="2:6" x14ac:dyDescent="0.25">
      <c r="B12" s="50" t="s">
        <v>38</v>
      </c>
      <c r="C12" s="28">
        <v>161492</v>
      </c>
      <c r="D12" s="28">
        <v>161492</v>
      </c>
      <c r="E12" s="28">
        <v>0</v>
      </c>
      <c r="F12" s="33" t="str">
        <f t="shared" si="1"/>
        <v>%</v>
      </c>
    </row>
    <row r="13" spans="2:6" x14ac:dyDescent="0.25">
      <c r="B13" s="40" t="s">
        <v>15</v>
      </c>
      <c r="C13" s="41">
        <f>SUM(C14:C15)</f>
        <v>0</v>
      </c>
      <c r="D13" s="41">
        <f t="shared" ref="D13:E13" si="2">SUM(D14:D15)</f>
        <v>0</v>
      </c>
      <c r="E13" s="41">
        <f t="shared" si="2"/>
        <v>0</v>
      </c>
      <c r="F13" s="51" t="str">
        <f t="shared" si="1"/>
        <v>%</v>
      </c>
    </row>
    <row r="14" spans="2:6" x14ac:dyDescent="0.25">
      <c r="B14" s="24" t="s">
        <v>27</v>
      </c>
      <c r="C14" s="27">
        <v>0</v>
      </c>
      <c r="D14" s="27">
        <v>0</v>
      </c>
      <c r="E14" s="27">
        <v>0</v>
      </c>
      <c r="F14" s="32" t="str">
        <f t="shared" si="1"/>
        <v>%</v>
      </c>
    </row>
    <row r="15" spans="2:6" x14ac:dyDescent="0.25">
      <c r="B15" s="50" t="s">
        <v>28</v>
      </c>
      <c r="C15" s="28">
        <v>0</v>
      </c>
      <c r="D15" s="28">
        <v>0</v>
      </c>
      <c r="E15" s="28">
        <v>0</v>
      </c>
      <c r="F15" s="33" t="str">
        <f t="shared" si="1"/>
        <v>%</v>
      </c>
    </row>
    <row r="16" spans="2:6" x14ac:dyDescent="0.25">
      <c r="B16" s="43" t="s">
        <v>3</v>
      </c>
      <c r="C16" s="44">
        <f>+C13+C9</f>
        <v>402459</v>
      </c>
      <c r="D16" s="44">
        <f t="shared" ref="D16:E16" si="3">+D13+D9</f>
        <v>403726</v>
      </c>
      <c r="E16" s="44">
        <f t="shared" si="3"/>
        <v>0</v>
      </c>
      <c r="F16" s="45" t="str">
        <f t="shared" si="1"/>
        <v>%</v>
      </c>
    </row>
    <row r="17" spans="2:2" x14ac:dyDescent="0.25">
      <c r="B17" s="34" t="s">
        <v>41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2024-06-06T20:04:21Z</dcterms:modified>
</cp:coreProperties>
</file>