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RO!$B$5:$F$76</definedName>
    <definedName name="_xlnm.Print_Area" localSheetId="4">ROCC!$B$5:$F$37</definedName>
    <definedName name="_xlnm.Print_Area" localSheetId="3">ROOC!$B$2:$F$10</definedName>
    <definedName name="_xlnm.Print_Area" localSheetId="0">'TODA FUENTE'!$B$5:$F$76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11" i="7"/>
  <c r="F12" i="7"/>
  <c r="F33" i="5"/>
  <c r="F69" i="2"/>
  <c r="F70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E37" i="5" s="1"/>
  <c r="D29" i="5"/>
  <c r="D37" i="5" s="1"/>
  <c r="C29" i="5"/>
  <c r="C37" i="5" s="1"/>
  <c r="F57" i="2"/>
  <c r="C61" i="2"/>
  <c r="C75" i="2" s="1"/>
  <c r="D61" i="2"/>
  <c r="D75" i="2" s="1"/>
  <c r="E61" i="2"/>
  <c r="E75" i="2" s="1"/>
  <c r="F57" i="1"/>
  <c r="C61" i="1"/>
  <c r="C75" i="1" s="1"/>
  <c r="D61" i="1"/>
  <c r="D75" i="1" s="1"/>
  <c r="E61" i="1"/>
  <c r="E75" i="1" s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49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69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68" i="2"/>
  <c r="F67" i="2"/>
  <c r="F66" i="2"/>
  <c r="F65" i="2"/>
  <c r="F72" i="1"/>
  <c r="F71" i="1"/>
  <c r="F32" i="8" l="1"/>
  <c r="F15" i="8"/>
  <c r="F36" i="8" l="1"/>
  <c r="F68" i="1"/>
  <c r="F17" i="5" l="1"/>
  <c r="F11" i="3" l="1"/>
  <c r="F49" i="2"/>
  <c r="F48" i="2"/>
  <c r="F47" i="2"/>
  <c r="F46" i="2"/>
  <c r="F34" i="2"/>
  <c r="F51" i="1"/>
  <c r="F50" i="1"/>
  <c r="F48" i="1"/>
  <c r="F47" i="1"/>
  <c r="F37" i="1"/>
  <c r="F15" i="7" l="1"/>
  <c r="F14" i="7"/>
  <c r="E13" i="7"/>
  <c r="D13" i="7"/>
  <c r="C13" i="7"/>
  <c r="E27" i="5"/>
  <c r="D27" i="5"/>
  <c r="C27" i="5"/>
  <c r="C34" i="3"/>
  <c r="D34" i="3"/>
  <c r="E34" i="3"/>
  <c r="F13" i="7" l="1"/>
  <c r="F32" i="3"/>
  <c r="F24" i="1"/>
  <c r="F28" i="5" l="1"/>
  <c r="F27" i="5"/>
  <c r="C30" i="2"/>
  <c r="D30" i="2"/>
  <c r="E30" i="2"/>
  <c r="E11" i="5" l="1"/>
  <c r="D11" i="5"/>
  <c r="C11" i="5"/>
  <c r="E9" i="5"/>
  <c r="D9" i="5"/>
  <c r="C9" i="5"/>
  <c r="E52" i="2"/>
  <c r="D52" i="2"/>
  <c r="C52" i="2"/>
  <c r="E52" i="1"/>
  <c r="D52" i="1"/>
  <c r="C52" i="1"/>
  <c r="F60" i="1"/>
  <c r="F59" i="1"/>
  <c r="F58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50" i="2"/>
  <c r="F45" i="2"/>
  <c r="F56" i="1"/>
  <c r="F46" i="1"/>
  <c r="F73" i="2" l="1"/>
  <c r="F67" i="1"/>
  <c r="F29" i="3" l="1"/>
  <c r="F34" i="3"/>
  <c r="F59" i="2" l="1"/>
  <c r="F58" i="2"/>
  <c r="F55" i="2"/>
  <c r="F55" i="1"/>
  <c r="F29" i="2" l="1"/>
  <c r="F24" i="2"/>
  <c r="F51" i="2" l="1"/>
  <c r="F45" i="1"/>
  <c r="F10" i="8" l="1"/>
  <c r="F23" i="5" l="1"/>
  <c r="F22" i="5"/>
  <c r="F21" i="5"/>
  <c r="F20" i="5"/>
  <c r="F10" i="5"/>
  <c r="F74" i="2"/>
  <c r="F72" i="2"/>
  <c r="F71" i="2"/>
  <c r="F70" i="2"/>
  <c r="F64" i="2"/>
  <c r="F63" i="2"/>
  <c r="F62" i="2"/>
  <c r="F60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4" i="1"/>
  <c r="F73" i="1"/>
  <c r="F66" i="1"/>
  <c r="F65" i="1"/>
  <c r="F64" i="1"/>
  <c r="F63" i="1"/>
  <c r="F62" i="1"/>
  <c r="F54" i="1"/>
  <c r="F53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1" i="1" l="1"/>
  <c r="F61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D9" i="2"/>
  <c r="C9" i="2"/>
  <c r="E9" i="1"/>
  <c r="D9" i="1"/>
  <c r="C9" i="1"/>
  <c r="E49" i="3" l="1"/>
  <c r="D49" i="3"/>
  <c r="F75" i="1"/>
  <c r="C49" i="3"/>
  <c r="F16" i="3"/>
  <c r="F30" i="2"/>
  <c r="F23" i="2"/>
  <c r="F30" i="1"/>
  <c r="F52" i="2"/>
  <c r="F52" i="1"/>
  <c r="F9" i="2"/>
  <c r="F9" i="1"/>
  <c r="F9" i="4"/>
  <c r="F8" i="4"/>
  <c r="F7" i="4"/>
  <c r="F6" i="4"/>
  <c r="F49" i="3" l="1"/>
  <c r="F75" i="2"/>
</calcChain>
</file>

<file path=xl/sharedStrings.xml><?xml version="1.0" encoding="utf-8"?>
<sst xmlns="http://schemas.openxmlformats.org/spreadsheetml/2006/main" count="267" uniqueCount="49">
  <si>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</si>
  <si>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</si>
  <si>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</si>
  <si>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</si>
  <si>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</si>
  <si>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</si>
  <si>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</si>
  <si>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</si>
  <si>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</si>
  <si>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</si>
  <si>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</si>
  <si>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</si>
  <si>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</si>
  <si>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</si>
  <si>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</si>
  <si>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</si>
  <si>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</si>
  <si>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</si>
  <si>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</si>
  <si>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</si>
  <si>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</si>
  <si>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</si>
  <si>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</si>
  <si>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</si>
  <si>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</si>
  <si>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</si>
  <si>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</si>
  <si>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</si>
  <si>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</si>
  <si>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</si>
  <si>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</si>
  <si>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</si>
  <si>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</si>
  <si>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</si>
  <si>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</si>
  <si>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</si>
  <si>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</si>
  <si>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</si>
  <si>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</si>
  <si>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</si>
  <si>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</si>
  <si>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30.06.24</t>
  </si>
  <si>
    <t>EJECUCION DE LOS PROGRAMAS PRESUPUESTALES AL MES DE JUNIO
DEL AÑO FISCAL 2024 DEL PLIEGO 011 MINSA - TODA FUENTE</t>
  </si>
  <si>
    <t>EJECUCION DE LOS PROGRAMAS PRESUPUESTALES AL MES DE JUNIO
DEL AÑO FISCAL 2024 DEL PLIEGO 011 MINSA - RECURSOS ORDINARIOS</t>
  </si>
  <si>
    <t>EJECUCION DE LOS PROGRAMAS PRESUPUESTALES AL MES DE JUNIO
DEL AÑO FISCAL 2024 DEL PLIEGO 011 MINSA - RECURSOS DIRECTAMENTE RECAUDADOS</t>
  </si>
  <si>
    <t>EJECUCION DE LOS PROGRAMAS PRESUPUESTALES AL MES DE JUNIO
DEL AÑO FISCAL 2024 DEL PLIEGO 011 MINSA - ROOC</t>
  </si>
  <si>
    <t>EJECUCION DE LOS PROGRAMAS PRESUPUESTALES AL MES DE JUNIO
DEL AÑO FISCAL 2024 DEL PLIEGO 011 MINSA - DONACIONES Y TRANSFERENCIAS</t>
  </si>
  <si>
    <t>EJECUCION DE LOS PROGRAMAS PRESUPUESTALES AL MES DE JUNIO
DEL AÑO FISCAL 2024 DEL PLIEGO 011 MINSA - RECURSOS DETERMINADOS</t>
  </si>
  <si>
    <t>Fuente: SIAF, Consulta Amigable y Base de Datos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</si>
</sst>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9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42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4927940622</v>
      </c>
      <c r="E9" s="41">
        <f>SUM(E10:E22)</f>
        <v>2227071307.7099977</v>
      </c>
      <c r="F9" s="53">
        <f t="shared" ref="F9:F75" si="0">IF(E9=0,"%",E9/D9)</f>
        <v>0.4519273827626078</v>
      </c>
    </row>
    <row r="10" spans="2:6" x14ac:dyDescent="0.25">
      <c r="B10" s="16" t="s">
        <v>28</v>
      </c>
      <c r="C10" s="29">
        <v>318707385</v>
      </c>
      <c r="D10" s="29">
        <v>354324656</v>
      </c>
      <c r="E10" s="29">
        <v>177422807.46999973</v>
      </c>
      <c r="F10" s="54">
        <f t="shared" si="0"/>
        <v>0.50073514350635462</v>
      </c>
    </row>
    <row r="11" spans="2:6" x14ac:dyDescent="0.25">
      <c r="B11" s="17" t="s">
        <v>29</v>
      </c>
      <c r="C11" s="30">
        <v>66191045</v>
      </c>
      <c r="D11" s="30">
        <v>89296160</v>
      </c>
      <c r="E11" s="30">
        <v>43789745.430000007</v>
      </c>
      <c r="F11" s="55">
        <f t="shared" si="0"/>
        <v>0.49038777736915012</v>
      </c>
    </row>
    <row r="12" spans="2:6" x14ac:dyDescent="0.25">
      <c r="B12" s="17" t="s">
        <v>30</v>
      </c>
      <c r="C12" s="30">
        <v>26491040</v>
      </c>
      <c r="D12" s="30">
        <v>33925182</v>
      </c>
      <c r="E12" s="30">
        <v>15319104.560000001</v>
      </c>
      <c r="F12" s="55">
        <f t="shared" si="0"/>
        <v>0.45155556011460751</v>
      </c>
    </row>
    <row r="13" spans="2:6" x14ac:dyDescent="0.25">
      <c r="B13" s="17" t="s">
        <v>31</v>
      </c>
      <c r="C13" s="30">
        <v>129574385</v>
      </c>
      <c r="D13" s="30">
        <v>159745988</v>
      </c>
      <c r="E13" s="30">
        <v>79600886.389999956</v>
      </c>
      <c r="F13" s="55">
        <f t="shared" si="0"/>
        <v>0.49829662319907497</v>
      </c>
    </row>
    <row r="14" spans="2:6" x14ac:dyDescent="0.25">
      <c r="B14" s="17" t="s">
        <v>32</v>
      </c>
      <c r="C14" s="30">
        <v>70692443</v>
      </c>
      <c r="D14" s="30">
        <v>78733996</v>
      </c>
      <c r="E14" s="30">
        <v>33641022.320000023</v>
      </c>
      <c r="F14" s="55">
        <f t="shared" si="0"/>
        <v>0.4272744180290306</v>
      </c>
    </row>
    <row r="15" spans="2:6" x14ac:dyDescent="0.25">
      <c r="B15" s="17" t="s">
        <v>33</v>
      </c>
      <c r="C15" s="30">
        <v>8204856</v>
      </c>
      <c r="D15" s="30">
        <v>10492837</v>
      </c>
      <c r="E15" s="30">
        <v>5072082.6199999992</v>
      </c>
      <c r="F15" s="55">
        <f t="shared" si="0"/>
        <v>0.48338524843185871</v>
      </c>
    </row>
    <row r="16" spans="2:6" x14ac:dyDescent="0.25">
      <c r="B16" s="17" t="s">
        <v>34</v>
      </c>
      <c r="C16" s="30">
        <v>371653925</v>
      </c>
      <c r="D16" s="30">
        <v>432326301</v>
      </c>
      <c r="E16" s="30">
        <v>220919250.0800001</v>
      </c>
      <c r="F16" s="55">
        <f t="shared" si="0"/>
        <v>0.51100118028673924</v>
      </c>
    </row>
    <row r="17" spans="2:6" x14ac:dyDescent="0.25">
      <c r="B17" s="17" t="s">
        <v>35</v>
      </c>
      <c r="C17" s="30">
        <v>47519949</v>
      </c>
      <c r="D17" s="30">
        <v>63738606</v>
      </c>
      <c r="E17" s="30">
        <v>28850334.220000021</v>
      </c>
      <c r="F17" s="55">
        <f t="shared" si="0"/>
        <v>0.4526351614906674</v>
      </c>
    </row>
    <row r="18" spans="2:6" x14ac:dyDescent="0.25">
      <c r="B18" s="17" t="s">
        <v>36</v>
      </c>
      <c r="C18" s="30">
        <v>113385291</v>
      </c>
      <c r="D18" s="30">
        <v>131474092</v>
      </c>
      <c r="E18" s="30">
        <v>52883865.10999997</v>
      </c>
      <c r="F18" s="55">
        <f t="shared" si="0"/>
        <v>0.40223791855508667</v>
      </c>
    </row>
    <row r="19" spans="2:6" x14ac:dyDescent="0.25">
      <c r="B19" s="17" t="s">
        <v>40</v>
      </c>
      <c r="C19" s="30">
        <v>134039586</v>
      </c>
      <c r="D19" s="30">
        <v>195556844</v>
      </c>
      <c r="E19" s="30">
        <v>98434097.839999989</v>
      </c>
      <c r="F19" s="55">
        <f t="shared" si="0"/>
        <v>0.5033528657273687</v>
      </c>
    </row>
    <row r="20" spans="2:6" x14ac:dyDescent="0.25">
      <c r="B20" s="17" t="s">
        <v>39</v>
      </c>
      <c r="C20" s="30">
        <v>24041518</v>
      </c>
      <c r="D20" s="30">
        <v>24839150</v>
      </c>
      <c r="E20" s="30">
        <v>11619828.109999999</v>
      </c>
      <c r="F20" s="55">
        <f t="shared" si="0"/>
        <v>0.46780296870061977</v>
      </c>
    </row>
    <row r="21" spans="2:6" x14ac:dyDescent="0.25">
      <c r="B21" s="17" t="s">
        <v>37</v>
      </c>
      <c r="C21" s="30">
        <v>2061845518</v>
      </c>
      <c r="D21" s="30">
        <v>1675816766</v>
      </c>
      <c r="E21" s="30">
        <v>672829805.09999943</v>
      </c>
      <c r="F21" s="55">
        <f t="shared" si="0"/>
        <v>0.40149365894337846</v>
      </c>
    </row>
    <row r="22" spans="2:6" x14ac:dyDescent="0.25">
      <c r="B22" s="17" t="s">
        <v>38</v>
      </c>
      <c r="C22" s="30">
        <v>1670246670</v>
      </c>
      <c r="D22" s="30">
        <v>1677670044</v>
      </c>
      <c r="E22" s="30">
        <v>786688478.45999825</v>
      </c>
      <c r="F22" s="55">
        <f t="shared" si="0"/>
        <v>0.46891728279556638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152742159</v>
      </c>
      <c r="E23" s="41">
        <f>SUM(E24:E29)</f>
        <v>74446681.770000011</v>
      </c>
      <c r="F23" s="53">
        <f t="shared" si="0"/>
        <v>0.48740100478742093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0</v>
      </c>
      <c r="F26" s="55" t="str">
        <f t="shared" si="0"/>
        <v>%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0</v>
      </c>
      <c r="F27" s="55" t="str">
        <f t="shared" si="0"/>
        <v>%</v>
      </c>
    </row>
    <row r="28" spans="2:6" x14ac:dyDescent="0.25">
      <c r="B28" s="17" t="s">
        <v>37</v>
      </c>
      <c r="C28" s="30">
        <v>3387000</v>
      </c>
      <c r="D28" s="30">
        <v>3317220</v>
      </c>
      <c r="E28" s="30">
        <v>905734.71</v>
      </c>
      <c r="F28" s="55">
        <f t="shared" si="0"/>
        <v>0.27304028976070321</v>
      </c>
    </row>
    <row r="29" spans="2:6" x14ac:dyDescent="0.25">
      <c r="B29" s="17" t="s">
        <v>38</v>
      </c>
      <c r="C29" s="30">
        <v>146960156</v>
      </c>
      <c r="D29" s="30">
        <v>149412939</v>
      </c>
      <c r="E29" s="30">
        <v>73540947.060000017</v>
      </c>
      <c r="F29" s="55">
        <f t="shared" si="0"/>
        <v>0.49219932056888338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2979738413</v>
      </c>
      <c r="E30" s="41">
        <f>SUM(E31:E43)</f>
        <v>1185553598.2399995</v>
      </c>
      <c r="F30" s="53">
        <f t="shared" si="0"/>
        <v>0.3978717034581517</v>
      </c>
    </row>
    <row r="31" spans="2:6" x14ac:dyDescent="0.25">
      <c r="B31" s="16" t="s">
        <v>28</v>
      </c>
      <c r="C31" s="29">
        <v>62452820</v>
      </c>
      <c r="D31" s="29">
        <v>87566130</v>
      </c>
      <c r="E31" s="29">
        <v>35484590.180000007</v>
      </c>
      <c r="F31" s="54">
        <f t="shared" si="0"/>
        <v>0.40523191078559723</v>
      </c>
    </row>
    <row r="32" spans="2:6" x14ac:dyDescent="0.25">
      <c r="B32" s="17" t="s">
        <v>29</v>
      </c>
      <c r="C32" s="30">
        <v>107361174</v>
      </c>
      <c r="D32" s="30">
        <v>105951922</v>
      </c>
      <c r="E32" s="30">
        <v>26778009.230000012</v>
      </c>
      <c r="F32" s="55">
        <f t="shared" si="0"/>
        <v>0.25273736166862559</v>
      </c>
    </row>
    <row r="33" spans="2:6" x14ac:dyDescent="0.25">
      <c r="B33" s="17" t="s">
        <v>30</v>
      </c>
      <c r="C33" s="30">
        <v>37180855</v>
      </c>
      <c r="D33" s="30">
        <v>45340255</v>
      </c>
      <c r="E33" s="30">
        <v>21139471.659999996</v>
      </c>
      <c r="F33" s="55">
        <f t="shared" si="0"/>
        <v>0.46624068744209746</v>
      </c>
    </row>
    <row r="34" spans="2:6" x14ac:dyDescent="0.25">
      <c r="B34" s="17" t="s">
        <v>31</v>
      </c>
      <c r="C34" s="30">
        <v>14929465</v>
      </c>
      <c r="D34" s="30">
        <v>27974126</v>
      </c>
      <c r="E34" s="30">
        <v>8494522.6700000018</v>
      </c>
      <c r="F34" s="55">
        <f t="shared" si="0"/>
        <v>0.30365640985530706</v>
      </c>
    </row>
    <row r="35" spans="2:6" x14ac:dyDescent="0.25">
      <c r="B35" s="17" t="s">
        <v>32</v>
      </c>
      <c r="C35" s="30">
        <v>297440732</v>
      </c>
      <c r="D35" s="30">
        <v>360103159</v>
      </c>
      <c r="E35" s="30">
        <v>82808217.810000032</v>
      </c>
      <c r="F35" s="55">
        <f t="shared" si="0"/>
        <v>0.22995693245223664</v>
      </c>
    </row>
    <row r="36" spans="2:6" x14ac:dyDescent="0.25">
      <c r="B36" s="17" t="s">
        <v>33</v>
      </c>
      <c r="C36" s="30">
        <v>11968071</v>
      </c>
      <c r="D36" s="30">
        <v>15578310</v>
      </c>
      <c r="E36" s="30">
        <v>5357735.6999999993</v>
      </c>
      <c r="F36" s="55">
        <f t="shared" si="0"/>
        <v>0.34392278109756447</v>
      </c>
    </row>
    <row r="37" spans="2:6" x14ac:dyDescent="0.25">
      <c r="B37" s="17" t="s">
        <v>34</v>
      </c>
      <c r="C37" s="30">
        <v>13482424</v>
      </c>
      <c r="D37" s="30">
        <v>32094189</v>
      </c>
      <c r="E37" s="30">
        <v>16563622.979999999</v>
      </c>
      <c r="F37" s="55">
        <f t="shared" si="0"/>
        <v>0.51609414339773463</v>
      </c>
    </row>
    <row r="38" spans="2:6" x14ac:dyDescent="0.25">
      <c r="B38" s="17" t="s">
        <v>35</v>
      </c>
      <c r="C38" s="30">
        <v>4559211</v>
      </c>
      <c r="D38" s="30">
        <v>8956662</v>
      </c>
      <c r="E38" s="30">
        <v>4031612.6299999994</v>
      </c>
      <c r="F38" s="55">
        <f t="shared" si="0"/>
        <v>0.45012445819659147</v>
      </c>
    </row>
    <row r="39" spans="2:6" x14ac:dyDescent="0.25">
      <c r="B39" s="17" t="s">
        <v>36</v>
      </c>
      <c r="C39" s="30">
        <v>34101935</v>
      </c>
      <c r="D39" s="30">
        <v>40134745</v>
      </c>
      <c r="E39" s="30">
        <v>10045941.029999996</v>
      </c>
      <c r="F39" s="55">
        <f t="shared" si="0"/>
        <v>0.25030534092094009</v>
      </c>
    </row>
    <row r="40" spans="2:6" x14ac:dyDescent="0.25">
      <c r="B40" s="17" t="s">
        <v>40</v>
      </c>
      <c r="C40" s="30">
        <v>50917478</v>
      </c>
      <c r="D40" s="30">
        <v>79193632</v>
      </c>
      <c r="E40" s="30">
        <v>15782630.719999997</v>
      </c>
      <c r="F40" s="55">
        <f t="shared" si="0"/>
        <v>0.19929166425906564</v>
      </c>
    </row>
    <row r="41" spans="2:6" x14ac:dyDescent="0.25">
      <c r="B41" s="17" t="s">
        <v>39</v>
      </c>
      <c r="C41" s="30">
        <v>883126</v>
      </c>
      <c r="D41" s="30">
        <v>865181</v>
      </c>
      <c r="E41" s="30">
        <v>441817.33</v>
      </c>
      <c r="F41" s="55">
        <f t="shared" si="0"/>
        <v>0.51066462393418255</v>
      </c>
    </row>
    <row r="42" spans="2:6" x14ac:dyDescent="0.25">
      <c r="B42" s="17" t="s">
        <v>37</v>
      </c>
      <c r="C42" s="30">
        <v>628517290</v>
      </c>
      <c r="D42" s="30">
        <v>462542115</v>
      </c>
      <c r="E42" s="30">
        <v>221984922.83000004</v>
      </c>
      <c r="F42" s="55">
        <f t="shared" si="0"/>
        <v>0.47992369912088989</v>
      </c>
    </row>
    <row r="43" spans="2:6" x14ac:dyDescent="0.25">
      <c r="B43" s="17" t="s">
        <v>38</v>
      </c>
      <c r="C43" s="30">
        <v>1138735556</v>
      </c>
      <c r="D43" s="30">
        <v>1713437987</v>
      </c>
      <c r="E43" s="30">
        <v>736640503.46999943</v>
      </c>
      <c r="F43" s="55">
        <f t="shared" si="0"/>
        <v>0.42991955883956917</v>
      </c>
    </row>
    <row r="44" spans="2:6" x14ac:dyDescent="0.25">
      <c r="B44" s="40" t="s">
        <v>11</v>
      </c>
      <c r="C44" s="41">
        <f>SUM(C45:C51)</f>
        <v>615011334</v>
      </c>
      <c r="D44" s="41">
        <f>SUM(D45:D51)</f>
        <v>608470551</v>
      </c>
      <c r="E44" s="41">
        <f>SUM(E45:E51)</f>
        <v>527487478.04999989</v>
      </c>
      <c r="F44" s="53">
        <f t="shared" si="0"/>
        <v>0.86690716121444622</v>
      </c>
    </row>
    <row r="45" spans="2:6" x14ac:dyDescent="0.25">
      <c r="B45" s="17" t="s">
        <v>28</v>
      </c>
      <c r="C45" s="30">
        <v>7200122</v>
      </c>
      <c r="D45" s="30">
        <v>25584034</v>
      </c>
      <c r="E45" s="30">
        <v>25583832.399999999</v>
      </c>
      <c r="F45" s="55">
        <f t="shared" si="0"/>
        <v>0.99999212008551885</v>
      </c>
    </row>
    <row r="46" spans="2:6" x14ac:dyDescent="0.25">
      <c r="B46" s="17" t="s">
        <v>29</v>
      </c>
      <c r="C46" s="30">
        <v>0</v>
      </c>
      <c r="D46" s="30">
        <v>2699821</v>
      </c>
      <c r="E46" s="30">
        <v>2598112.0499999998</v>
      </c>
      <c r="F46" s="55">
        <f t="shared" ref="F46:F51" si="1">IF(E46=0,"%",E46/D46)</f>
        <v>0.96232752097268659</v>
      </c>
    </row>
    <row r="47" spans="2:6" x14ac:dyDescent="0.25">
      <c r="B47" s="17" t="s">
        <v>30</v>
      </c>
      <c r="C47" s="30">
        <v>12000000</v>
      </c>
      <c r="D47" s="30">
        <v>4903096</v>
      </c>
      <c r="E47" s="30">
        <v>4903095.07</v>
      </c>
      <c r="F47" s="55">
        <f t="shared" si="1"/>
        <v>0.99999981032392604</v>
      </c>
    </row>
    <row r="48" spans="2:6" x14ac:dyDescent="0.25">
      <c r="B48" s="17" t="s">
        <v>32</v>
      </c>
      <c r="C48" s="30">
        <v>23954781</v>
      </c>
      <c r="D48" s="30">
        <v>25380513</v>
      </c>
      <c r="E48" s="30">
        <v>24803649.879999999</v>
      </c>
      <c r="F48" s="55">
        <f t="shared" si="1"/>
        <v>0.97727141606633405</v>
      </c>
    </row>
    <row r="49" spans="2:6" x14ac:dyDescent="0.25">
      <c r="B49" s="17" t="s">
        <v>40</v>
      </c>
      <c r="C49" s="30">
        <v>282543278</v>
      </c>
      <c r="D49" s="30">
        <v>293495937</v>
      </c>
      <c r="E49" s="30">
        <v>288213844.71999991</v>
      </c>
      <c r="F49" s="55">
        <f>IF(E49=0,"%",E49/D49)</f>
        <v>0.98200284360324863</v>
      </c>
    </row>
    <row r="50" spans="2:6" x14ac:dyDescent="0.25">
      <c r="B50" s="17" t="s">
        <v>37</v>
      </c>
      <c r="C50" s="30">
        <v>1609542</v>
      </c>
      <c r="D50" s="30">
        <v>5366501</v>
      </c>
      <c r="E50" s="30">
        <v>2661016.7000000002</v>
      </c>
      <c r="F50" s="55">
        <f t="shared" si="1"/>
        <v>0.49585692800579001</v>
      </c>
    </row>
    <row r="51" spans="2:6" x14ac:dyDescent="0.25">
      <c r="B51" s="17" t="s">
        <v>38</v>
      </c>
      <c r="C51" s="30">
        <v>287703611</v>
      </c>
      <c r="D51" s="30">
        <v>251040649</v>
      </c>
      <c r="E51" s="30">
        <v>178723927.23000002</v>
      </c>
      <c r="F51" s="55">
        <f t="shared" si="1"/>
        <v>0.71193222269752821</v>
      </c>
    </row>
    <row r="52" spans="2:6" x14ac:dyDescent="0.25">
      <c r="B52" s="40" t="s">
        <v>10</v>
      </c>
      <c r="C52" s="41">
        <f>+SUM(C53:C60)</f>
        <v>117762600</v>
      </c>
      <c r="D52" s="41">
        <f>+SUM(D53:D60)</f>
        <v>109263908</v>
      </c>
      <c r="E52" s="41">
        <f>+SUM(E53:E60)</f>
        <v>66710534.439999998</v>
      </c>
      <c r="F52" s="53">
        <f t="shared" si="0"/>
        <v>0.61054501583450593</v>
      </c>
    </row>
    <row r="53" spans="2:6" x14ac:dyDescent="0.25">
      <c r="B53" s="16" t="s">
        <v>28</v>
      </c>
      <c r="C53" s="29">
        <v>124732</v>
      </c>
      <c r="D53" s="29">
        <v>5779174</v>
      </c>
      <c r="E53" s="29">
        <v>5419516</v>
      </c>
      <c r="F53" s="54">
        <f t="shared" si="0"/>
        <v>0.93776653895522089</v>
      </c>
    </row>
    <row r="54" spans="2:6" x14ac:dyDescent="0.25">
      <c r="B54" s="17" t="s">
        <v>29</v>
      </c>
      <c r="C54" s="30">
        <v>0</v>
      </c>
      <c r="D54" s="30">
        <v>5217569</v>
      </c>
      <c r="E54" s="30">
        <v>1535546</v>
      </c>
      <c r="F54" s="55">
        <f t="shared" si="0"/>
        <v>0.29430295986502525</v>
      </c>
    </row>
    <row r="55" spans="2:6" x14ac:dyDescent="0.25">
      <c r="B55" s="17" t="s">
        <v>30</v>
      </c>
      <c r="C55" s="30">
        <v>128000</v>
      </c>
      <c r="D55" s="30">
        <v>3443540</v>
      </c>
      <c r="E55" s="30">
        <v>3390149</v>
      </c>
      <c r="F55" s="55">
        <f t="shared" si="0"/>
        <v>0.98449531586681149</v>
      </c>
    </row>
    <row r="56" spans="2:6" x14ac:dyDescent="0.25">
      <c r="B56" s="17" t="s">
        <v>32</v>
      </c>
      <c r="C56" s="30">
        <v>0</v>
      </c>
      <c r="D56" s="30">
        <v>7412378</v>
      </c>
      <c r="E56" s="30">
        <v>5341819</v>
      </c>
      <c r="F56" s="55">
        <f t="shared" ref="F56" si="2">IF(E56=0,"%",E56/D56)</f>
        <v>0.72066197919210273</v>
      </c>
    </row>
    <row r="57" spans="2:6" x14ac:dyDescent="0.25">
      <c r="B57" s="17" t="s">
        <v>36</v>
      </c>
      <c r="C57" s="30">
        <v>0</v>
      </c>
      <c r="D57" s="30">
        <v>125500</v>
      </c>
      <c r="E57" s="30">
        <v>108347</v>
      </c>
      <c r="F57" s="55">
        <f t="shared" si="0"/>
        <v>0.86332270916334664</v>
      </c>
    </row>
    <row r="58" spans="2:6" x14ac:dyDescent="0.25">
      <c r="B58" s="17" t="s">
        <v>40</v>
      </c>
      <c r="C58" s="30">
        <v>43986363</v>
      </c>
      <c r="D58" s="30">
        <v>25243212</v>
      </c>
      <c r="E58" s="30">
        <v>14122220</v>
      </c>
      <c r="F58" s="55">
        <f t="shared" si="0"/>
        <v>0.55944623845808528</v>
      </c>
    </row>
    <row r="59" spans="2:6" x14ac:dyDescent="0.25">
      <c r="B59" s="17" t="s">
        <v>37</v>
      </c>
      <c r="C59" s="30">
        <v>18762008</v>
      </c>
      <c r="D59" s="30">
        <v>4732433</v>
      </c>
      <c r="E59" s="30">
        <v>2944245.69</v>
      </c>
      <c r="F59" s="55">
        <f t="shared" si="0"/>
        <v>0.62214207575680414</v>
      </c>
    </row>
    <row r="60" spans="2:6" x14ac:dyDescent="0.25">
      <c r="B60" s="17" t="s">
        <v>38</v>
      </c>
      <c r="C60" s="30">
        <v>54761497</v>
      </c>
      <c r="D60" s="30">
        <v>57310102</v>
      </c>
      <c r="E60" s="30">
        <v>33848691.75</v>
      </c>
      <c r="F60" s="55">
        <f t="shared" si="0"/>
        <v>0.59062347768984946</v>
      </c>
    </row>
    <row r="61" spans="2:6" x14ac:dyDescent="0.25">
      <c r="B61" s="40" t="s">
        <v>9</v>
      </c>
      <c r="C61" s="41">
        <f>SUM(C62:C74)</f>
        <v>1382309885</v>
      </c>
      <c r="D61" s="41">
        <f>SUM(D62:D74)</f>
        <v>1299093636</v>
      </c>
      <c r="E61" s="41">
        <f>SUM(E62:E74)</f>
        <v>368550971.47999966</v>
      </c>
      <c r="F61" s="53">
        <f t="shared" si="0"/>
        <v>0.28369854278925871</v>
      </c>
    </row>
    <row r="62" spans="2:6" x14ac:dyDescent="0.25">
      <c r="B62" s="16" t="s">
        <v>28</v>
      </c>
      <c r="C62" s="29">
        <v>45063067</v>
      </c>
      <c r="D62" s="29">
        <v>69562710</v>
      </c>
      <c r="E62" s="29">
        <v>56178128.68</v>
      </c>
      <c r="F62" s="54">
        <f t="shared" si="0"/>
        <v>0.80758970833654986</v>
      </c>
    </row>
    <row r="63" spans="2:6" x14ac:dyDescent="0.25">
      <c r="B63" s="17" t="s">
        <v>29</v>
      </c>
      <c r="C63" s="30">
        <v>0</v>
      </c>
      <c r="D63" s="30">
        <v>669076</v>
      </c>
      <c r="E63" s="30">
        <v>352727.72000000003</v>
      </c>
      <c r="F63" s="55">
        <f t="shared" si="0"/>
        <v>0.5271863286084093</v>
      </c>
    </row>
    <row r="64" spans="2:6" x14ac:dyDescent="0.25">
      <c r="B64" s="17" t="s">
        <v>30</v>
      </c>
      <c r="C64" s="30">
        <v>3276</v>
      </c>
      <c r="D64" s="30">
        <v>263470</v>
      </c>
      <c r="E64" s="30">
        <v>16899.879999999997</v>
      </c>
      <c r="F64" s="55">
        <f t="shared" si="0"/>
        <v>6.4143469844764101E-2</v>
      </c>
    </row>
    <row r="65" spans="2:6" x14ac:dyDescent="0.25">
      <c r="B65" s="17" t="s">
        <v>31</v>
      </c>
      <c r="C65" s="30">
        <v>0</v>
      </c>
      <c r="D65" s="30">
        <v>563195</v>
      </c>
      <c r="E65" s="30">
        <v>250109.59999999998</v>
      </c>
      <c r="F65" s="55">
        <f t="shared" si="0"/>
        <v>0.4440905902928825</v>
      </c>
    </row>
    <row r="66" spans="2:6" x14ac:dyDescent="0.25">
      <c r="B66" s="17" t="s">
        <v>32</v>
      </c>
      <c r="C66" s="30">
        <v>121266000</v>
      </c>
      <c r="D66" s="30">
        <v>120315634</v>
      </c>
      <c r="E66" s="30">
        <v>46480</v>
      </c>
      <c r="F66" s="55">
        <f t="shared" si="0"/>
        <v>3.8631720961550183E-4</v>
      </c>
    </row>
    <row r="67" spans="2:6" x14ac:dyDescent="0.25">
      <c r="B67" s="17" t="s">
        <v>33</v>
      </c>
      <c r="C67" s="30">
        <v>0</v>
      </c>
      <c r="D67" s="30">
        <v>448527</v>
      </c>
      <c r="E67" s="30">
        <v>196832.39</v>
      </c>
      <c r="F67" s="55">
        <f t="shared" si="0"/>
        <v>0.43884178655911465</v>
      </c>
    </row>
    <row r="68" spans="2:6" x14ac:dyDescent="0.25">
      <c r="B68" s="17" t="s">
        <v>34</v>
      </c>
      <c r="C68" s="30">
        <v>0</v>
      </c>
      <c r="D68" s="30">
        <v>478819</v>
      </c>
      <c r="E68" s="30">
        <v>152662.73000000001</v>
      </c>
      <c r="F68" s="55">
        <f t="shared" si="0"/>
        <v>0.31883181327390936</v>
      </c>
    </row>
    <row r="69" spans="2:6" x14ac:dyDescent="0.25">
      <c r="B69" s="17" t="s">
        <v>35</v>
      </c>
      <c r="C69" s="30">
        <v>0</v>
      </c>
      <c r="D69" s="30">
        <v>365466</v>
      </c>
      <c r="E69" s="30">
        <v>30147.35</v>
      </c>
      <c r="F69" s="55">
        <f t="shared" si="0"/>
        <v>8.2490163243639628E-2</v>
      </c>
    </row>
    <row r="70" spans="2:6" x14ac:dyDescent="0.25">
      <c r="B70" s="17" t="s">
        <v>36</v>
      </c>
      <c r="C70" s="30">
        <v>3163164</v>
      </c>
      <c r="D70" s="30">
        <v>3499474</v>
      </c>
      <c r="E70" s="30">
        <v>687277.2</v>
      </c>
      <c r="F70" s="55">
        <f t="shared" si="0"/>
        <v>0.19639442956284286</v>
      </c>
    </row>
    <row r="71" spans="2:6" x14ac:dyDescent="0.25">
      <c r="B71" s="17" t="s">
        <v>40</v>
      </c>
      <c r="C71" s="30">
        <v>0</v>
      </c>
      <c r="D71" s="30">
        <v>214239</v>
      </c>
      <c r="E71" s="30">
        <v>13172</v>
      </c>
      <c r="F71" s="55">
        <f t="shared" si="0"/>
        <v>6.148273656990557E-2</v>
      </c>
    </row>
    <row r="72" spans="2:6" x14ac:dyDescent="0.25">
      <c r="B72" s="17" t="s">
        <v>39</v>
      </c>
      <c r="C72" s="30">
        <v>0</v>
      </c>
      <c r="D72" s="30">
        <v>10000</v>
      </c>
      <c r="E72" s="30">
        <v>0</v>
      </c>
      <c r="F72" s="55" t="str">
        <f t="shared" si="0"/>
        <v>%</v>
      </c>
    </row>
    <row r="73" spans="2:6" x14ac:dyDescent="0.25">
      <c r="B73" s="17" t="s">
        <v>37</v>
      </c>
      <c r="C73" s="30">
        <v>19954195</v>
      </c>
      <c r="D73" s="30">
        <v>26689373</v>
      </c>
      <c r="E73" s="30">
        <v>2155100.4499999997</v>
      </c>
      <c r="F73" s="55">
        <f t="shared" si="0"/>
        <v>8.0747511378405176E-2</v>
      </c>
    </row>
    <row r="74" spans="2:6" x14ac:dyDescent="0.25">
      <c r="B74" s="17" t="s">
        <v>38</v>
      </c>
      <c r="C74" s="30">
        <v>1192860183</v>
      </c>
      <c r="D74" s="30">
        <v>1076013653</v>
      </c>
      <c r="E74" s="30">
        <v>308471433.47999966</v>
      </c>
      <c r="F74" s="55">
        <f t="shared" si="0"/>
        <v>0.28667985078066632</v>
      </c>
    </row>
    <row r="75" spans="2:6" x14ac:dyDescent="0.25">
      <c r="B75" s="43" t="s">
        <v>3</v>
      </c>
      <c r="C75" s="44">
        <f>+C61+C52+C44+C30+C23+C9</f>
        <v>9710554723</v>
      </c>
      <c r="D75" s="44">
        <f>+D61+D52+D44+D30+D23+D9</f>
        <v>10077249289</v>
      </c>
      <c r="E75" s="44">
        <f>+E61+E52+E44+E30+E23+E9</f>
        <v>4449820571.6899967</v>
      </c>
      <c r="F75" s="56">
        <f t="shared" si="0"/>
        <v>0.44157095295313148</v>
      </c>
    </row>
    <row r="76" spans="2:6" x14ac:dyDescent="0.2">
      <c r="B76" s="34" t="s">
        <v>48</v>
      </c>
      <c r="C76" s="20"/>
      <c r="D76" s="20"/>
      <c r="E76" s="20"/>
    </row>
    <row r="77" spans="2:6" x14ac:dyDescent="0.25">
      <c r="C77" s="20"/>
      <c r="D77" s="20"/>
      <c r="E77" s="20"/>
      <c r="F77" s="57"/>
    </row>
    <row r="78" spans="2:6" x14ac:dyDescent="0.25">
      <c r="C78" s="20"/>
      <c r="D78" s="20"/>
      <c r="E78" s="20"/>
    </row>
    <row r="79" spans="2:6" x14ac:dyDescent="0.25">
      <c r="D79" s="20"/>
      <c r="E79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6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43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4927940622</v>
      </c>
      <c r="E9" s="41">
        <f>SUM(E10:E22)</f>
        <v>2227071307.7099991</v>
      </c>
      <c r="F9" s="42">
        <f t="shared" ref="F9:F75" si="0">IF(E9=0,"%",E9/D9)</f>
        <v>0.45192738276260813</v>
      </c>
    </row>
    <row r="10" spans="2:6" x14ac:dyDescent="0.25">
      <c r="B10" s="11" t="s">
        <v>28</v>
      </c>
      <c r="C10" s="26">
        <v>318707385</v>
      </c>
      <c r="D10" s="26">
        <v>354324656</v>
      </c>
      <c r="E10" s="26">
        <v>177422807.46999976</v>
      </c>
      <c r="F10" s="31">
        <f t="shared" si="0"/>
        <v>0.50073514350635473</v>
      </c>
    </row>
    <row r="11" spans="2:6" x14ac:dyDescent="0.25">
      <c r="B11" s="13" t="s">
        <v>29</v>
      </c>
      <c r="C11" s="27">
        <v>66191045</v>
      </c>
      <c r="D11" s="27">
        <v>89296160</v>
      </c>
      <c r="E11" s="27">
        <v>43789745.430000022</v>
      </c>
      <c r="F11" s="22">
        <f t="shared" si="0"/>
        <v>0.49038777736915029</v>
      </c>
    </row>
    <row r="12" spans="2:6" x14ac:dyDescent="0.25">
      <c r="B12" s="13" t="s">
        <v>30</v>
      </c>
      <c r="C12" s="27">
        <v>26491040</v>
      </c>
      <c r="D12" s="27">
        <v>33925182</v>
      </c>
      <c r="E12" s="27">
        <v>15319104.560000001</v>
      </c>
      <c r="F12" s="22">
        <f t="shared" si="0"/>
        <v>0.45155556011460751</v>
      </c>
    </row>
    <row r="13" spans="2:6" x14ac:dyDescent="0.25">
      <c r="B13" s="13" t="s">
        <v>31</v>
      </c>
      <c r="C13" s="27">
        <v>129574385</v>
      </c>
      <c r="D13" s="27">
        <v>159745988</v>
      </c>
      <c r="E13" s="27">
        <v>79600886.389999926</v>
      </c>
      <c r="F13" s="22">
        <f t="shared" si="0"/>
        <v>0.49829662319907481</v>
      </c>
    </row>
    <row r="14" spans="2:6" x14ac:dyDescent="0.25">
      <c r="B14" s="13" t="s">
        <v>32</v>
      </c>
      <c r="C14" s="27">
        <v>70692443</v>
      </c>
      <c r="D14" s="27">
        <v>78733996</v>
      </c>
      <c r="E14" s="27">
        <v>33641022.32000003</v>
      </c>
      <c r="F14" s="22">
        <f t="shared" si="0"/>
        <v>0.42727441802903071</v>
      </c>
    </row>
    <row r="15" spans="2:6" x14ac:dyDescent="0.25">
      <c r="B15" s="13" t="s">
        <v>33</v>
      </c>
      <c r="C15" s="27">
        <v>8204856</v>
      </c>
      <c r="D15" s="27">
        <v>10492837</v>
      </c>
      <c r="E15" s="27">
        <v>5072082.6199999992</v>
      </c>
      <c r="F15" s="22">
        <f t="shared" si="0"/>
        <v>0.48338524843185871</v>
      </c>
    </row>
    <row r="16" spans="2:6" x14ac:dyDescent="0.25">
      <c r="B16" s="13" t="s">
        <v>34</v>
      </c>
      <c r="C16" s="27">
        <v>371653925</v>
      </c>
      <c r="D16" s="27">
        <v>432326301</v>
      </c>
      <c r="E16" s="27">
        <v>220919250.08000007</v>
      </c>
      <c r="F16" s="22">
        <f t="shared" si="0"/>
        <v>0.51100118028673924</v>
      </c>
    </row>
    <row r="17" spans="2:6" x14ac:dyDescent="0.25">
      <c r="B17" s="13" t="s">
        <v>35</v>
      </c>
      <c r="C17" s="27">
        <v>47519949</v>
      </c>
      <c r="D17" s="27">
        <v>63738606</v>
      </c>
      <c r="E17" s="27">
        <v>28850334.220000021</v>
      </c>
      <c r="F17" s="22">
        <f t="shared" si="0"/>
        <v>0.4526351614906674</v>
      </c>
    </row>
    <row r="18" spans="2:6" x14ac:dyDescent="0.25">
      <c r="B18" s="13" t="s">
        <v>36</v>
      </c>
      <c r="C18" s="27">
        <v>113385291</v>
      </c>
      <c r="D18" s="27">
        <v>131474092</v>
      </c>
      <c r="E18" s="27">
        <v>52883865.109999992</v>
      </c>
      <c r="F18" s="22">
        <f t="shared" si="0"/>
        <v>0.40223791855508684</v>
      </c>
    </row>
    <row r="19" spans="2:6" x14ac:dyDescent="0.25">
      <c r="B19" s="13" t="s">
        <v>40</v>
      </c>
      <c r="C19" s="27">
        <v>134039586</v>
      </c>
      <c r="D19" s="27">
        <v>195556844</v>
      </c>
      <c r="E19" s="27">
        <v>98434097.840000004</v>
      </c>
      <c r="F19" s="22">
        <f t="shared" si="0"/>
        <v>0.50335286572736881</v>
      </c>
    </row>
    <row r="20" spans="2:6" x14ac:dyDescent="0.25">
      <c r="B20" s="13" t="s">
        <v>39</v>
      </c>
      <c r="C20" s="27">
        <v>24041518</v>
      </c>
      <c r="D20" s="27">
        <v>24839150</v>
      </c>
      <c r="E20" s="27">
        <v>11619828.109999999</v>
      </c>
      <c r="F20" s="22">
        <f t="shared" si="0"/>
        <v>0.46780296870061977</v>
      </c>
    </row>
    <row r="21" spans="2:6" x14ac:dyDescent="0.25">
      <c r="B21" s="13" t="s">
        <v>37</v>
      </c>
      <c r="C21" s="27">
        <v>2061845518</v>
      </c>
      <c r="D21" s="27">
        <v>1675816766</v>
      </c>
      <c r="E21" s="27">
        <v>672829805.09999931</v>
      </c>
      <c r="F21" s="22">
        <f t="shared" si="0"/>
        <v>0.40149365894337835</v>
      </c>
    </row>
    <row r="22" spans="2:6" x14ac:dyDescent="0.25">
      <c r="B22" s="13" t="s">
        <v>38</v>
      </c>
      <c r="C22" s="27">
        <v>1670246670</v>
      </c>
      <c r="D22" s="27">
        <v>1677670044</v>
      </c>
      <c r="E22" s="27">
        <v>786688478.45999968</v>
      </c>
      <c r="F22" s="22">
        <f t="shared" si="0"/>
        <v>0.46891728279556721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152742159</v>
      </c>
      <c r="E23" s="41">
        <f>SUM(E24:E29)</f>
        <v>74446681.770000011</v>
      </c>
      <c r="F23" s="42">
        <f t="shared" si="0"/>
        <v>0.48740100478742093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0</v>
      </c>
      <c r="F26" s="22" t="str">
        <f t="shared" si="0"/>
        <v>%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0</v>
      </c>
      <c r="F27" s="22" t="str">
        <f t="shared" si="0"/>
        <v>%</v>
      </c>
    </row>
    <row r="28" spans="2:6" x14ac:dyDescent="0.25">
      <c r="B28" s="13" t="s">
        <v>37</v>
      </c>
      <c r="C28" s="27">
        <v>3387000</v>
      </c>
      <c r="D28" s="27">
        <v>3317220</v>
      </c>
      <c r="E28" s="27">
        <v>905734.71</v>
      </c>
      <c r="F28" s="22">
        <f t="shared" si="0"/>
        <v>0.27304028976070321</v>
      </c>
    </row>
    <row r="29" spans="2:6" x14ac:dyDescent="0.25">
      <c r="B29" s="13" t="s">
        <v>38</v>
      </c>
      <c r="C29" s="27">
        <v>146960156</v>
      </c>
      <c r="D29" s="27">
        <v>149412939</v>
      </c>
      <c r="E29" s="27">
        <v>73540947.060000017</v>
      </c>
      <c r="F29" s="22">
        <f t="shared" si="0"/>
        <v>0.49219932056888338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2317963536</v>
      </c>
      <c r="E30" s="41">
        <f>SUM(E31:E43)</f>
        <v>898255952.00999999</v>
      </c>
      <c r="F30" s="42">
        <f t="shared" si="0"/>
        <v>0.3875194488866196</v>
      </c>
    </row>
    <row r="31" spans="2:6" x14ac:dyDescent="0.25">
      <c r="B31" s="35" t="s">
        <v>28</v>
      </c>
      <c r="C31" s="12">
        <v>62290469</v>
      </c>
      <c r="D31" s="12">
        <v>46488953</v>
      </c>
      <c r="E31" s="12">
        <v>19986791.73</v>
      </c>
      <c r="F31" s="31">
        <f t="shared" si="0"/>
        <v>0.42992561544674929</v>
      </c>
    </row>
    <row r="32" spans="2:6" x14ac:dyDescent="0.25">
      <c r="B32" s="36" t="s">
        <v>29</v>
      </c>
      <c r="C32" s="37">
        <v>107361174</v>
      </c>
      <c r="D32" s="37">
        <v>101412160</v>
      </c>
      <c r="E32" s="37">
        <v>25645709.620000016</v>
      </c>
      <c r="F32" s="22">
        <f t="shared" si="0"/>
        <v>0.25288594208031873</v>
      </c>
    </row>
    <row r="33" spans="2:6" x14ac:dyDescent="0.25">
      <c r="B33" s="36" t="s">
        <v>30</v>
      </c>
      <c r="C33" s="37">
        <v>37180855</v>
      </c>
      <c r="D33" s="37">
        <v>45144963</v>
      </c>
      <c r="E33" s="37">
        <v>21109312.059999995</v>
      </c>
      <c r="F33" s="22">
        <f t="shared" si="0"/>
        <v>0.46758953064154679</v>
      </c>
    </row>
    <row r="34" spans="2:6" x14ac:dyDescent="0.25">
      <c r="B34" s="36" t="s">
        <v>31</v>
      </c>
      <c r="C34" s="37">
        <v>14821665</v>
      </c>
      <c r="D34" s="37">
        <v>17670317</v>
      </c>
      <c r="E34" s="37">
        <v>6339606.8900000006</v>
      </c>
      <c r="F34" s="22">
        <f t="shared" si="0"/>
        <v>0.35877154269501788</v>
      </c>
    </row>
    <row r="35" spans="2:6" x14ac:dyDescent="0.25">
      <c r="B35" s="36" t="s">
        <v>32</v>
      </c>
      <c r="C35" s="37">
        <v>297440732</v>
      </c>
      <c r="D35" s="37">
        <v>291685666</v>
      </c>
      <c r="E35" s="37">
        <v>69301380.420000002</v>
      </c>
      <c r="F35" s="22">
        <f t="shared" si="0"/>
        <v>0.23758925616865931</v>
      </c>
    </row>
    <row r="36" spans="2:6" x14ac:dyDescent="0.25">
      <c r="B36" s="36" t="s">
        <v>33</v>
      </c>
      <c r="C36" s="37">
        <v>11968071</v>
      </c>
      <c r="D36" s="37">
        <v>15574108</v>
      </c>
      <c r="E36" s="37">
        <v>5357735.6999999983</v>
      </c>
      <c r="F36" s="22">
        <f t="shared" si="0"/>
        <v>0.34401557379722797</v>
      </c>
    </row>
    <row r="37" spans="2:6" x14ac:dyDescent="0.25">
      <c r="B37" s="36" t="s">
        <v>34</v>
      </c>
      <c r="C37" s="37">
        <v>13482424</v>
      </c>
      <c r="D37" s="37">
        <v>22964919</v>
      </c>
      <c r="E37" s="37">
        <v>14308573.249999998</v>
      </c>
      <c r="F37" s="22">
        <f t="shared" si="0"/>
        <v>0.62306221284734331</v>
      </c>
    </row>
    <row r="38" spans="2:6" x14ac:dyDescent="0.25">
      <c r="B38" s="36" t="s">
        <v>35</v>
      </c>
      <c r="C38" s="37">
        <v>4559211</v>
      </c>
      <c r="D38" s="37">
        <v>7086962</v>
      </c>
      <c r="E38" s="37">
        <v>3895145.7499999991</v>
      </c>
      <c r="F38" s="22">
        <f t="shared" si="0"/>
        <v>0.54962136808409567</v>
      </c>
    </row>
    <row r="39" spans="2:6" x14ac:dyDescent="0.25">
      <c r="B39" s="36" t="s">
        <v>36</v>
      </c>
      <c r="C39" s="37">
        <v>34101935</v>
      </c>
      <c r="D39" s="37">
        <v>36386328</v>
      </c>
      <c r="E39" s="37">
        <v>9744842.5299999975</v>
      </c>
      <c r="F39" s="22">
        <f t="shared" si="0"/>
        <v>0.26781604700534767</v>
      </c>
    </row>
    <row r="40" spans="2:6" x14ac:dyDescent="0.25">
      <c r="B40" s="36" t="s">
        <v>40</v>
      </c>
      <c r="C40" s="37">
        <v>50838862</v>
      </c>
      <c r="D40" s="37">
        <v>69693749</v>
      </c>
      <c r="E40" s="37">
        <v>14762737.669999998</v>
      </c>
      <c r="F40" s="22">
        <f t="shared" si="0"/>
        <v>0.21182298099647356</v>
      </c>
    </row>
    <row r="41" spans="2:6" x14ac:dyDescent="0.25">
      <c r="B41" s="36" t="s">
        <v>39</v>
      </c>
      <c r="C41" s="37">
        <v>883126</v>
      </c>
      <c r="D41" s="37">
        <v>865181</v>
      </c>
      <c r="E41" s="37">
        <v>441817.33</v>
      </c>
      <c r="F41" s="22">
        <f t="shared" si="0"/>
        <v>0.51066462393418255</v>
      </c>
    </row>
    <row r="42" spans="2:6" x14ac:dyDescent="0.25">
      <c r="B42" s="36" t="s">
        <v>37</v>
      </c>
      <c r="C42" s="37">
        <v>628517290</v>
      </c>
      <c r="D42" s="37">
        <v>462530702</v>
      </c>
      <c r="E42" s="37">
        <v>221983099.45000011</v>
      </c>
      <c r="F42" s="22">
        <f t="shared" si="0"/>
        <v>0.47993159911360889</v>
      </c>
    </row>
    <row r="43" spans="2:6" x14ac:dyDescent="0.25">
      <c r="B43" s="36" t="s">
        <v>38</v>
      </c>
      <c r="C43" s="37">
        <v>1100428060</v>
      </c>
      <c r="D43" s="37">
        <v>1200459528</v>
      </c>
      <c r="E43" s="37">
        <v>485379199.60999984</v>
      </c>
      <c r="F43" s="22">
        <f t="shared" si="0"/>
        <v>0.40432783304128173</v>
      </c>
    </row>
    <row r="44" spans="2:6" x14ac:dyDescent="0.25">
      <c r="B44" s="40" t="s">
        <v>17</v>
      </c>
      <c r="C44" s="41">
        <f>SUM(C45:C51)</f>
        <v>615011334</v>
      </c>
      <c r="D44" s="41">
        <f>SUM(D45:D51)</f>
        <v>608470551</v>
      </c>
      <c r="E44" s="41">
        <f>SUM(E45:E51)</f>
        <v>527487478.04999989</v>
      </c>
      <c r="F44" s="42">
        <f t="shared" si="0"/>
        <v>0.86690716121444622</v>
      </c>
    </row>
    <row r="45" spans="2:6" x14ac:dyDescent="0.25">
      <c r="B45" s="13" t="s">
        <v>28</v>
      </c>
      <c r="C45" s="27">
        <v>7200122</v>
      </c>
      <c r="D45" s="27">
        <v>25584034</v>
      </c>
      <c r="E45" s="27">
        <v>25583832.399999999</v>
      </c>
      <c r="F45" s="22">
        <f t="shared" si="0"/>
        <v>0.99999212008551885</v>
      </c>
    </row>
    <row r="46" spans="2:6" x14ac:dyDescent="0.25">
      <c r="B46" s="13" t="s">
        <v>29</v>
      </c>
      <c r="C46" s="27">
        <v>0</v>
      </c>
      <c r="D46" s="27">
        <v>2699821</v>
      </c>
      <c r="E46" s="27">
        <v>2598112.0499999998</v>
      </c>
      <c r="F46" s="22">
        <f t="shared" si="0"/>
        <v>0.96232752097268659</v>
      </c>
    </row>
    <row r="47" spans="2:6" x14ac:dyDescent="0.25">
      <c r="B47" s="13" t="s">
        <v>30</v>
      </c>
      <c r="C47" s="27">
        <v>12000000</v>
      </c>
      <c r="D47" s="27">
        <v>4903096</v>
      </c>
      <c r="E47" s="27">
        <v>4903095.07</v>
      </c>
      <c r="F47" s="22">
        <f t="shared" si="0"/>
        <v>0.99999981032392604</v>
      </c>
    </row>
    <row r="48" spans="2:6" x14ac:dyDescent="0.25">
      <c r="B48" s="13" t="s">
        <v>32</v>
      </c>
      <c r="C48" s="27">
        <v>23954781</v>
      </c>
      <c r="D48" s="27">
        <v>25380513</v>
      </c>
      <c r="E48" s="27">
        <v>24803649.879999999</v>
      </c>
      <c r="F48" s="22">
        <f t="shared" si="0"/>
        <v>0.97727141606633405</v>
      </c>
    </row>
    <row r="49" spans="2:6" x14ac:dyDescent="0.25">
      <c r="B49" s="13" t="s">
        <v>40</v>
      </c>
      <c r="C49" s="27">
        <v>282543278</v>
      </c>
      <c r="D49" s="27">
        <v>293495937</v>
      </c>
      <c r="E49" s="27">
        <v>288213844.71999991</v>
      </c>
      <c r="F49" s="22">
        <f t="shared" si="0"/>
        <v>0.98200284360324863</v>
      </c>
    </row>
    <row r="50" spans="2:6" x14ac:dyDescent="0.25">
      <c r="B50" s="13" t="s">
        <v>37</v>
      </c>
      <c r="C50" s="27">
        <v>1609542</v>
      </c>
      <c r="D50" s="27">
        <v>5366501</v>
      </c>
      <c r="E50" s="27">
        <v>2661016.7000000002</v>
      </c>
      <c r="F50" s="22">
        <f t="shared" si="0"/>
        <v>0.49585692800579001</v>
      </c>
    </row>
    <row r="51" spans="2:6" x14ac:dyDescent="0.25">
      <c r="B51" s="13" t="s">
        <v>38</v>
      </c>
      <c r="C51" s="27">
        <v>287703611</v>
      </c>
      <c r="D51" s="27">
        <v>251040649</v>
      </c>
      <c r="E51" s="27">
        <v>178723927.23000002</v>
      </c>
      <c r="F51" s="22">
        <f t="shared" si="0"/>
        <v>0.71193222269752821</v>
      </c>
    </row>
    <row r="52" spans="2:6" x14ac:dyDescent="0.25">
      <c r="B52" s="40" t="s">
        <v>16</v>
      </c>
      <c r="C52" s="41">
        <f>+SUM(C53:C60)</f>
        <v>117762600</v>
      </c>
      <c r="D52" s="41">
        <f>+SUM(D53:D60)</f>
        <v>109263908</v>
      </c>
      <c r="E52" s="41">
        <f>+SUM(E53:E60)</f>
        <v>66710534.439999998</v>
      </c>
      <c r="F52" s="42">
        <f t="shared" si="0"/>
        <v>0.61054501583450593</v>
      </c>
    </row>
    <row r="53" spans="2:6" x14ac:dyDescent="0.25">
      <c r="B53" s="11" t="s">
        <v>28</v>
      </c>
      <c r="C53" s="26">
        <v>124732</v>
      </c>
      <c r="D53" s="26">
        <v>5779174</v>
      </c>
      <c r="E53" s="26">
        <v>5419516</v>
      </c>
      <c r="F53" s="31">
        <f t="shared" si="0"/>
        <v>0.93776653895522089</v>
      </c>
    </row>
    <row r="54" spans="2:6" x14ac:dyDescent="0.25">
      <c r="B54" s="13" t="s">
        <v>29</v>
      </c>
      <c r="C54" s="27">
        <v>0</v>
      </c>
      <c r="D54" s="27">
        <v>5217569</v>
      </c>
      <c r="E54" s="27">
        <v>1535546</v>
      </c>
      <c r="F54" s="22">
        <f t="shared" si="0"/>
        <v>0.29430295986502525</v>
      </c>
    </row>
    <row r="55" spans="2:6" x14ac:dyDescent="0.25">
      <c r="B55" s="13" t="s">
        <v>30</v>
      </c>
      <c r="C55" s="27">
        <v>128000</v>
      </c>
      <c r="D55" s="27">
        <v>3443540</v>
      </c>
      <c r="E55" s="27">
        <v>3390149</v>
      </c>
      <c r="F55" s="22">
        <f t="shared" si="0"/>
        <v>0.98449531586681149</v>
      </c>
    </row>
    <row r="56" spans="2:6" x14ac:dyDescent="0.25">
      <c r="B56" s="13" t="s">
        <v>32</v>
      </c>
      <c r="C56" s="27">
        <v>0</v>
      </c>
      <c r="D56" s="27">
        <v>7412378</v>
      </c>
      <c r="E56" s="27">
        <v>5341819</v>
      </c>
      <c r="F56" s="22">
        <f t="shared" ref="F56:F57" si="1">IF(E56=0,"%",E56/D56)</f>
        <v>0.72066197919210273</v>
      </c>
    </row>
    <row r="57" spans="2:6" x14ac:dyDescent="0.25">
      <c r="B57" s="13" t="s">
        <v>36</v>
      </c>
      <c r="C57" s="27">
        <v>0</v>
      </c>
      <c r="D57" s="27">
        <v>125500</v>
      </c>
      <c r="E57" s="27">
        <v>108347</v>
      </c>
      <c r="F57" s="22">
        <f t="shared" si="1"/>
        <v>0.86332270916334664</v>
      </c>
    </row>
    <row r="58" spans="2:6" x14ac:dyDescent="0.25">
      <c r="B58" s="13" t="s">
        <v>40</v>
      </c>
      <c r="C58" s="27">
        <v>43986363</v>
      </c>
      <c r="D58" s="27">
        <v>25243212</v>
      </c>
      <c r="E58" s="27">
        <v>14122220</v>
      </c>
      <c r="F58" s="22">
        <f t="shared" si="0"/>
        <v>0.55944623845808528</v>
      </c>
    </row>
    <row r="59" spans="2:6" x14ac:dyDescent="0.25">
      <c r="B59" s="13" t="s">
        <v>37</v>
      </c>
      <c r="C59" s="27">
        <v>18762008</v>
      </c>
      <c r="D59" s="27">
        <v>4732433</v>
      </c>
      <c r="E59" s="27">
        <v>2944245.6900000004</v>
      </c>
      <c r="F59" s="22">
        <f t="shared" si="0"/>
        <v>0.62214207575680425</v>
      </c>
    </row>
    <row r="60" spans="2:6" x14ac:dyDescent="0.25">
      <c r="B60" s="13" t="s">
        <v>38</v>
      </c>
      <c r="C60" s="27">
        <v>54761497</v>
      </c>
      <c r="D60" s="27">
        <v>57310102</v>
      </c>
      <c r="E60" s="27">
        <v>33848691.75</v>
      </c>
      <c r="F60" s="22">
        <f t="shared" si="0"/>
        <v>0.59062347768984946</v>
      </c>
    </row>
    <row r="61" spans="2:6" x14ac:dyDescent="0.25">
      <c r="B61" s="40" t="s">
        <v>15</v>
      </c>
      <c r="C61" s="41">
        <f>+SUM(C62:C74)</f>
        <v>1209933322</v>
      </c>
      <c r="D61" s="41">
        <f>+SUM(D62:D74)</f>
        <v>1185291377</v>
      </c>
      <c r="E61" s="41">
        <f>+SUM(E62:E74)</f>
        <v>353813480.54999959</v>
      </c>
      <c r="F61" s="42">
        <f t="shared" si="0"/>
        <v>0.29850337850724074</v>
      </c>
    </row>
    <row r="62" spans="2:6" x14ac:dyDescent="0.25">
      <c r="B62" s="11" t="s">
        <v>28</v>
      </c>
      <c r="C62" s="26">
        <v>45063067</v>
      </c>
      <c r="D62" s="26">
        <v>68949592</v>
      </c>
      <c r="E62" s="26">
        <v>56138228.68</v>
      </c>
      <c r="F62" s="31">
        <f t="shared" si="0"/>
        <v>0.81419232589512636</v>
      </c>
    </row>
    <row r="63" spans="2:6" x14ac:dyDescent="0.25">
      <c r="B63" s="13" t="s">
        <v>29</v>
      </c>
      <c r="C63" s="27">
        <v>0</v>
      </c>
      <c r="D63" s="27">
        <v>669076</v>
      </c>
      <c r="E63" s="27">
        <v>352727.72000000003</v>
      </c>
      <c r="F63" s="22">
        <f t="shared" si="0"/>
        <v>0.5271863286084093</v>
      </c>
    </row>
    <row r="64" spans="2:6" x14ac:dyDescent="0.25">
      <c r="B64" s="13" t="s">
        <v>30</v>
      </c>
      <c r="C64" s="27">
        <v>3276</v>
      </c>
      <c r="D64" s="27">
        <v>223357</v>
      </c>
      <c r="E64" s="27">
        <v>16899.879999999997</v>
      </c>
      <c r="F64" s="22">
        <f t="shared" si="0"/>
        <v>7.5663086449047928E-2</v>
      </c>
    </row>
    <row r="65" spans="2:6" x14ac:dyDescent="0.25">
      <c r="B65" s="13" t="s">
        <v>31</v>
      </c>
      <c r="C65" s="27">
        <v>0</v>
      </c>
      <c r="D65" s="27">
        <v>473231</v>
      </c>
      <c r="E65" s="27">
        <v>178545.6</v>
      </c>
      <c r="F65" s="22">
        <f t="shared" si="0"/>
        <v>0.37729058324581444</v>
      </c>
    </row>
    <row r="66" spans="2:6" x14ac:dyDescent="0.25">
      <c r="B66" s="13" t="s">
        <v>32</v>
      </c>
      <c r="C66" s="27">
        <v>121266000</v>
      </c>
      <c r="D66" s="27">
        <v>120315634</v>
      </c>
      <c r="E66" s="27">
        <v>46480</v>
      </c>
      <c r="F66" s="22">
        <f t="shared" si="0"/>
        <v>3.8631720961550183E-4</v>
      </c>
    </row>
    <row r="67" spans="2:6" x14ac:dyDescent="0.25">
      <c r="B67" s="13" t="s">
        <v>33</v>
      </c>
      <c r="C67" s="27">
        <v>0</v>
      </c>
      <c r="D67" s="27">
        <v>448527</v>
      </c>
      <c r="E67" s="27">
        <v>196832.39</v>
      </c>
      <c r="F67" s="22">
        <f t="shared" si="0"/>
        <v>0.43884178655911465</v>
      </c>
    </row>
    <row r="68" spans="2:6" x14ac:dyDescent="0.25">
      <c r="B68" s="13" t="s">
        <v>34</v>
      </c>
      <c r="C68" s="27">
        <v>0</v>
      </c>
      <c r="D68" s="27">
        <v>474419</v>
      </c>
      <c r="E68" s="27">
        <v>152662.72999999998</v>
      </c>
      <c r="F68" s="22">
        <f t="shared" si="0"/>
        <v>0.32178881958774835</v>
      </c>
    </row>
    <row r="69" spans="2:6" x14ac:dyDescent="0.25">
      <c r="B69" s="13" t="s">
        <v>35</v>
      </c>
      <c r="C69" s="27">
        <v>0</v>
      </c>
      <c r="D69" s="27">
        <v>365466</v>
      </c>
      <c r="E69" s="27">
        <v>30147.35</v>
      </c>
      <c r="F69" s="22">
        <f t="shared" si="0"/>
        <v>8.2490163243639628E-2</v>
      </c>
    </row>
    <row r="70" spans="2:6" x14ac:dyDescent="0.25">
      <c r="B70" s="13" t="s">
        <v>36</v>
      </c>
      <c r="C70" s="27">
        <v>3163164</v>
      </c>
      <c r="D70" s="27">
        <v>3499474</v>
      </c>
      <c r="E70" s="27">
        <v>687277.2</v>
      </c>
      <c r="F70" s="22">
        <f t="shared" si="0"/>
        <v>0.19639442956284286</v>
      </c>
    </row>
    <row r="71" spans="2:6" x14ac:dyDescent="0.25">
      <c r="B71" s="13" t="s">
        <v>40</v>
      </c>
      <c r="C71" s="27">
        <v>0</v>
      </c>
      <c r="D71" s="27">
        <v>214239</v>
      </c>
      <c r="E71" s="27">
        <v>13172</v>
      </c>
      <c r="F71" s="22">
        <f t="shared" si="0"/>
        <v>6.148273656990557E-2</v>
      </c>
    </row>
    <row r="72" spans="2:6" x14ac:dyDescent="0.25">
      <c r="B72" s="13" t="s">
        <v>39</v>
      </c>
      <c r="C72" s="27">
        <v>0</v>
      </c>
      <c r="D72" s="27">
        <v>10000</v>
      </c>
      <c r="E72" s="27">
        <v>0</v>
      </c>
      <c r="F72" s="22" t="str">
        <f t="shared" si="0"/>
        <v>%</v>
      </c>
    </row>
    <row r="73" spans="2:6" x14ac:dyDescent="0.25">
      <c r="B73" s="13" t="s">
        <v>37</v>
      </c>
      <c r="C73" s="27">
        <v>19954195</v>
      </c>
      <c r="D73" s="27">
        <v>26687322</v>
      </c>
      <c r="E73" s="27">
        <v>2155100.4499999997</v>
      </c>
      <c r="F73" s="22">
        <f t="shared" si="0"/>
        <v>8.0753717064604671E-2</v>
      </c>
    </row>
    <row r="74" spans="2:6" x14ac:dyDescent="0.25">
      <c r="B74" s="13" t="s">
        <v>38</v>
      </c>
      <c r="C74" s="27">
        <v>1020483620</v>
      </c>
      <c r="D74" s="27">
        <v>962961040</v>
      </c>
      <c r="E74" s="27">
        <v>293845406.54999959</v>
      </c>
      <c r="F74" s="22">
        <f t="shared" si="0"/>
        <v>0.30514776231237722</v>
      </c>
    </row>
    <row r="75" spans="2:6" x14ac:dyDescent="0.25">
      <c r="B75" s="43" t="s">
        <v>3</v>
      </c>
      <c r="C75" s="44">
        <f>+C61+C52+C44+C30+C23+C9</f>
        <v>9499521897</v>
      </c>
      <c r="D75" s="44">
        <f>+D61+D52+D44+D30+D23+D9</f>
        <v>9301672153</v>
      </c>
      <c r="E75" s="44">
        <f>+E61+E52+E44+E30+E23+E9</f>
        <v>4147785434.5299988</v>
      </c>
      <c r="F75" s="45">
        <f t="shared" si="0"/>
        <v>0.4459182570944778</v>
      </c>
    </row>
    <row r="76" spans="2:6" x14ac:dyDescent="0.2">
      <c r="B76" s="34" t="s">
        <v>48</v>
      </c>
      <c r="C76" s="9"/>
      <c r="D76" s="9"/>
      <c r="E76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96845527</v>
      </c>
      <c r="E32" s="41">
        <f>SUM(E33:E35)</f>
        <v>13346184.810000002</v>
      </c>
      <c r="F32" s="42">
        <f t="shared" ref="F32:F35" si="7">IF(E32=0,"%",E32/D32)</f>
        <v>0.13780899565965501</v>
      </c>
    </row>
    <row r="33" spans="2:6" x14ac:dyDescent="0.25">
      <c r="B33" s="11" t="s">
        <v>38</v>
      </c>
      <c r="C33" s="26">
        <v>164314235</v>
      </c>
      <c r="D33" s="26">
        <v>96845527</v>
      </c>
      <c r="E33" s="26">
        <v>13346184.810000002</v>
      </c>
      <c r="F33" s="23">
        <f t="shared" si="7"/>
        <v>0.13780899565965501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96845527</v>
      </c>
      <c r="E36" s="44">
        <f>+E9+E13+E15+E28+E30+E32</f>
        <v>13346184.810000002</v>
      </c>
      <c r="F36" s="45">
        <f t="shared" ref="F36" si="8">IF(D36=0,"%",E36/D36)</f>
        <v>0.13780899565965501</v>
      </c>
    </row>
    <row r="37" spans="2:6" x14ac:dyDescent="0.25">
      <c r="B37" s="34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661371151</v>
      </c>
      <c r="E11" s="41">
        <f>+SUM(E12:E23)</f>
        <v>287297646.22999996</v>
      </c>
      <c r="F11" s="42">
        <f t="shared" ref="F11:F12" si="2">IF(E11=0,"%",E11/D11)</f>
        <v>0.43439700355179228</v>
      </c>
    </row>
    <row r="12" spans="2:6" x14ac:dyDescent="0.25">
      <c r="B12" s="25" t="s">
        <v>28</v>
      </c>
      <c r="C12" s="26">
        <v>0</v>
      </c>
      <c r="D12" s="26">
        <v>40914306</v>
      </c>
      <c r="E12" s="26">
        <v>15497798.449999999</v>
      </c>
      <c r="F12" s="23">
        <f t="shared" si="2"/>
        <v>0.37878678548280886</v>
      </c>
    </row>
    <row r="13" spans="2:6" x14ac:dyDescent="0.25">
      <c r="B13" s="24" t="s">
        <v>29</v>
      </c>
      <c r="C13" s="27">
        <v>0</v>
      </c>
      <c r="D13" s="27">
        <v>4539762</v>
      </c>
      <c r="E13" s="27">
        <v>1132299.6100000003</v>
      </c>
      <c r="F13" s="32">
        <f t="shared" si="1"/>
        <v>0.24941827567172031</v>
      </c>
    </row>
    <row r="14" spans="2:6" x14ac:dyDescent="0.25">
      <c r="B14" s="24" t="s">
        <v>30</v>
      </c>
      <c r="C14" s="27">
        <v>0</v>
      </c>
      <c r="D14" s="27">
        <v>195292</v>
      </c>
      <c r="E14" s="27">
        <v>30159.599999999999</v>
      </c>
      <c r="F14" s="32">
        <f t="shared" si="1"/>
        <v>0.15443336132560473</v>
      </c>
    </row>
    <row r="15" spans="2:6" x14ac:dyDescent="0.25">
      <c r="B15" s="24" t="s">
        <v>31</v>
      </c>
      <c r="C15" s="27">
        <v>107800</v>
      </c>
      <c r="D15" s="27">
        <v>10303809</v>
      </c>
      <c r="E15" s="27">
        <v>2154915.7800000003</v>
      </c>
      <c r="F15" s="32">
        <f t="shared" si="1"/>
        <v>0.2091377839010797</v>
      </c>
    </row>
    <row r="16" spans="2:6" x14ac:dyDescent="0.25">
      <c r="B16" s="24" t="s">
        <v>32</v>
      </c>
      <c r="C16" s="27">
        <v>0</v>
      </c>
      <c r="D16" s="27">
        <v>68417493</v>
      </c>
      <c r="E16" s="27">
        <v>13506837.389999997</v>
      </c>
      <c r="F16" s="32">
        <f t="shared" si="1"/>
        <v>0.19741789413417993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9129270</v>
      </c>
      <c r="E18" s="27">
        <v>2255049.73</v>
      </c>
      <c r="F18" s="32">
        <f t="shared" si="1"/>
        <v>0.24701314891552117</v>
      </c>
    </row>
    <row r="19" spans="2:6" x14ac:dyDescent="0.25">
      <c r="B19" s="24" t="s">
        <v>35</v>
      </c>
      <c r="C19" s="27">
        <v>0</v>
      </c>
      <c r="D19" s="27">
        <v>1869700</v>
      </c>
      <c r="E19" s="27">
        <v>136466.88</v>
      </c>
      <c r="F19" s="32">
        <f t="shared" si="1"/>
        <v>7.2988650585655457E-2</v>
      </c>
    </row>
    <row r="20" spans="2:6" x14ac:dyDescent="0.25">
      <c r="B20" s="24" t="s">
        <v>36</v>
      </c>
      <c r="C20" s="27">
        <v>0</v>
      </c>
      <c r="D20" s="27">
        <v>3748417</v>
      </c>
      <c r="E20" s="27">
        <v>301098.5</v>
      </c>
      <c r="F20" s="32">
        <f t="shared" si="1"/>
        <v>8.0326841970890642E-2</v>
      </c>
    </row>
    <row r="21" spans="2:6" x14ac:dyDescent="0.25">
      <c r="B21" s="24" t="s">
        <v>40</v>
      </c>
      <c r="C21" s="27">
        <v>0</v>
      </c>
      <c r="D21" s="27">
        <v>9420520</v>
      </c>
      <c r="E21" s="27">
        <v>1019893.05</v>
      </c>
      <c r="F21" s="32">
        <f t="shared" si="1"/>
        <v>0.10826292497654058</v>
      </c>
    </row>
    <row r="22" spans="2:6" x14ac:dyDescent="0.25">
      <c r="B22" s="24" t="s">
        <v>37</v>
      </c>
      <c r="C22" s="27">
        <v>0</v>
      </c>
      <c r="D22" s="27">
        <v>11413</v>
      </c>
      <c r="E22" s="27">
        <v>1823.38</v>
      </c>
      <c r="F22" s="32">
        <f t="shared" si="1"/>
        <v>0.15976342767020066</v>
      </c>
    </row>
    <row r="23" spans="2:6" x14ac:dyDescent="0.25">
      <c r="B23" s="24" t="s">
        <v>38</v>
      </c>
      <c r="C23" s="27">
        <v>38146004</v>
      </c>
      <c r="D23" s="27">
        <v>512816967</v>
      </c>
      <c r="E23" s="27">
        <v>251261303.85999995</v>
      </c>
      <c r="F23" s="32">
        <f t="shared" si="1"/>
        <v>0.48996293030218707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16956732</v>
      </c>
      <c r="E29" s="41">
        <f>+SUM(E30:E36)</f>
        <v>1391306.1199999999</v>
      </c>
      <c r="F29" s="42">
        <f t="shared" si="1"/>
        <v>8.2050369139525223E-2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39900</v>
      </c>
      <c r="F30" s="32">
        <f t="shared" si="1"/>
        <v>6.5077195580622332E-2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0</v>
      </c>
      <c r="F31" s="32" t="str">
        <f t="shared" si="1"/>
        <v>%</v>
      </c>
    </row>
    <row r="32" spans="2:6" x14ac:dyDescent="0.25">
      <c r="B32" s="24" t="s">
        <v>31</v>
      </c>
      <c r="C32" s="27">
        <v>0</v>
      </c>
      <c r="D32" s="27">
        <v>89964</v>
      </c>
      <c r="E32" s="27">
        <v>71564</v>
      </c>
      <c r="F32" s="32">
        <f t="shared" si="1"/>
        <v>0.79547374505357704</v>
      </c>
    </row>
    <row r="33" spans="2:6" x14ac:dyDescent="0.25">
      <c r="B33" s="24" t="s">
        <v>32</v>
      </c>
      <c r="C33" s="27">
        <v>0</v>
      </c>
      <c r="D33" s="27">
        <v>0</v>
      </c>
      <c r="E33" s="27">
        <v>0</v>
      </c>
      <c r="F33" s="32" t="str">
        <f t="shared" si="1"/>
        <v>%</v>
      </c>
    </row>
    <row r="34" spans="2:6" x14ac:dyDescent="0.25">
      <c r="B34" s="24" t="s">
        <v>34</v>
      </c>
      <c r="C34" s="27">
        <v>0</v>
      </c>
      <c r="D34" s="27">
        <v>4400</v>
      </c>
      <c r="E34" s="27">
        <v>0</v>
      </c>
      <c r="F34" s="32" t="str">
        <f t="shared" si="1"/>
        <v>%</v>
      </c>
    </row>
    <row r="35" spans="2:6" x14ac:dyDescent="0.25">
      <c r="B35" s="24" t="s">
        <v>37</v>
      </c>
      <c r="C35" s="27">
        <v>0</v>
      </c>
      <c r="D35" s="27">
        <v>2051</v>
      </c>
      <c r="E35" s="27">
        <v>0</v>
      </c>
      <c r="F35" s="32" t="str">
        <f t="shared" si="1"/>
        <v>%</v>
      </c>
    </row>
    <row r="36" spans="2:6" x14ac:dyDescent="0.25">
      <c r="B36" s="24" t="s">
        <v>38</v>
      </c>
      <c r="C36" s="27">
        <v>8062328</v>
      </c>
      <c r="D36" s="27">
        <v>16207086</v>
      </c>
      <c r="E36" s="27">
        <v>1279842.1199999999</v>
      </c>
      <c r="F36" s="32">
        <f t="shared" si="1"/>
        <v>7.8968058786138356E-2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678327883</v>
      </c>
      <c r="E37" s="44">
        <f>+E29+E27+E24+E11</f>
        <v>288688952.34999996</v>
      </c>
      <c r="F37" s="45">
        <f t="shared" si="1"/>
        <v>0.42558909870140182</v>
      </c>
    </row>
    <row r="38" spans="2:6" x14ac:dyDescent="0.25">
      <c r="B38" s="34" t="s">
        <v>48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SUM(C10:C12)</f>
        <v>402459</v>
      </c>
      <c r="D9" s="41">
        <f t="shared" ref="D9:E9" si="0">SUM(D10:D12)</f>
        <v>403726</v>
      </c>
      <c r="E9" s="41">
        <f t="shared" si="0"/>
        <v>0</v>
      </c>
      <c r="F9" s="42" t="str">
        <f t="shared" ref="F9:F16" si="1">IF(E9=0,"%",E9/D9)</f>
        <v>%</v>
      </c>
    </row>
    <row r="10" spans="2:6" x14ac:dyDescent="0.25">
      <c r="B10" s="24" t="s">
        <v>28</v>
      </c>
      <c r="C10" s="27">
        <v>162351</v>
      </c>
      <c r="D10" s="27">
        <v>162871</v>
      </c>
      <c r="E10" s="27">
        <v>0</v>
      </c>
      <c r="F10" s="32" t="str">
        <f t="shared" si="1"/>
        <v>%</v>
      </c>
    </row>
    <row r="11" spans="2:6" x14ac:dyDescent="0.25">
      <c r="B11" s="66" t="s">
        <v>40</v>
      </c>
      <c r="C11" s="67">
        <v>78616</v>
      </c>
      <c r="D11" s="67">
        <v>79363</v>
      </c>
      <c r="E11" s="67">
        <v>0</v>
      </c>
      <c r="F11" s="32" t="str">
        <f t="shared" si="1"/>
        <v>%</v>
      </c>
    </row>
    <row r="12" spans="2:6" x14ac:dyDescent="0.25">
      <c r="B12" s="50" t="s">
        <v>38</v>
      </c>
      <c r="C12" s="28">
        <v>161492</v>
      </c>
      <c r="D12" s="28">
        <v>161492</v>
      </c>
      <c r="E12" s="28">
        <v>0</v>
      </c>
      <c r="F12" s="33" t="str">
        <f t="shared" si="1"/>
        <v>%</v>
      </c>
    </row>
    <row r="13" spans="2:6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x14ac:dyDescent="0.25">
      <c r="B14" s="24" t="s">
        <v>27</v>
      </c>
      <c r="C14" s="27">
        <v>0</v>
      </c>
      <c r="D14" s="27">
        <v>0</v>
      </c>
      <c r="E14" s="27">
        <v>0</v>
      </c>
      <c r="F14" s="32" t="str">
        <f t="shared" si="1"/>
        <v>%</v>
      </c>
    </row>
    <row r="15" spans="2:6" x14ac:dyDescent="0.25">
      <c r="B15" s="50" t="s">
        <v>28</v>
      </c>
      <c r="C15" s="28">
        <v>0</v>
      </c>
      <c r="D15" s="28">
        <v>0</v>
      </c>
      <c r="E15" s="28">
        <v>0</v>
      </c>
      <c r="F15" s="33" t="str">
        <f t="shared" si="1"/>
        <v>%</v>
      </c>
    </row>
    <row r="16" spans="2:6" x14ac:dyDescent="0.25">
      <c r="B16" s="43" t="s">
        <v>3</v>
      </c>
      <c r="C16" s="44">
        <f>+C13+C9</f>
        <v>402459</v>
      </c>
      <c r="D16" s="44">
        <f t="shared" ref="D16:E16" si="3">+D13+D9</f>
        <v>403726</v>
      </c>
      <c r="E16" s="44">
        <f t="shared" si="3"/>
        <v>0</v>
      </c>
      <c r="F16" s="45" t="str">
        <f t="shared" si="1"/>
        <v>%</v>
      </c>
    </row>
    <row r="17" spans="2:2" x14ac:dyDescent="0.25">
      <c r="B17" s="34" t="s">
        <v>48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2024-07-08T21:16:52Z</dcterms:modified>
</cp:coreProperties>
</file>