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4\2.- Informacion Portal MINSA - Transparencia\PpR - Pliego MINSA 2024\"/>
    </mc:Choice>
  </mc:AlternateContent>
  <bookViews>
    <workbookView xWindow="30" yWindow="30" windowWidth="28770" windowHeight="15570" activeTab="6"/>
  </bookViews>
  <sheets>
    <sheet name="TODA FUENTE" sheetId="1" r:id="rId1"/>
    <sheet name="RO" sheetId="2" r:id="rId2"/>
    <sheet name="RDR" sheetId="3" r:id="rId3"/>
    <sheet name="ROOC" sheetId="4" state="hidden" r:id="rId4"/>
    <sheet name="ROCC" sheetId="8" r:id="rId5"/>
    <sheet name="DYT" sheetId="5" r:id="rId6"/>
    <sheet name="RD" sheetId="7" r:id="rId7"/>
  </sheets>
  <definedNames>
    <definedName name="_xlnm.Print_Area" localSheetId="2">RDR!$B$5:$F$50</definedName>
    <definedName name="_xlnm.Print_Area" localSheetId="1">RO!$B$5:$F$78</definedName>
    <definedName name="_xlnm.Print_Area" localSheetId="4">ROCC!$B$5:$F$37</definedName>
    <definedName name="_xlnm.Print_Area" localSheetId="3">ROOC!$B$2:$F$10</definedName>
    <definedName name="_xlnm.Print_Area" localSheetId="0">'TODA FUENTE'!$B$5:$F$78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7" l="1"/>
  <c r="C14" i="7"/>
  <c r="D14" i="7"/>
  <c r="E14" i="7"/>
  <c r="F59" i="2"/>
  <c r="C63" i="2"/>
  <c r="D63" i="2"/>
  <c r="E63" i="2"/>
  <c r="F50" i="2"/>
  <c r="C53" i="2"/>
  <c r="D53" i="2"/>
  <c r="E53" i="2"/>
  <c r="F57" i="1"/>
  <c r="C63" i="1"/>
  <c r="D63" i="1"/>
  <c r="E63" i="1"/>
  <c r="F50" i="1"/>
  <c r="C53" i="1"/>
  <c r="D53" i="1"/>
  <c r="E53" i="1"/>
  <c r="F10" i="7" l="1"/>
  <c r="F12" i="7"/>
  <c r="F13" i="7"/>
  <c r="F33" i="5"/>
  <c r="F71" i="2"/>
  <c r="F72" i="1"/>
  <c r="F34" i="5" l="1"/>
  <c r="F18" i="5"/>
  <c r="F28" i="2"/>
  <c r="F27" i="2"/>
  <c r="F26" i="2"/>
  <c r="F27" i="1"/>
  <c r="F26" i="1"/>
  <c r="F36" i="5" l="1"/>
  <c r="F35" i="5"/>
  <c r="F32" i="5"/>
  <c r="F31" i="5"/>
  <c r="F30" i="5"/>
  <c r="E29" i="5"/>
  <c r="D29" i="5"/>
  <c r="C29" i="5"/>
  <c r="F58" i="2"/>
  <c r="F59" i="1"/>
  <c r="F18" i="2" l="1"/>
  <c r="C23" i="2"/>
  <c r="D23" i="2"/>
  <c r="E23" i="2"/>
  <c r="F17" i="1"/>
  <c r="C23" i="1"/>
  <c r="D23" i="1"/>
  <c r="E23" i="1"/>
  <c r="F15" i="3" l="1"/>
  <c r="E13" i="8" l="1"/>
  <c r="D13" i="8"/>
  <c r="C13" i="8"/>
  <c r="F31" i="8"/>
  <c r="F27" i="8"/>
  <c r="F26" i="8"/>
  <c r="F25" i="8"/>
  <c r="F24" i="8"/>
  <c r="F23" i="8"/>
  <c r="F22" i="8"/>
  <c r="F21" i="8"/>
  <c r="F20" i="8"/>
  <c r="F19" i="8"/>
  <c r="F18" i="8"/>
  <c r="F17" i="8"/>
  <c r="F14" i="8"/>
  <c r="F12" i="8"/>
  <c r="F11" i="8"/>
  <c r="E9" i="8"/>
  <c r="D9" i="8"/>
  <c r="C9" i="8"/>
  <c r="F39" i="2"/>
  <c r="C44" i="2"/>
  <c r="D44" i="2"/>
  <c r="E44" i="2"/>
  <c r="F15" i="2"/>
  <c r="F21" i="1"/>
  <c r="E15" i="8" l="1"/>
  <c r="D15" i="8"/>
  <c r="C15" i="8"/>
  <c r="E32" i="8"/>
  <c r="D32" i="8"/>
  <c r="C32" i="8"/>
  <c r="F35" i="8"/>
  <c r="F34" i="8"/>
  <c r="C28" i="8"/>
  <c r="D28" i="8"/>
  <c r="E28" i="8"/>
  <c r="F28" i="8" s="1"/>
  <c r="F29" i="8"/>
  <c r="F29" i="1"/>
  <c r="F28" i="1"/>
  <c r="F48" i="3"/>
  <c r="F47" i="3"/>
  <c r="F46" i="3"/>
  <c r="F45" i="3"/>
  <c r="F44" i="3"/>
  <c r="F43" i="3"/>
  <c r="F42" i="3"/>
  <c r="F41" i="3"/>
  <c r="F39" i="3"/>
  <c r="F38" i="3"/>
  <c r="F37" i="3"/>
  <c r="F36" i="3"/>
  <c r="E40" i="3"/>
  <c r="D40" i="3"/>
  <c r="F40" i="3" s="1"/>
  <c r="F31" i="3"/>
  <c r="F49" i="1"/>
  <c r="F25" i="2" l="1"/>
  <c r="F25" i="1"/>
  <c r="F16" i="5" l="1"/>
  <c r="C24" i="5"/>
  <c r="D24" i="5"/>
  <c r="E24" i="5"/>
  <c r="E30" i="8"/>
  <c r="D30" i="8"/>
  <c r="D36" i="8" s="1"/>
  <c r="C30" i="8"/>
  <c r="C36" i="8" s="1"/>
  <c r="F13" i="8" l="1"/>
  <c r="E36" i="8"/>
  <c r="F30" i="8"/>
  <c r="F26" i="5"/>
  <c r="F19" i="5"/>
  <c r="F35" i="3"/>
  <c r="F71" i="1"/>
  <c r="F42" i="1"/>
  <c r="F40" i="1"/>
  <c r="C44" i="1"/>
  <c r="D44" i="1"/>
  <c r="E44" i="1"/>
  <c r="F25" i="5" l="1"/>
  <c r="C30" i="1"/>
  <c r="D30" i="1"/>
  <c r="E30" i="1"/>
  <c r="F24" i="5" l="1"/>
  <c r="F33" i="8"/>
  <c r="F16" i="8"/>
  <c r="F70" i="2"/>
  <c r="F69" i="2"/>
  <c r="F68" i="2"/>
  <c r="F67" i="2"/>
  <c r="F74" i="1"/>
  <c r="F73" i="1"/>
  <c r="F32" i="8" l="1"/>
  <c r="F15" i="8"/>
  <c r="F36" i="8" l="1"/>
  <c r="F70" i="1"/>
  <c r="F17" i="5" l="1"/>
  <c r="F11" i="3" l="1"/>
  <c r="F49" i="2"/>
  <c r="F48" i="2"/>
  <c r="F47" i="2"/>
  <c r="F46" i="2"/>
  <c r="F34" i="2"/>
  <c r="F52" i="1"/>
  <c r="F51" i="1"/>
  <c r="F48" i="1"/>
  <c r="F47" i="1"/>
  <c r="F37" i="1"/>
  <c r="F16" i="7" l="1"/>
  <c r="F15" i="7"/>
  <c r="E27" i="5"/>
  <c r="D27" i="5"/>
  <c r="C27" i="5"/>
  <c r="C34" i="3"/>
  <c r="D34" i="3"/>
  <c r="E34" i="3"/>
  <c r="F14" i="7" l="1"/>
  <c r="F32" i="3"/>
  <c r="F24" i="1"/>
  <c r="F28" i="5" l="1"/>
  <c r="F27" i="5"/>
  <c r="C30" i="2"/>
  <c r="D30" i="2"/>
  <c r="E30" i="2"/>
  <c r="E11" i="5" l="1"/>
  <c r="E37" i="5" s="1"/>
  <c r="D11" i="5"/>
  <c r="D37" i="5" s="1"/>
  <c r="C11" i="5"/>
  <c r="C37" i="5" s="1"/>
  <c r="E9" i="5"/>
  <c r="D9" i="5"/>
  <c r="C9" i="5"/>
  <c r="F62" i="1"/>
  <c r="F61" i="1"/>
  <c r="F60" i="1"/>
  <c r="F15" i="5" l="1"/>
  <c r="F14" i="5"/>
  <c r="F13" i="5"/>
  <c r="F12" i="5"/>
  <c r="F11" i="5"/>
  <c r="F33" i="3" l="1"/>
  <c r="E29" i="3"/>
  <c r="D29" i="3"/>
  <c r="C29" i="3"/>
  <c r="E9" i="7" l="1"/>
  <c r="E17" i="7" s="1"/>
  <c r="D9" i="7"/>
  <c r="D17" i="7" s="1"/>
  <c r="C9" i="7"/>
  <c r="C17" i="7" s="1"/>
  <c r="F30" i="3"/>
  <c r="F28" i="3"/>
  <c r="F27" i="3"/>
  <c r="F26" i="3"/>
  <c r="F25" i="3"/>
  <c r="F24" i="3"/>
  <c r="F23" i="3"/>
  <c r="F22" i="3"/>
  <c r="F21" i="3"/>
  <c r="F20" i="3"/>
  <c r="F19" i="3"/>
  <c r="F18" i="3"/>
  <c r="F17" i="3"/>
  <c r="F13" i="3"/>
  <c r="F12" i="3"/>
  <c r="F10" i="3"/>
  <c r="F57" i="2" l="1"/>
  <c r="F51" i="2"/>
  <c r="F45" i="2"/>
  <c r="F58" i="1"/>
  <c r="F46" i="1"/>
  <c r="F75" i="2" l="1"/>
  <c r="F69" i="1"/>
  <c r="F29" i="3" l="1"/>
  <c r="F34" i="3"/>
  <c r="F61" i="2" l="1"/>
  <c r="F60" i="2"/>
  <c r="F56" i="2"/>
  <c r="F56" i="1"/>
  <c r="F29" i="2" l="1"/>
  <c r="F24" i="2"/>
  <c r="F52" i="2" l="1"/>
  <c r="F45" i="1"/>
  <c r="F10" i="8" l="1"/>
  <c r="F23" i="5" l="1"/>
  <c r="F22" i="5"/>
  <c r="F21" i="5"/>
  <c r="F20" i="5"/>
  <c r="F10" i="5"/>
  <c r="F76" i="2"/>
  <c r="F74" i="2"/>
  <c r="F73" i="2"/>
  <c r="F72" i="2"/>
  <c r="F66" i="2"/>
  <c r="F65" i="2"/>
  <c r="F64" i="2"/>
  <c r="F62" i="2"/>
  <c r="F55" i="2"/>
  <c r="F54" i="2"/>
  <c r="F43" i="2"/>
  <c r="F42" i="2"/>
  <c r="F41" i="2"/>
  <c r="F40" i="2"/>
  <c r="F38" i="2"/>
  <c r="F37" i="2"/>
  <c r="F36" i="2"/>
  <c r="F35" i="2"/>
  <c r="F33" i="2"/>
  <c r="F32" i="2"/>
  <c r="F31" i="2"/>
  <c r="F22" i="2"/>
  <c r="F21" i="2"/>
  <c r="F20" i="2"/>
  <c r="F19" i="2"/>
  <c r="F17" i="2"/>
  <c r="F16" i="2"/>
  <c r="F14" i="2"/>
  <c r="F13" i="2"/>
  <c r="F12" i="2"/>
  <c r="F11" i="2"/>
  <c r="F10" i="2"/>
  <c r="F76" i="1"/>
  <c r="F75" i="1"/>
  <c r="F68" i="1"/>
  <c r="F67" i="1"/>
  <c r="F66" i="1"/>
  <c r="F65" i="1"/>
  <c r="F64" i="1"/>
  <c r="F55" i="1"/>
  <c r="F54" i="1"/>
  <c r="F43" i="1"/>
  <c r="F41" i="1"/>
  <c r="F39" i="1"/>
  <c r="F38" i="1"/>
  <c r="F36" i="1"/>
  <c r="F35" i="1"/>
  <c r="F34" i="1"/>
  <c r="F33" i="1"/>
  <c r="F32" i="1"/>
  <c r="F31" i="1"/>
  <c r="F22" i="1"/>
  <c r="F20" i="1"/>
  <c r="F19" i="1"/>
  <c r="F18" i="1"/>
  <c r="F16" i="1"/>
  <c r="F15" i="1"/>
  <c r="F14" i="1"/>
  <c r="F13" i="1"/>
  <c r="F12" i="1"/>
  <c r="F11" i="1"/>
  <c r="F10" i="1"/>
  <c r="F63" i="1" l="1"/>
  <c r="F63" i="2"/>
  <c r="E9" i="3"/>
  <c r="D9" i="3"/>
  <c r="C9" i="3"/>
  <c r="F9" i="3" l="1"/>
  <c r="F9" i="5"/>
  <c r="F44" i="1"/>
  <c r="F23" i="1"/>
  <c r="F9" i="8"/>
  <c r="F29" i="5"/>
  <c r="F37" i="5"/>
  <c r="F44" i="2"/>
  <c r="E14" i="3"/>
  <c r="D14" i="3"/>
  <c r="C14" i="3"/>
  <c r="F14" i="3" l="1"/>
  <c r="F17" i="7" l="1"/>
  <c r="F9" i="7"/>
  <c r="E6" i="4"/>
  <c r="E9" i="4" s="1"/>
  <c r="D6" i="4"/>
  <c r="D9" i="4" s="1"/>
  <c r="C6" i="4"/>
  <c r="C9" i="4" s="1"/>
  <c r="C40" i="3"/>
  <c r="E16" i="3"/>
  <c r="D16" i="3"/>
  <c r="C16" i="3"/>
  <c r="E9" i="2"/>
  <c r="E77" i="2" s="1"/>
  <c r="D9" i="2"/>
  <c r="D77" i="2" s="1"/>
  <c r="C9" i="2"/>
  <c r="C77" i="2" s="1"/>
  <c r="E9" i="1"/>
  <c r="E77" i="1" s="1"/>
  <c r="D9" i="1"/>
  <c r="D77" i="1" s="1"/>
  <c r="C9" i="1"/>
  <c r="C77" i="1" s="1"/>
  <c r="E49" i="3" l="1"/>
  <c r="D49" i="3"/>
  <c r="F77" i="1"/>
  <c r="C49" i="3"/>
  <c r="F16" i="3"/>
  <c r="F30" i="2"/>
  <c r="F23" i="2"/>
  <c r="F30" i="1"/>
  <c r="F53" i="2"/>
  <c r="F53" i="1"/>
  <c r="F9" i="2"/>
  <c r="F9" i="1"/>
  <c r="F9" i="4"/>
  <c r="F8" i="4"/>
  <c r="F7" i="4"/>
  <c r="F6" i="4"/>
  <c r="F49" i="3" l="1"/>
  <c r="F77" i="2"/>
</calcChain>
</file>

<file path=xl/sharedStrings.xml><?xml version="1.0" encoding="utf-8"?>
<sst xmlns="http://schemas.openxmlformats.org/spreadsheetml/2006/main" count="272" uniqueCount="49">
  <si>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</si>
  <si>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</si>
  <si>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</si>
  <si>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</si>
  <si>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</si>
  <si>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</si>
  <si>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</si>
  <si>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</si>
  <si>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</si>
  <si>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</si>
  <si>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</si>
  <si>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</si>
  <si>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</si>
  <si>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</si>
  <si>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</si>
  <si>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</si>
  <si>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</si>
  <si>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</si>
  <si>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</si>
  <si>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</si>
  <si>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</si>
  <si>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</si>
  <si>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</si>
  <si>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0104  REDUCCION DE LA MORTALIDAD POR EMERGENCIAS Y URGENCIAS MEDICAS</t>
  </si>
  <si>
    <t>0016: TBC-VIH/SIDA</t>
  </si>
  <si>
    <t>0017: ENFERMEDADES METAXENICAS Y ZOONOSIS</t>
  </si>
  <si>
    <t>9002: ASIGNACIONES PRESUPUESTARIAS QUE NO RESULTAN EN PRODUCTOS</t>
  </si>
  <si>
    <t>0001.PROGRAMA ARTICULADO NUTRICIONAL</t>
  </si>
  <si>
    <t>0002.SALUD MATERNO NEONATAL</t>
  </si>
  <si>
    <t>0016.TBC-VIH/SIDA</t>
  </si>
  <si>
    <t>0017.ENFERMEDADES METAXENICAS Y ZOONOSIS</t>
  </si>
  <si>
    <t>0018.ENFERMEDADES NO TRANSMISIBLES</t>
  </si>
  <si>
    <t>0024.PREVENCION Y CONTROL DEL CANCER</t>
  </si>
  <si>
    <t>0068.REDUCCION DE VULNERABILIDAD Y ATENCION DE EMERGENCIAS POR DESASTRES</t>
  </si>
  <si>
    <t>0104.REDUCCION DE LA MORTALIDAD POR EMERGENCIAS Y URGENCIAS MEDICAS</t>
  </si>
  <si>
    <t>0129.PREVENCION Y MANEJO DE CONDICIONES SECUNDARIAS DE SALUD EN PERSONAS CON DISCAPACIDAD</t>
  </si>
  <si>
    <t>0131.CONTROL Y PREVENCION EN SALUD MENTAL</t>
  </si>
  <si>
    <t>9001.ACCIONES CENTRALES</t>
  </si>
  <si>
    <t>9002.ASIGNACIONES PRESUPUESTARIAS QUE NO RESULTAN EN PRODUCTOS</t>
  </si>
  <si>
    <t>1002.PRODUCTOS ESPECIFICOS PARA REDUCCION DE LA VIOLENCIA CONTRA LA MUJER</t>
  </si>
  <si>
    <t>1001.PRODUCTOS ESPECIFICOS PARA DESARROLLO INFANTIL TEMPRANO</t>
  </si>
  <si>
    <t>EJECUCION DE LOS PROGRAMAS PRESUPUESTALES AL MES DE JULIO
DEL AÑO FISCAL 2024 DEL PLIEGO 011 MINSA - TODA FUENTE</t>
  </si>
  <si>
    <t>DEVENGADO
AL 31.07.24</t>
  </si>
  <si>
    <t>Fuente: SIAF, Consulta Amigable y Base de Datos al 31 de Julio del 2024</t>
  </si>
  <si>
    <t>EJECUCION DE LOS PROGRAMAS PRESUPUESTALES AL MES DE JULIO
DEL AÑO FISCAL 2024 DEL PLIEGO 011 MINSA - RECURSOS ORDINARIOS</t>
  </si>
  <si>
    <t>EJECUCION DE LOS PROGRAMAS PRESUPUESTALES AL MES DE JULIO
DEL AÑO FISCAL 2024 DEL PLIEGO 011 MINSA - RECURSOS DIRECTAMENTE RECAUDADOS</t>
  </si>
  <si>
    <t>EJECUCION DE LOS PROGRAMAS PRESUPUESTALES AL MES DE JULIO
DEL AÑO FISCAL 2024 DEL PLIEGO 011 MINSA - ROOC</t>
  </si>
  <si>
    <t>EJECUCION DE LOS PROGRAMAS PRESUPUESTALES AL MES DE JULIO
DEL AÑO FISCAL 2024 DEL PLIEGO 011 MINSA - DONACIONES Y TRANSFERENCIAS</t>
  </si>
  <si>
    <t>EJECUCION DE LOS PROGRAMAS PRESUPUESTALES AL MES DE JULIO
DEL AÑO FISCAL 2024 DEL PLIEGO 011 MINSA - RECURSOS DETERMINADOS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</si>
</sst>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66" fontId="2" fillId="0" borderId="8" xfId="3" applyNumberFormat="1" applyFont="1" applyBorder="1" applyAlignment="1">
      <alignment horizontal="left" vertical="center" indent="4"/>
    </xf>
    <xf numFmtId="164" fontId="4" fillId="0" borderId="8" xfId="3" applyNumberFormat="1" applyBorder="1" applyAlignment="1">
      <alignment vertical="center"/>
    </xf>
    <xf numFmtId="3" fontId="4" fillId="0" borderId="3" xfId="3" applyNumberFormat="1" applyBorder="1" applyAlignment="1">
      <alignment horizontal="left" vertical="center" indent="3"/>
    </xf>
    <xf numFmtId="164" fontId="4" fillId="0" borderId="3" xfId="3" applyNumberFormat="1" applyBorder="1" applyAlignment="1">
      <alignment vertical="center"/>
    </xf>
    <xf numFmtId="3" fontId="4" fillId="0" borderId="9" xfId="3" applyNumberFormat="1" applyBorder="1" applyAlignment="1">
      <alignment horizontal="left" vertical="center" indent="3"/>
    </xf>
    <xf numFmtId="166" fontId="2" fillId="0" borderId="10" xfId="3" applyNumberFormat="1" applyFont="1" applyBorder="1" applyAlignment="1">
      <alignment horizontal="left" vertical="center" indent="4"/>
    </xf>
    <xf numFmtId="164" fontId="4" fillId="0" borderId="10" xfId="3" applyNumberForma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=""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="" xmlns:a16="http://schemas.microsoft.com/office/drawing/2014/main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1"/>
  <sheetViews>
    <sheetView showGridLines="0" zoomScale="120" zoomScaleNormal="120" workbookViewId="0">
      <selection activeCell="B64" sqref="B64:E76"/>
    </sheetView>
  </sheetViews>
  <sheetFormatPr baseColWidth="10" defaultRowHeight="15" x14ac:dyDescent="0.25"/>
  <cols>
    <col min="1" max="1" width="11.42578125" style="1"/>
    <col min="2" max="2" width="109.42578125" style="1" bestFit="1" customWidth="1"/>
    <col min="3" max="3" width="14.140625" style="1" customWidth="1"/>
    <col min="4" max="4" width="15.28515625" style="1" bestFit="1" customWidth="1"/>
    <col min="5" max="5" width="15.7109375" style="1" customWidth="1"/>
    <col min="6" max="6" width="12.28515625" style="52" customWidth="1"/>
    <col min="7" max="16384" width="11.42578125" style="1"/>
  </cols>
  <sheetData>
    <row r="5" spans="2:6" ht="51.75" customHeight="1" x14ac:dyDescent="0.25">
      <c r="B5" s="68" t="s">
        <v>41</v>
      </c>
      <c r="C5" s="68"/>
      <c r="D5" s="68"/>
      <c r="E5" s="68"/>
      <c r="F5" s="68"/>
    </row>
    <row r="7" spans="2:6" x14ac:dyDescent="0.25">
      <c r="F7" s="60" t="s">
        <v>22</v>
      </c>
    </row>
    <row r="8" spans="2:6" ht="38.25" x14ac:dyDescent="0.25">
      <c r="B8" s="46" t="s">
        <v>4</v>
      </c>
      <c r="C8" s="47" t="s">
        <v>1</v>
      </c>
      <c r="D8" s="47" t="s">
        <v>2</v>
      </c>
      <c r="E8" s="48" t="s">
        <v>42</v>
      </c>
      <c r="F8" s="49" t="s">
        <v>5</v>
      </c>
    </row>
    <row r="9" spans="2:6" x14ac:dyDescent="0.25">
      <c r="B9" s="40" t="s">
        <v>14</v>
      </c>
      <c r="C9" s="41">
        <f>SUM(C10:C22)</f>
        <v>5042593611</v>
      </c>
      <c r="D9" s="41">
        <f>SUM(D10:D22)</f>
        <v>4829083645</v>
      </c>
      <c r="E9" s="41">
        <f>SUM(E10:E22)</f>
        <v>2604233060.630003</v>
      </c>
      <c r="F9" s="53">
        <f t="shared" ref="F9:F77" si="0">IF(E9=0,"%",E9/D9)</f>
        <v>0.53928100071871976</v>
      </c>
    </row>
    <row r="10" spans="2:6" x14ac:dyDescent="0.25">
      <c r="B10" s="16" t="s">
        <v>28</v>
      </c>
      <c r="C10" s="29">
        <v>318707385</v>
      </c>
      <c r="D10" s="29">
        <v>361258057</v>
      </c>
      <c r="E10" s="29">
        <v>206864298.27000013</v>
      </c>
      <c r="F10" s="54">
        <f t="shared" si="0"/>
        <v>0.57262196444244318</v>
      </c>
    </row>
    <row r="11" spans="2:6" x14ac:dyDescent="0.25">
      <c r="B11" s="17" t="s">
        <v>29</v>
      </c>
      <c r="C11" s="30">
        <v>66191045</v>
      </c>
      <c r="D11" s="30">
        <v>90732139</v>
      </c>
      <c r="E11" s="30">
        <v>51370782.250000037</v>
      </c>
      <c r="F11" s="55">
        <f t="shared" si="0"/>
        <v>0.56618065898347258</v>
      </c>
    </row>
    <row r="12" spans="2:6" x14ac:dyDescent="0.25">
      <c r="B12" s="17" t="s">
        <v>30</v>
      </c>
      <c r="C12" s="30">
        <v>26491040</v>
      </c>
      <c r="D12" s="30">
        <v>33940411</v>
      </c>
      <c r="E12" s="30">
        <v>17739510.559999991</v>
      </c>
      <c r="F12" s="55">
        <f t="shared" si="0"/>
        <v>0.52266634484773888</v>
      </c>
    </row>
    <row r="13" spans="2:6" x14ac:dyDescent="0.25">
      <c r="B13" s="17" t="s">
        <v>31</v>
      </c>
      <c r="C13" s="30">
        <v>129574385</v>
      </c>
      <c r="D13" s="30">
        <v>161390305</v>
      </c>
      <c r="E13" s="30">
        <v>93085203.330000073</v>
      </c>
      <c r="F13" s="55">
        <f t="shared" si="0"/>
        <v>0.57677072566409782</v>
      </c>
    </row>
    <row r="14" spans="2:6" x14ac:dyDescent="0.25">
      <c r="B14" s="17" t="s">
        <v>32</v>
      </c>
      <c r="C14" s="30">
        <v>70692443</v>
      </c>
      <c r="D14" s="30">
        <v>81057160</v>
      </c>
      <c r="E14" s="30">
        <v>39986891.260000005</v>
      </c>
      <c r="F14" s="55">
        <f t="shared" si="0"/>
        <v>0.49331720060263651</v>
      </c>
    </row>
    <row r="15" spans="2:6" x14ac:dyDescent="0.25">
      <c r="B15" s="17" t="s">
        <v>33</v>
      </c>
      <c r="C15" s="30">
        <v>8204856</v>
      </c>
      <c r="D15" s="30">
        <v>10997737</v>
      </c>
      <c r="E15" s="30">
        <v>5931779.6599999992</v>
      </c>
      <c r="F15" s="55">
        <f t="shared" si="0"/>
        <v>0.53936365817804144</v>
      </c>
    </row>
    <row r="16" spans="2:6" x14ac:dyDescent="0.25">
      <c r="B16" s="17" t="s">
        <v>34</v>
      </c>
      <c r="C16" s="30">
        <v>371653925</v>
      </c>
      <c r="D16" s="30">
        <v>443402620</v>
      </c>
      <c r="E16" s="30">
        <v>259068075.38999975</v>
      </c>
      <c r="F16" s="55">
        <f t="shared" si="0"/>
        <v>0.5842727663404419</v>
      </c>
    </row>
    <row r="17" spans="2:6" x14ac:dyDescent="0.25">
      <c r="B17" s="17" t="s">
        <v>35</v>
      </c>
      <c r="C17" s="30">
        <v>47519949</v>
      </c>
      <c r="D17" s="30">
        <v>64397827</v>
      </c>
      <c r="E17" s="30">
        <v>33887182.390000008</v>
      </c>
      <c r="F17" s="55">
        <f t="shared" si="0"/>
        <v>0.52621624002934153</v>
      </c>
    </row>
    <row r="18" spans="2:6" x14ac:dyDescent="0.25">
      <c r="B18" s="17" t="s">
        <v>36</v>
      </c>
      <c r="C18" s="30">
        <v>113385291</v>
      </c>
      <c r="D18" s="30">
        <v>132310710</v>
      </c>
      <c r="E18" s="30">
        <v>63144990.850000001</v>
      </c>
      <c r="F18" s="55">
        <f t="shared" si="0"/>
        <v>0.47724776663960161</v>
      </c>
    </row>
    <row r="19" spans="2:6" x14ac:dyDescent="0.25">
      <c r="B19" s="17" t="s">
        <v>40</v>
      </c>
      <c r="C19" s="30">
        <v>134039586</v>
      </c>
      <c r="D19" s="30">
        <v>196567423</v>
      </c>
      <c r="E19" s="30">
        <v>115725929.36999995</v>
      </c>
      <c r="F19" s="55">
        <f t="shared" si="0"/>
        <v>0.58873402115059492</v>
      </c>
    </row>
    <row r="20" spans="2:6" x14ac:dyDescent="0.25">
      <c r="B20" s="17" t="s">
        <v>39</v>
      </c>
      <c r="C20" s="30">
        <v>24041518</v>
      </c>
      <c r="D20" s="30">
        <v>24855659</v>
      </c>
      <c r="E20" s="30">
        <v>13790112.630000006</v>
      </c>
      <c r="F20" s="55">
        <f t="shared" si="0"/>
        <v>0.55480776550724353</v>
      </c>
    </row>
    <row r="21" spans="2:6" x14ac:dyDescent="0.25">
      <c r="B21" s="17" t="s">
        <v>37</v>
      </c>
      <c r="C21" s="30">
        <v>2061845518</v>
      </c>
      <c r="D21" s="30">
        <v>1552976630</v>
      </c>
      <c r="E21" s="30">
        <v>778317387.37000203</v>
      </c>
      <c r="F21" s="55">
        <f t="shared" si="0"/>
        <v>0.50117778486467113</v>
      </c>
    </row>
    <row r="22" spans="2:6" x14ac:dyDescent="0.25">
      <c r="B22" s="17" t="s">
        <v>38</v>
      </c>
      <c r="C22" s="30">
        <v>1670246670</v>
      </c>
      <c r="D22" s="30">
        <v>1675196967</v>
      </c>
      <c r="E22" s="30">
        <v>925320917.30000103</v>
      </c>
      <c r="F22" s="55">
        <f t="shared" si="0"/>
        <v>0.55236544449880265</v>
      </c>
    </row>
    <row r="23" spans="2:6" x14ac:dyDescent="0.25">
      <c r="B23" s="40" t="s">
        <v>13</v>
      </c>
      <c r="C23" s="41">
        <f>SUM(C24:C29)</f>
        <v>150347156</v>
      </c>
      <c r="D23" s="41">
        <f>SUM(D24:D29)</f>
        <v>155348049</v>
      </c>
      <c r="E23" s="41">
        <f>SUM(E24:E29)</f>
        <v>88857194.860000059</v>
      </c>
      <c r="F23" s="53">
        <f t="shared" si="0"/>
        <v>0.57198783912632245</v>
      </c>
    </row>
    <row r="24" spans="2:6" x14ac:dyDescent="0.25">
      <c r="B24" s="17" t="s">
        <v>28</v>
      </c>
      <c r="C24" s="30">
        <v>0</v>
      </c>
      <c r="D24" s="30">
        <v>6000</v>
      </c>
      <c r="E24" s="30">
        <v>0</v>
      </c>
      <c r="F24" s="55" t="str">
        <f t="shared" si="0"/>
        <v>%</v>
      </c>
    </row>
    <row r="25" spans="2:6" x14ac:dyDescent="0.25">
      <c r="B25" s="17" t="s">
        <v>32</v>
      </c>
      <c r="C25" s="30">
        <v>0</v>
      </c>
      <c r="D25" s="30">
        <v>0</v>
      </c>
      <c r="E25" s="30">
        <v>0</v>
      </c>
      <c r="F25" s="55" t="str">
        <f t="shared" si="0"/>
        <v>%</v>
      </c>
    </row>
    <row r="26" spans="2:6" x14ac:dyDescent="0.25">
      <c r="B26" s="17" t="s">
        <v>35</v>
      </c>
      <c r="C26" s="30">
        <v>0</v>
      </c>
      <c r="D26" s="30">
        <v>3000</v>
      </c>
      <c r="E26" s="30">
        <v>0</v>
      </c>
      <c r="F26" s="55" t="str">
        <f t="shared" si="0"/>
        <v>%</v>
      </c>
    </row>
    <row r="27" spans="2:6" x14ac:dyDescent="0.25">
      <c r="B27" s="17" t="s">
        <v>36</v>
      </c>
      <c r="C27" s="30">
        <v>0</v>
      </c>
      <c r="D27" s="30">
        <v>3000</v>
      </c>
      <c r="E27" s="30">
        <v>0</v>
      </c>
      <c r="F27" s="55" t="str">
        <f t="shared" si="0"/>
        <v>%</v>
      </c>
    </row>
    <row r="28" spans="2:6" x14ac:dyDescent="0.25">
      <c r="B28" s="17" t="s">
        <v>37</v>
      </c>
      <c r="C28" s="30">
        <v>3387000</v>
      </c>
      <c r="D28" s="30">
        <v>3317220</v>
      </c>
      <c r="E28" s="30">
        <v>1081811.67</v>
      </c>
      <c r="F28" s="55">
        <f t="shared" si="0"/>
        <v>0.32611996491037676</v>
      </c>
    </row>
    <row r="29" spans="2:6" x14ac:dyDescent="0.25">
      <c r="B29" s="17" t="s">
        <v>38</v>
      </c>
      <c r="C29" s="30">
        <v>146960156</v>
      </c>
      <c r="D29" s="30">
        <v>152018829</v>
      </c>
      <c r="E29" s="30">
        <v>87775383.190000057</v>
      </c>
      <c r="F29" s="55">
        <f t="shared" si="0"/>
        <v>0.57739810106023159</v>
      </c>
    </row>
    <row r="30" spans="2:6" x14ac:dyDescent="0.25">
      <c r="B30" s="40" t="s">
        <v>12</v>
      </c>
      <c r="C30" s="41">
        <f>SUM(C31:C43)</f>
        <v>2402530137</v>
      </c>
      <c r="D30" s="41">
        <f>SUM(D31:D43)</f>
        <v>2964484279</v>
      </c>
      <c r="E30" s="41">
        <f>SUM(E31:E43)</f>
        <v>1494748803.8799994</v>
      </c>
      <c r="F30" s="53">
        <f t="shared" si="0"/>
        <v>0.50421883309302562</v>
      </c>
    </row>
    <row r="31" spans="2:6" x14ac:dyDescent="0.25">
      <c r="B31" s="16" t="s">
        <v>28</v>
      </c>
      <c r="C31" s="29">
        <v>62452820</v>
      </c>
      <c r="D31" s="29">
        <v>88077020</v>
      </c>
      <c r="E31" s="29">
        <v>41236882.999999993</v>
      </c>
      <c r="F31" s="54">
        <f t="shared" si="0"/>
        <v>0.46819116950142037</v>
      </c>
    </row>
    <row r="32" spans="2:6" x14ac:dyDescent="0.25">
      <c r="B32" s="17" t="s">
        <v>29</v>
      </c>
      <c r="C32" s="30">
        <v>107361174</v>
      </c>
      <c r="D32" s="30">
        <v>98261945</v>
      </c>
      <c r="E32" s="30">
        <v>34677982.860000022</v>
      </c>
      <c r="F32" s="55">
        <f t="shared" si="0"/>
        <v>0.35291366215069347</v>
      </c>
    </row>
    <row r="33" spans="2:6" x14ac:dyDescent="0.25">
      <c r="B33" s="17" t="s">
        <v>30</v>
      </c>
      <c r="C33" s="30">
        <v>37180855</v>
      </c>
      <c r="D33" s="30">
        <v>49434172</v>
      </c>
      <c r="E33" s="30">
        <v>27998068.82</v>
      </c>
      <c r="F33" s="55">
        <f t="shared" si="0"/>
        <v>0.56637074491709904</v>
      </c>
    </row>
    <row r="34" spans="2:6" x14ac:dyDescent="0.25">
      <c r="B34" s="17" t="s">
        <v>31</v>
      </c>
      <c r="C34" s="30">
        <v>14929465</v>
      </c>
      <c r="D34" s="30">
        <v>32184966</v>
      </c>
      <c r="E34" s="30">
        <v>12224464.890000006</v>
      </c>
      <c r="F34" s="55">
        <f t="shared" si="0"/>
        <v>0.37981910218578468</v>
      </c>
    </row>
    <row r="35" spans="2:6" x14ac:dyDescent="0.25">
      <c r="B35" s="17" t="s">
        <v>32</v>
      </c>
      <c r="C35" s="30">
        <v>297440732</v>
      </c>
      <c r="D35" s="30">
        <v>333651695</v>
      </c>
      <c r="E35" s="30">
        <v>140508590.56000006</v>
      </c>
      <c r="F35" s="55">
        <f t="shared" si="0"/>
        <v>0.42112356288194508</v>
      </c>
    </row>
    <row r="36" spans="2:6" x14ac:dyDescent="0.25">
      <c r="B36" s="17" t="s">
        <v>33</v>
      </c>
      <c r="C36" s="30">
        <v>11968071</v>
      </c>
      <c r="D36" s="30">
        <v>14483790</v>
      </c>
      <c r="E36" s="30">
        <v>6519770.4699999997</v>
      </c>
      <c r="F36" s="55">
        <f t="shared" si="0"/>
        <v>0.45014257110880507</v>
      </c>
    </row>
    <row r="37" spans="2:6" x14ac:dyDescent="0.25">
      <c r="B37" s="17" t="s">
        <v>34</v>
      </c>
      <c r="C37" s="30">
        <v>13482424</v>
      </c>
      <c r="D37" s="30">
        <v>34694425</v>
      </c>
      <c r="E37" s="30">
        <v>20669472.869999994</v>
      </c>
      <c r="F37" s="55">
        <f t="shared" si="0"/>
        <v>0.5957577584871343</v>
      </c>
    </row>
    <row r="38" spans="2:6" x14ac:dyDescent="0.25">
      <c r="B38" s="17" t="s">
        <v>35</v>
      </c>
      <c r="C38" s="30">
        <v>4559211</v>
      </c>
      <c r="D38" s="30">
        <v>9143294</v>
      </c>
      <c r="E38" s="30">
        <v>4784437.4499999965</v>
      </c>
      <c r="F38" s="55">
        <f t="shared" si="0"/>
        <v>0.52327284346319791</v>
      </c>
    </row>
    <row r="39" spans="2:6" x14ac:dyDescent="0.25">
      <c r="B39" s="17" t="s">
        <v>36</v>
      </c>
      <c r="C39" s="30">
        <v>34101935</v>
      </c>
      <c r="D39" s="30">
        <v>36456025</v>
      </c>
      <c r="E39" s="30">
        <v>12747800.860000005</v>
      </c>
      <c r="F39" s="55">
        <f t="shared" si="0"/>
        <v>0.34967610593859327</v>
      </c>
    </row>
    <row r="40" spans="2:6" x14ac:dyDescent="0.25">
      <c r="B40" s="17" t="s">
        <v>40</v>
      </c>
      <c r="C40" s="30">
        <v>50917478</v>
      </c>
      <c r="D40" s="30">
        <v>78044014</v>
      </c>
      <c r="E40" s="30">
        <v>30994980.790000003</v>
      </c>
      <c r="F40" s="55">
        <f t="shared" si="0"/>
        <v>0.39714744541458363</v>
      </c>
    </row>
    <row r="41" spans="2:6" x14ac:dyDescent="0.25">
      <c r="B41" s="17" t="s">
        <v>39</v>
      </c>
      <c r="C41" s="30">
        <v>883126</v>
      </c>
      <c r="D41" s="30">
        <v>865181</v>
      </c>
      <c r="E41" s="30">
        <v>526400.57000000007</v>
      </c>
      <c r="F41" s="55">
        <f t="shared" si="0"/>
        <v>0.60842825952026236</v>
      </c>
    </row>
    <row r="42" spans="2:6" x14ac:dyDescent="0.25">
      <c r="B42" s="17" t="s">
        <v>37</v>
      </c>
      <c r="C42" s="30">
        <v>628517290</v>
      </c>
      <c r="D42" s="30">
        <v>455033979</v>
      </c>
      <c r="E42" s="30">
        <v>262455506.0699999</v>
      </c>
      <c r="F42" s="55">
        <f t="shared" si="0"/>
        <v>0.576782214477218</v>
      </c>
    </row>
    <row r="43" spans="2:6" x14ac:dyDescent="0.25">
      <c r="B43" s="17" t="s">
        <v>38</v>
      </c>
      <c r="C43" s="30">
        <v>1138735556</v>
      </c>
      <c r="D43" s="30">
        <v>1734153773</v>
      </c>
      <c r="E43" s="30">
        <v>899404444.66999948</v>
      </c>
      <c r="F43" s="55">
        <f t="shared" si="0"/>
        <v>0.51864169064665722</v>
      </c>
    </row>
    <row r="44" spans="2:6" x14ac:dyDescent="0.25">
      <c r="B44" s="40" t="s">
        <v>11</v>
      </c>
      <c r="C44" s="41">
        <f>SUM(C45:C52)</f>
        <v>615011334</v>
      </c>
      <c r="D44" s="41">
        <f>SUM(D45:D52)</f>
        <v>656583285</v>
      </c>
      <c r="E44" s="41">
        <f>SUM(E45:E52)</f>
        <v>539356868.9000001</v>
      </c>
      <c r="F44" s="53">
        <f t="shared" si="0"/>
        <v>0.82145994456742844</v>
      </c>
    </row>
    <row r="45" spans="2:6" x14ac:dyDescent="0.25">
      <c r="B45" s="17" t="s">
        <v>28</v>
      </c>
      <c r="C45" s="30">
        <v>7200122</v>
      </c>
      <c r="D45" s="30">
        <v>28250871</v>
      </c>
      <c r="E45" s="30">
        <v>28141453.640000001</v>
      </c>
      <c r="F45" s="55">
        <f t="shared" si="0"/>
        <v>0.99612693852872713</v>
      </c>
    </row>
    <row r="46" spans="2:6" x14ac:dyDescent="0.25">
      <c r="B46" s="17" t="s">
        <v>29</v>
      </c>
      <c r="C46" s="30">
        <v>0</v>
      </c>
      <c r="D46" s="30">
        <v>12204023</v>
      </c>
      <c r="E46" s="30">
        <v>10926103.66</v>
      </c>
      <c r="F46" s="55">
        <f t="shared" ref="F46:F52" si="1">IF(E46=0,"%",E46/D46)</f>
        <v>0.89528704264159453</v>
      </c>
    </row>
    <row r="47" spans="2:6" x14ac:dyDescent="0.25">
      <c r="B47" s="17" t="s">
        <v>30</v>
      </c>
      <c r="C47" s="30">
        <v>12000000</v>
      </c>
      <c r="D47" s="30">
        <v>4903096</v>
      </c>
      <c r="E47" s="30">
        <v>4903095.07</v>
      </c>
      <c r="F47" s="55">
        <f t="shared" si="1"/>
        <v>0.99999981032392604</v>
      </c>
    </row>
    <row r="48" spans="2:6" x14ac:dyDescent="0.25">
      <c r="B48" s="17" t="s">
        <v>31</v>
      </c>
      <c r="C48" s="30">
        <v>0</v>
      </c>
      <c r="D48" s="30">
        <v>42996</v>
      </c>
      <c r="E48" s="30">
        <v>0</v>
      </c>
      <c r="F48" s="55" t="str">
        <f t="shared" si="1"/>
        <v>%</v>
      </c>
    </row>
    <row r="49" spans="2:6" x14ac:dyDescent="0.25">
      <c r="B49" s="17" t="s">
        <v>32</v>
      </c>
      <c r="C49" s="30">
        <v>23954781</v>
      </c>
      <c r="D49" s="30">
        <v>36515711</v>
      </c>
      <c r="E49" s="30">
        <v>24803649.879999999</v>
      </c>
      <c r="F49" s="55">
        <f>IF(E49=0,"%",E49/D49)</f>
        <v>0.67925967209018601</v>
      </c>
    </row>
    <row r="50" spans="2:6" x14ac:dyDescent="0.25">
      <c r="B50" s="17" t="s">
        <v>40</v>
      </c>
      <c r="C50" s="30">
        <v>282543278</v>
      </c>
      <c r="D50" s="30">
        <v>294708097</v>
      </c>
      <c r="E50" s="30">
        <v>288213844.72000003</v>
      </c>
      <c r="F50" s="55">
        <f>IF(E50=0,"%",E50/D50)</f>
        <v>0.97796378061509459</v>
      </c>
    </row>
    <row r="51" spans="2:6" x14ac:dyDescent="0.25">
      <c r="B51" s="17" t="s">
        <v>37</v>
      </c>
      <c r="C51" s="30">
        <v>1609542</v>
      </c>
      <c r="D51" s="30">
        <v>5594501</v>
      </c>
      <c r="E51" s="30">
        <v>2661016.7000000002</v>
      </c>
      <c r="F51" s="55">
        <f t="shared" si="1"/>
        <v>0.47564862353228649</v>
      </c>
    </row>
    <row r="52" spans="2:6" x14ac:dyDescent="0.25">
      <c r="B52" s="17" t="s">
        <v>38</v>
      </c>
      <c r="C52" s="30">
        <v>287703611</v>
      </c>
      <c r="D52" s="30">
        <v>274363990</v>
      </c>
      <c r="E52" s="30">
        <v>179707705.23000002</v>
      </c>
      <c r="F52" s="55">
        <f t="shared" si="1"/>
        <v>0.65499741868457306</v>
      </c>
    </row>
    <row r="53" spans="2:6" x14ac:dyDescent="0.25">
      <c r="B53" s="40" t="s">
        <v>10</v>
      </c>
      <c r="C53" s="41">
        <f>+SUM(C54:C62)</f>
        <v>117762600</v>
      </c>
      <c r="D53" s="41">
        <f>+SUM(D54:D62)</f>
        <v>131497826</v>
      </c>
      <c r="E53" s="41">
        <f>+SUM(E54:E62)</f>
        <v>77413882.890000001</v>
      </c>
      <c r="F53" s="53">
        <f t="shared" si="0"/>
        <v>0.58870846191784187</v>
      </c>
    </row>
    <row r="54" spans="2:6" x14ac:dyDescent="0.25">
      <c r="B54" s="16" t="s">
        <v>28</v>
      </c>
      <c r="C54" s="29">
        <v>124732</v>
      </c>
      <c r="D54" s="29">
        <v>9957471</v>
      </c>
      <c r="E54" s="29">
        <v>5755263</v>
      </c>
      <c r="F54" s="54">
        <f t="shared" si="0"/>
        <v>0.57798440989685029</v>
      </c>
    </row>
    <row r="55" spans="2:6" x14ac:dyDescent="0.25">
      <c r="B55" s="17" t="s">
        <v>29</v>
      </c>
      <c r="C55" s="30">
        <v>0</v>
      </c>
      <c r="D55" s="30">
        <v>2799783</v>
      </c>
      <c r="E55" s="30">
        <v>1711953</v>
      </c>
      <c r="F55" s="55">
        <f t="shared" si="0"/>
        <v>0.61145917380025527</v>
      </c>
    </row>
    <row r="56" spans="2:6" x14ac:dyDescent="0.25">
      <c r="B56" s="17" t="s">
        <v>30</v>
      </c>
      <c r="C56" s="30">
        <v>128000</v>
      </c>
      <c r="D56" s="30">
        <v>5153190</v>
      </c>
      <c r="E56" s="30">
        <v>3760641</v>
      </c>
      <c r="F56" s="55">
        <f t="shared" si="0"/>
        <v>0.72976952140324736</v>
      </c>
    </row>
    <row r="57" spans="2:6" x14ac:dyDescent="0.25">
      <c r="B57" s="17" t="s">
        <v>31</v>
      </c>
      <c r="C57" s="30">
        <v>0</v>
      </c>
      <c r="D57" s="30">
        <v>0</v>
      </c>
      <c r="E57" s="30">
        <v>0</v>
      </c>
      <c r="F57" s="55" t="str">
        <f t="shared" si="0"/>
        <v>%</v>
      </c>
    </row>
    <row r="58" spans="2:6" x14ac:dyDescent="0.25">
      <c r="B58" s="17" t="s">
        <v>32</v>
      </c>
      <c r="C58" s="30">
        <v>0</v>
      </c>
      <c r="D58" s="30">
        <v>22137202</v>
      </c>
      <c r="E58" s="30">
        <v>7044471</v>
      </c>
      <c r="F58" s="55">
        <f t="shared" ref="F58" si="2">IF(E58=0,"%",E58/D58)</f>
        <v>0.31821867099554857</v>
      </c>
    </row>
    <row r="59" spans="2:6" x14ac:dyDescent="0.25">
      <c r="B59" s="17" t="s">
        <v>36</v>
      </c>
      <c r="C59" s="30">
        <v>0</v>
      </c>
      <c r="D59" s="30">
        <v>4906442</v>
      </c>
      <c r="E59" s="30">
        <v>108347</v>
      </c>
      <c r="F59" s="55">
        <f t="shared" si="0"/>
        <v>2.2082600792998265E-2</v>
      </c>
    </row>
    <row r="60" spans="2:6" x14ac:dyDescent="0.25">
      <c r="B60" s="17" t="s">
        <v>40</v>
      </c>
      <c r="C60" s="30">
        <v>43986363</v>
      </c>
      <c r="D60" s="30">
        <v>32367536</v>
      </c>
      <c r="E60" s="30">
        <v>18283211</v>
      </c>
      <c r="F60" s="55">
        <f t="shared" si="0"/>
        <v>0.5648626141946671</v>
      </c>
    </row>
    <row r="61" spans="2:6" x14ac:dyDescent="0.25">
      <c r="B61" s="17" t="s">
        <v>37</v>
      </c>
      <c r="C61" s="30">
        <v>18762008</v>
      </c>
      <c r="D61" s="30">
        <v>5475212</v>
      </c>
      <c r="E61" s="30">
        <v>3209928.2500000009</v>
      </c>
      <c r="F61" s="55">
        <f t="shared" si="0"/>
        <v>0.58626556378090944</v>
      </c>
    </row>
    <row r="62" spans="2:6" x14ac:dyDescent="0.25">
      <c r="B62" s="17" t="s">
        <v>38</v>
      </c>
      <c r="C62" s="30">
        <v>54761497</v>
      </c>
      <c r="D62" s="30">
        <v>48700990</v>
      </c>
      <c r="E62" s="30">
        <v>37540068.640000001</v>
      </c>
      <c r="F62" s="55">
        <f t="shared" si="0"/>
        <v>0.77082762876072952</v>
      </c>
    </row>
    <row r="63" spans="2:6" x14ac:dyDescent="0.25">
      <c r="B63" s="40" t="s">
        <v>9</v>
      </c>
      <c r="C63" s="41">
        <f>SUM(C64:C76)</f>
        <v>1382309885</v>
      </c>
      <c r="D63" s="41">
        <f>SUM(D64:D76)</f>
        <v>1320842149</v>
      </c>
      <c r="E63" s="41">
        <f>SUM(E64:E76)</f>
        <v>508195167.06999993</v>
      </c>
      <c r="F63" s="53">
        <f t="shared" si="0"/>
        <v>0.38475087084005521</v>
      </c>
    </row>
    <row r="64" spans="2:6" x14ac:dyDescent="0.25">
      <c r="B64" s="16" t="s">
        <v>28</v>
      </c>
      <c r="C64" s="29">
        <v>45063067</v>
      </c>
      <c r="D64" s="29">
        <v>68736347</v>
      </c>
      <c r="E64" s="29">
        <v>58153229.460000001</v>
      </c>
      <c r="F64" s="54">
        <f t="shared" si="0"/>
        <v>0.84603316873967715</v>
      </c>
    </row>
    <row r="65" spans="2:6" x14ac:dyDescent="0.25">
      <c r="B65" s="17" t="s">
        <v>29</v>
      </c>
      <c r="C65" s="30">
        <v>0</v>
      </c>
      <c r="D65" s="30">
        <v>775471</v>
      </c>
      <c r="E65" s="30">
        <v>399434.10999999993</v>
      </c>
      <c r="F65" s="55">
        <f t="shared" si="0"/>
        <v>0.51508581236435658</v>
      </c>
    </row>
    <row r="66" spans="2:6" x14ac:dyDescent="0.25">
      <c r="B66" s="17" t="s">
        <v>30</v>
      </c>
      <c r="C66" s="30">
        <v>3276</v>
      </c>
      <c r="D66" s="30">
        <v>311285</v>
      </c>
      <c r="E66" s="30">
        <v>46011.92</v>
      </c>
      <c r="F66" s="55">
        <f t="shared" si="0"/>
        <v>0.14781284032317651</v>
      </c>
    </row>
    <row r="67" spans="2:6" x14ac:dyDescent="0.25">
      <c r="B67" s="17" t="s">
        <v>31</v>
      </c>
      <c r="C67" s="30">
        <v>0</v>
      </c>
      <c r="D67" s="30">
        <v>943992</v>
      </c>
      <c r="E67" s="30">
        <v>375126.88</v>
      </c>
      <c r="F67" s="55">
        <f t="shared" si="0"/>
        <v>0.3973835371486199</v>
      </c>
    </row>
    <row r="68" spans="2:6" x14ac:dyDescent="0.25">
      <c r="B68" s="17" t="s">
        <v>32</v>
      </c>
      <c r="C68" s="30">
        <v>121266000</v>
      </c>
      <c r="D68" s="30">
        <v>121383191</v>
      </c>
      <c r="E68" s="30">
        <v>68504</v>
      </c>
      <c r="F68" s="55">
        <f t="shared" si="0"/>
        <v>5.643615020798061E-4</v>
      </c>
    </row>
    <row r="69" spans="2:6" x14ac:dyDescent="0.25">
      <c r="B69" s="17" t="s">
        <v>33</v>
      </c>
      <c r="C69" s="30">
        <v>0</v>
      </c>
      <c r="D69" s="30">
        <v>499550</v>
      </c>
      <c r="E69" s="30">
        <v>231171.59</v>
      </c>
      <c r="F69" s="55">
        <f t="shared" si="0"/>
        <v>0.46275966369732757</v>
      </c>
    </row>
    <row r="70" spans="2:6" x14ac:dyDescent="0.25">
      <c r="B70" s="17" t="s">
        <v>34</v>
      </c>
      <c r="C70" s="30">
        <v>0</v>
      </c>
      <c r="D70" s="30">
        <v>607270</v>
      </c>
      <c r="E70" s="30">
        <v>160505.26</v>
      </c>
      <c r="F70" s="55">
        <f t="shared" si="0"/>
        <v>0.26430625586641859</v>
      </c>
    </row>
    <row r="71" spans="2:6" x14ac:dyDescent="0.25">
      <c r="B71" s="17" t="s">
        <v>35</v>
      </c>
      <c r="C71" s="30">
        <v>0</v>
      </c>
      <c r="D71" s="30">
        <v>392893</v>
      </c>
      <c r="E71" s="30">
        <v>118342.26000000001</v>
      </c>
      <c r="F71" s="55">
        <f t="shared" si="0"/>
        <v>0.30120735161990669</v>
      </c>
    </row>
    <row r="72" spans="2:6" x14ac:dyDescent="0.25">
      <c r="B72" s="17" t="s">
        <v>36</v>
      </c>
      <c r="C72" s="30">
        <v>3163164</v>
      </c>
      <c r="D72" s="30">
        <v>3535605</v>
      </c>
      <c r="E72" s="30">
        <v>1432016.3600000003</v>
      </c>
      <c r="F72" s="55">
        <f t="shared" si="0"/>
        <v>0.40502724710480958</v>
      </c>
    </row>
    <row r="73" spans="2:6" x14ac:dyDescent="0.25">
      <c r="B73" s="17" t="s">
        <v>40</v>
      </c>
      <c r="C73" s="30">
        <v>0</v>
      </c>
      <c r="D73" s="30">
        <v>427723</v>
      </c>
      <c r="E73" s="30">
        <v>69788.45</v>
      </c>
      <c r="F73" s="55">
        <f t="shared" si="0"/>
        <v>0.16316272447354946</v>
      </c>
    </row>
    <row r="74" spans="2:6" x14ac:dyDescent="0.25">
      <c r="B74" s="17" t="s">
        <v>39</v>
      </c>
      <c r="C74" s="30">
        <v>0</v>
      </c>
      <c r="D74" s="30">
        <v>10000</v>
      </c>
      <c r="E74" s="30">
        <v>0</v>
      </c>
      <c r="F74" s="55" t="str">
        <f t="shared" si="0"/>
        <v>%</v>
      </c>
    </row>
    <row r="75" spans="2:6" x14ac:dyDescent="0.25">
      <c r="B75" s="17" t="s">
        <v>37</v>
      </c>
      <c r="C75" s="30">
        <v>19954195</v>
      </c>
      <c r="D75" s="30">
        <v>25134618</v>
      </c>
      <c r="E75" s="30">
        <v>8846758.9800000023</v>
      </c>
      <c r="F75" s="55">
        <f t="shared" si="0"/>
        <v>0.35197507199035222</v>
      </c>
    </row>
    <row r="76" spans="2:6" x14ac:dyDescent="0.25">
      <c r="B76" s="17" t="s">
        <v>38</v>
      </c>
      <c r="C76" s="30">
        <v>1192860183</v>
      </c>
      <c r="D76" s="30">
        <v>1098084204</v>
      </c>
      <c r="E76" s="30">
        <v>438294277.79999989</v>
      </c>
      <c r="F76" s="55">
        <f t="shared" si="0"/>
        <v>0.39914450659013384</v>
      </c>
    </row>
    <row r="77" spans="2:6" x14ac:dyDescent="0.25">
      <c r="B77" s="43" t="s">
        <v>3</v>
      </c>
      <c r="C77" s="44">
        <f>+C63+C53+C44+C30+C23+C9</f>
        <v>9710554723</v>
      </c>
      <c r="D77" s="44">
        <f>+D63+D53+D44+D30+D23+D9</f>
        <v>10057839233</v>
      </c>
      <c r="E77" s="44">
        <f>+E63+E53+E44+E30+E23+E9</f>
        <v>5312804978.2300034</v>
      </c>
      <c r="F77" s="56">
        <f t="shared" si="0"/>
        <v>0.52822528329927654</v>
      </c>
    </row>
    <row r="78" spans="2:6" x14ac:dyDescent="0.2">
      <c r="B78" s="34" t="s">
        <v>43</v>
      </c>
      <c r="C78" s="20"/>
      <c r="D78" s="20"/>
      <c r="E78" s="20"/>
    </row>
    <row r="79" spans="2:6" x14ac:dyDescent="0.25">
      <c r="C79" s="20"/>
      <c r="D79" s="20"/>
      <c r="E79" s="20"/>
      <c r="F79" s="57"/>
    </row>
    <row r="80" spans="2:6" x14ac:dyDescent="0.25">
      <c r="C80" s="20"/>
      <c r="D80" s="20"/>
      <c r="E80" s="20"/>
    </row>
    <row r="81" spans="4:5" x14ac:dyDescent="0.25">
      <c r="D81" s="20"/>
      <c r="E81" s="20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78"/>
  <sheetViews>
    <sheetView showGridLines="0" zoomScale="115" zoomScaleNormal="115" workbookViewId="0">
      <selection activeCell="B64" sqref="B64:E76"/>
    </sheetView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68" t="s">
        <v>44</v>
      </c>
      <c r="C5" s="68"/>
      <c r="D5" s="68"/>
      <c r="E5" s="68"/>
      <c r="F5" s="68"/>
    </row>
    <row r="7" spans="2:6" x14ac:dyDescent="0.25">
      <c r="E7" s="59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42</v>
      </c>
      <c r="F8" s="48" t="s">
        <v>5</v>
      </c>
    </row>
    <row r="9" spans="2:6" x14ac:dyDescent="0.25">
      <c r="B9" s="40" t="s">
        <v>20</v>
      </c>
      <c r="C9" s="41">
        <f>SUM(C10:C22)</f>
        <v>5042593611</v>
      </c>
      <c r="D9" s="41">
        <f>SUM(D10:D22)</f>
        <v>4829083645</v>
      </c>
      <c r="E9" s="41">
        <f>SUM(E10:E22)</f>
        <v>2604233060.630003</v>
      </c>
      <c r="F9" s="42">
        <f t="shared" ref="F9:F77" si="0">IF(E9=0,"%",E9/D9)</f>
        <v>0.53928100071871976</v>
      </c>
    </row>
    <row r="10" spans="2:6" x14ac:dyDescent="0.25">
      <c r="B10" s="11" t="s">
        <v>28</v>
      </c>
      <c r="C10" s="26">
        <v>318707385</v>
      </c>
      <c r="D10" s="26">
        <v>361258057</v>
      </c>
      <c r="E10" s="26">
        <v>206864298.27000001</v>
      </c>
      <c r="F10" s="31">
        <f t="shared" si="0"/>
        <v>0.57262196444244295</v>
      </c>
    </row>
    <row r="11" spans="2:6" x14ac:dyDescent="0.25">
      <c r="B11" s="13" t="s">
        <v>29</v>
      </c>
      <c r="C11" s="27">
        <v>66191045</v>
      </c>
      <c r="D11" s="27">
        <v>90732139</v>
      </c>
      <c r="E11" s="27">
        <v>51370782.250000022</v>
      </c>
      <c r="F11" s="22">
        <f t="shared" si="0"/>
        <v>0.56618065898347247</v>
      </c>
    </row>
    <row r="12" spans="2:6" x14ac:dyDescent="0.25">
      <c r="B12" s="13" t="s">
        <v>30</v>
      </c>
      <c r="C12" s="27">
        <v>26491040</v>
      </c>
      <c r="D12" s="27">
        <v>33940411</v>
      </c>
      <c r="E12" s="27">
        <v>17739510.559999995</v>
      </c>
      <c r="F12" s="22">
        <f t="shared" si="0"/>
        <v>0.522666344847739</v>
      </c>
    </row>
    <row r="13" spans="2:6" x14ac:dyDescent="0.25">
      <c r="B13" s="13" t="s">
        <v>31</v>
      </c>
      <c r="C13" s="27">
        <v>129574385</v>
      </c>
      <c r="D13" s="27">
        <v>161390305</v>
      </c>
      <c r="E13" s="27">
        <v>93085203.329999968</v>
      </c>
      <c r="F13" s="22">
        <f t="shared" si="0"/>
        <v>0.57677072566409715</v>
      </c>
    </row>
    <row r="14" spans="2:6" x14ac:dyDescent="0.25">
      <c r="B14" s="13" t="s">
        <v>32</v>
      </c>
      <c r="C14" s="27">
        <v>70692443</v>
      </c>
      <c r="D14" s="27">
        <v>81057160</v>
      </c>
      <c r="E14" s="27">
        <v>39986891.26000002</v>
      </c>
      <c r="F14" s="22">
        <f t="shared" si="0"/>
        <v>0.49331720060263673</v>
      </c>
    </row>
    <row r="15" spans="2:6" x14ac:dyDescent="0.25">
      <c r="B15" s="13" t="s">
        <v>33</v>
      </c>
      <c r="C15" s="27">
        <v>8204856</v>
      </c>
      <c r="D15" s="27">
        <v>10997737</v>
      </c>
      <c r="E15" s="27">
        <v>5931779.6599999992</v>
      </c>
      <c r="F15" s="22">
        <f t="shared" si="0"/>
        <v>0.53936365817804144</v>
      </c>
    </row>
    <row r="16" spans="2:6" x14ac:dyDescent="0.25">
      <c r="B16" s="13" t="s">
        <v>34</v>
      </c>
      <c r="C16" s="27">
        <v>371653925</v>
      </c>
      <c r="D16" s="27">
        <v>443402620</v>
      </c>
      <c r="E16" s="27">
        <v>259068075.38999969</v>
      </c>
      <c r="F16" s="22">
        <f t="shared" si="0"/>
        <v>0.58427276634044178</v>
      </c>
    </row>
    <row r="17" spans="2:6" x14ac:dyDescent="0.25">
      <c r="B17" s="13" t="s">
        <v>35</v>
      </c>
      <c r="C17" s="27">
        <v>47519949</v>
      </c>
      <c r="D17" s="27">
        <v>64397827</v>
      </c>
      <c r="E17" s="27">
        <v>33887182.390000015</v>
      </c>
      <c r="F17" s="22">
        <f t="shared" si="0"/>
        <v>0.52621624002934164</v>
      </c>
    </row>
    <row r="18" spans="2:6" x14ac:dyDescent="0.25">
      <c r="B18" s="13" t="s">
        <v>36</v>
      </c>
      <c r="C18" s="27">
        <v>113385291</v>
      </c>
      <c r="D18" s="27">
        <v>132310710</v>
      </c>
      <c r="E18" s="27">
        <v>63144990.850000009</v>
      </c>
      <c r="F18" s="22">
        <f t="shared" si="0"/>
        <v>0.47724776663960167</v>
      </c>
    </row>
    <row r="19" spans="2:6" x14ac:dyDescent="0.25">
      <c r="B19" s="13" t="s">
        <v>40</v>
      </c>
      <c r="C19" s="27">
        <v>134039586</v>
      </c>
      <c r="D19" s="27">
        <v>196567423</v>
      </c>
      <c r="E19" s="27">
        <v>115725929.36999999</v>
      </c>
      <c r="F19" s="22">
        <f t="shared" si="0"/>
        <v>0.58873402115059514</v>
      </c>
    </row>
    <row r="20" spans="2:6" x14ac:dyDescent="0.25">
      <c r="B20" s="13" t="s">
        <v>39</v>
      </c>
      <c r="C20" s="27">
        <v>24041518</v>
      </c>
      <c r="D20" s="27">
        <v>24855659</v>
      </c>
      <c r="E20" s="27">
        <v>13790112.630000006</v>
      </c>
      <c r="F20" s="22">
        <f t="shared" si="0"/>
        <v>0.55480776550724353</v>
      </c>
    </row>
    <row r="21" spans="2:6" x14ac:dyDescent="0.25">
      <c r="B21" s="13" t="s">
        <v>37</v>
      </c>
      <c r="C21" s="27">
        <v>2061845518</v>
      </c>
      <c r="D21" s="27">
        <v>1552976630</v>
      </c>
      <c r="E21" s="27">
        <v>778317387.37000203</v>
      </c>
      <c r="F21" s="22">
        <f t="shared" si="0"/>
        <v>0.50117778486467113</v>
      </c>
    </row>
    <row r="22" spans="2:6" x14ac:dyDescent="0.25">
      <c r="B22" s="13" t="s">
        <v>38</v>
      </c>
      <c r="C22" s="27">
        <v>1670246670</v>
      </c>
      <c r="D22" s="27">
        <v>1675196967</v>
      </c>
      <c r="E22" s="27">
        <v>925320917.30000091</v>
      </c>
      <c r="F22" s="22">
        <f t="shared" si="0"/>
        <v>0.55236544449880254</v>
      </c>
    </row>
    <row r="23" spans="2:6" x14ac:dyDescent="0.25">
      <c r="B23" s="40" t="s">
        <v>19</v>
      </c>
      <c r="C23" s="41">
        <f>SUM(C24:C29)</f>
        <v>150347156</v>
      </c>
      <c r="D23" s="41">
        <f>SUM(D24:D29)</f>
        <v>155348049</v>
      </c>
      <c r="E23" s="41">
        <f>SUM(E24:E29)</f>
        <v>88857194.860000059</v>
      </c>
      <c r="F23" s="42">
        <f t="shared" si="0"/>
        <v>0.57198783912632245</v>
      </c>
    </row>
    <row r="24" spans="2:6" x14ac:dyDescent="0.25">
      <c r="B24" s="13" t="s">
        <v>28</v>
      </c>
      <c r="C24" s="27">
        <v>0</v>
      </c>
      <c r="D24" s="27">
        <v>6000</v>
      </c>
      <c r="E24" s="27">
        <v>0</v>
      </c>
      <c r="F24" s="22" t="str">
        <f t="shared" si="0"/>
        <v>%</v>
      </c>
    </row>
    <row r="25" spans="2:6" x14ac:dyDescent="0.25">
      <c r="B25" s="13" t="s">
        <v>32</v>
      </c>
      <c r="C25" s="27">
        <v>0</v>
      </c>
      <c r="D25" s="27">
        <v>0</v>
      </c>
      <c r="E25" s="27">
        <v>0</v>
      </c>
      <c r="F25" s="22" t="str">
        <f t="shared" si="0"/>
        <v>%</v>
      </c>
    </row>
    <row r="26" spans="2:6" x14ac:dyDescent="0.25">
      <c r="B26" s="13" t="s">
        <v>35</v>
      </c>
      <c r="C26" s="27">
        <v>0</v>
      </c>
      <c r="D26" s="27">
        <v>3000</v>
      </c>
      <c r="E26" s="27">
        <v>0</v>
      </c>
      <c r="F26" s="22" t="str">
        <f t="shared" si="0"/>
        <v>%</v>
      </c>
    </row>
    <row r="27" spans="2:6" x14ac:dyDescent="0.25">
      <c r="B27" s="13" t="s">
        <v>36</v>
      </c>
      <c r="C27" s="27">
        <v>0</v>
      </c>
      <c r="D27" s="27">
        <v>3000</v>
      </c>
      <c r="E27" s="27">
        <v>0</v>
      </c>
      <c r="F27" s="22" t="str">
        <f t="shared" si="0"/>
        <v>%</v>
      </c>
    </row>
    <row r="28" spans="2:6" x14ac:dyDescent="0.25">
      <c r="B28" s="13" t="s">
        <v>37</v>
      </c>
      <c r="C28" s="27">
        <v>3387000</v>
      </c>
      <c r="D28" s="27">
        <v>3317220</v>
      </c>
      <c r="E28" s="27">
        <v>1081811.67</v>
      </c>
      <c r="F28" s="22">
        <f t="shared" si="0"/>
        <v>0.32611996491037676</v>
      </c>
    </row>
    <row r="29" spans="2:6" x14ac:dyDescent="0.25">
      <c r="B29" s="13" t="s">
        <v>38</v>
      </c>
      <c r="C29" s="27">
        <v>146960156</v>
      </c>
      <c r="D29" s="27">
        <v>152018829</v>
      </c>
      <c r="E29" s="27">
        <v>87775383.190000057</v>
      </c>
      <c r="F29" s="22">
        <f t="shared" si="0"/>
        <v>0.57739810106023159</v>
      </c>
    </row>
    <row r="30" spans="2:6" x14ac:dyDescent="0.25">
      <c r="B30" s="40" t="s">
        <v>18</v>
      </c>
      <c r="C30" s="41">
        <f>SUM(C31:C43)</f>
        <v>2363873874</v>
      </c>
      <c r="D30" s="41">
        <f>SUM(D31:D43)</f>
        <v>2294732107</v>
      </c>
      <c r="E30" s="41">
        <f>SUM(E31:E43)</f>
        <v>1147254296.5499997</v>
      </c>
      <c r="F30" s="42">
        <f t="shared" si="0"/>
        <v>0.49995129847634096</v>
      </c>
    </row>
    <row r="31" spans="2:6" x14ac:dyDescent="0.25">
      <c r="B31" s="35" t="s">
        <v>28</v>
      </c>
      <c r="C31" s="12">
        <v>62290469</v>
      </c>
      <c r="D31" s="12">
        <v>46799230</v>
      </c>
      <c r="E31" s="12">
        <v>22925793.790000007</v>
      </c>
      <c r="F31" s="31">
        <f t="shared" si="0"/>
        <v>0.4898754485917825</v>
      </c>
    </row>
    <row r="32" spans="2:6" x14ac:dyDescent="0.25">
      <c r="B32" s="36" t="s">
        <v>29</v>
      </c>
      <c r="C32" s="37">
        <v>107361174</v>
      </c>
      <c r="D32" s="37">
        <v>93722412</v>
      </c>
      <c r="E32" s="37">
        <v>33449869.650000025</v>
      </c>
      <c r="F32" s="22">
        <f t="shared" si="0"/>
        <v>0.35690363634687533</v>
      </c>
    </row>
    <row r="33" spans="2:6" x14ac:dyDescent="0.25">
      <c r="B33" s="36" t="s">
        <v>30</v>
      </c>
      <c r="C33" s="37">
        <v>37180855</v>
      </c>
      <c r="D33" s="37">
        <v>49244130</v>
      </c>
      <c r="E33" s="37">
        <v>27944240.57</v>
      </c>
      <c r="F33" s="22">
        <f t="shared" si="0"/>
        <v>0.56746338233612814</v>
      </c>
    </row>
    <row r="34" spans="2:6" x14ac:dyDescent="0.25">
      <c r="B34" s="36" t="s">
        <v>31</v>
      </c>
      <c r="C34" s="37">
        <v>14821665</v>
      </c>
      <c r="D34" s="37">
        <v>21922738</v>
      </c>
      <c r="E34" s="37">
        <v>9272840.6200000029</v>
      </c>
      <c r="F34" s="22">
        <f t="shared" si="0"/>
        <v>0.42297821649832257</v>
      </c>
    </row>
    <row r="35" spans="2:6" x14ac:dyDescent="0.25">
      <c r="B35" s="36" t="s">
        <v>32</v>
      </c>
      <c r="C35" s="37">
        <v>297440732</v>
      </c>
      <c r="D35" s="37">
        <v>258876349</v>
      </c>
      <c r="E35" s="37">
        <v>122307172.8</v>
      </c>
      <c r="F35" s="22">
        <f t="shared" si="0"/>
        <v>0.47245402398656355</v>
      </c>
    </row>
    <row r="36" spans="2:6" x14ac:dyDescent="0.25">
      <c r="B36" s="36" t="s">
        <v>33</v>
      </c>
      <c r="C36" s="37">
        <v>11968071</v>
      </c>
      <c r="D36" s="37">
        <v>14479588</v>
      </c>
      <c r="E36" s="37">
        <v>6519770.4699999997</v>
      </c>
      <c r="F36" s="22">
        <f t="shared" si="0"/>
        <v>0.45027320321545061</v>
      </c>
    </row>
    <row r="37" spans="2:6" x14ac:dyDescent="0.25">
      <c r="B37" s="36" t="s">
        <v>34</v>
      </c>
      <c r="C37" s="37">
        <v>13482424</v>
      </c>
      <c r="D37" s="37">
        <v>25325210</v>
      </c>
      <c r="E37" s="37">
        <v>16721924.069999998</v>
      </c>
      <c r="F37" s="22">
        <f t="shared" si="0"/>
        <v>0.66028767658787424</v>
      </c>
    </row>
    <row r="38" spans="2:6" x14ac:dyDescent="0.25">
      <c r="B38" s="36" t="s">
        <v>35</v>
      </c>
      <c r="C38" s="37">
        <v>4559211</v>
      </c>
      <c r="D38" s="37">
        <v>7273594</v>
      </c>
      <c r="E38" s="37">
        <v>4643290.5699999984</v>
      </c>
      <c r="F38" s="22">
        <f t="shared" si="0"/>
        <v>0.63837637487052457</v>
      </c>
    </row>
    <row r="39" spans="2:6" x14ac:dyDescent="0.25">
      <c r="B39" s="36" t="s">
        <v>36</v>
      </c>
      <c r="C39" s="37">
        <v>34101935</v>
      </c>
      <c r="D39" s="37">
        <v>32768303</v>
      </c>
      <c r="E39" s="37">
        <v>12279743.160000004</v>
      </c>
      <c r="F39" s="22">
        <f t="shared" si="0"/>
        <v>0.37474455604246593</v>
      </c>
    </row>
    <row r="40" spans="2:6" x14ac:dyDescent="0.25">
      <c r="B40" s="36" t="s">
        <v>40</v>
      </c>
      <c r="C40" s="37">
        <v>50838862</v>
      </c>
      <c r="D40" s="37">
        <v>68544131</v>
      </c>
      <c r="E40" s="37">
        <v>29465970.449999999</v>
      </c>
      <c r="F40" s="22">
        <f t="shared" si="0"/>
        <v>0.4298832010869027</v>
      </c>
    </row>
    <row r="41" spans="2:6" x14ac:dyDescent="0.25">
      <c r="B41" s="36" t="s">
        <v>39</v>
      </c>
      <c r="C41" s="37">
        <v>883126</v>
      </c>
      <c r="D41" s="37">
        <v>865181</v>
      </c>
      <c r="E41" s="37">
        <v>526400.57000000007</v>
      </c>
      <c r="F41" s="22">
        <f t="shared" si="0"/>
        <v>0.60842825952026236</v>
      </c>
    </row>
    <row r="42" spans="2:6" x14ac:dyDescent="0.25">
      <c r="B42" s="36" t="s">
        <v>37</v>
      </c>
      <c r="C42" s="37">
        <v>628517290</v>
      </c>
      <c r="D42" s="37">
        <v>455022566</v>
      </c>
      <c r="E42" s="37">
        <v>262445982.68999988</v>
      </c>
      <c r="F42" s="22">
        <f t="shared" si="0"/>
        <v>0.57677575201841724</v>
      </c>
    </row>
    <row r="43" spans="2:6" x14ac:dyDescent="0.25">
      <c r="B43" s="36" t="s">
        <v>38</v>
      </c>
      <c r="C43" s="37">
        <v>1100428060</v>
      </c>
      <c r="D43" s="37">
        <v>1219888675</v>
      </c>
      <c r="E43" s="37">
        <v>598751297.13999987</v>
      </c>
      <c r="F43" s="22">
        <f t="shared" si="0"/>
        <v>0.49082453949332699</v>
      </c>
    </row>
    <row r="44" spans="2:6" x14ac:dyDescent="0.25">
      <c r="B44" s="40" t="s">
        <v>17</v>
      </c>
      <c r="C44" s="41">
        <f>SUM(C45:C52)</f>
        <v>615011334</v>
      </c>
      <c r="D44" s="41">
        <f>SUM(D45:D52)</f>
        <v>656583285</v>
      </c>
      <c r="E44" s="41">
        <f>SUM(E45:E52)</f>
        <v>539356868.9000001</v>
      </c>
      <c r="F44" s="42">
        <f t="shared" si="0"/>
        <v>0.82145994456742844</v>
      </c>
    </row>
    <row r="45" spans="2:6" x14ac:dyDescent="0.25">
      <c r="B45" s="13" t="s">
        <v>28</v>
      </c>
      <c r="C45" s="27">
        <v>7200122</v>
      </c>
      <c r="D45" s="27">
        <v>28250871</v>
      </c>
      <c r="E45" s="27">
        <v>28141453.640000001</v>
      </c>
      <c r="F45" s="22">
        <f t="shared" si="0"/>
        <v>0.99612693852872713</v>
      </c>
    </row>
    <row r="46" spans="2:6" x14ac:dyDescent="0.25">
      <c r="B46" s="13" t="s">
        <v>29</v>
      </c>
      <c r="C46" s="27">
        <v>0</v>
      </c>
      <c r="D46" s="27">
        <v>12204023</v>
      </c>
      <c r="E46" s="27">
        <v>10926103.66</v>
      </c>
      <c r="F46" s="22">
        <f t="shared" si="0"/>
        <v>0.89528704264159453</v>
      </c>
    </row>
    <row r="47" spans="2:6" x14ac:dyDescent="0.25">
      <c r="B47" s="13" t="s">
        <v>30</v>
      </c>
      <c r="C47" s="27">
        <v>12000000</v>
      </c>
      <c r="D47" s="27">
        <v>4903096</v>
      </c>
      <c r="E47" s="27">
        <v>4903095.07</v>
      </c>
      <c r="F47" s="22">
        <f t="shared" si="0"/>
        <v>0.99999981032392604</v>
      </c>
    </row>
    <row r="48" spans="2:6" x14ac:dyDescent="0.25">
      <c r="B48" s="13" t="s">
        <v>31</v>
      </c>
      <c r="C48" s="27">
        <v>0</v>
      </c>
      <c r="D48" s="27">
        <v>42996</v>
      </c>
      <c r="E48" s="27">
        <v>0</v>
      </c>
      <c r="F48" s="22" t="str">
        <f t="shared" si="0"/>
        <v>%</v>
      </c>
    </row>
    <row r="49" spans="2:6" x14ac:dyDescent="0.25">
      <c r="B49" s="13" t="s">
        <v>32</v>
      </c>
      <c r="C49" s="27">
        <v>23954781</v>
      </c>
      <c r="D49" s="27">
        <v>36515711</v>
      </c>
      <c r="E49" s="27">
        <v>24803649.879999999</v>
      </c>
      <c r="F49" s="22">
        <f t="shared" si="0"/>
        <v>0.67925967209018601</v>
      </c>
    </row>
    <row r="50" spans="2:6" x14ac:dyDescent="0.25">
      <c r="B50" s="13" t="s">
        <v>40</v>
      </c>
      <c r="C50" s="27">
        <v>282543278</v>
      </c>
      <c r="D50" s="27">
        <v>294708097</v>
      </c>
      <c r="E50" s="27">
        <v>288213844.72000003</v>
      </c>
      <c r="F50" s="22">
        <f t="shared" si="0"/>
        <v>0.97796378061509459</v>
      </c>
    </row>
    <row r="51" spans="2:6" x14ac:dyDescent="0.25">
      <c r="B51" s="13" t="s">
        <v>37</v>
      </c>
      <c r="C51" s="27">
        <v>1609542</v>
      </c>
      <c r="D51" s="27">
        <v>5594501</v>
      </c>
      <c r="E51" s="27">
        <v>2661016.7000000002</v>
      </c>
      <c r="F51" s="22">
        <f t="shared" si="0"/>
        <v>0.47564862353228649</v>
      </c>
    </row>
    <row r="52" spans="2:6" x14ac:dyDescent="0.25">
      <c r="B52" s="13" t="s">
        <v>38</v>
      </c>
      <c r="C52" s="27">
        <v>287703611</v>
      </c>
      <c r="D52" s="27">
        <v>274363990</v>
      </c>
      <c r="E52" s="27">
        <v>179707705.23000002</v>
      </c>
      <c r="F52" s="22">
        <f t="shared" si="0"/>
        <v>0.65499741868457306</v>
      </c>
    </row>
    <row r="53" spans="2:6" x14ac:dyDescent="0.25">
      <c r="B53" s="40" t="s">
        <v>16</v>
      </c>
      <c r="C53" s="41">
        <f>+SUM(C54:C62)</f>
        <v>117762600</v>
      </c>
      <c r="D53" s="41">
        <f>+SUM(D54:D62)</f>
        <v>131497826</v>
      </c>
      <c r="E53" s="41">
        <f>+SUM(E54:E62)</f>
        <v>77413882.890000001</v>
      </c>
      <c r="F53" s="42">
        <f t="shared" si="0"/>
        <v>0.58870846191784187</v>
      </c>
    </row>
    <row r="54" spans="2:6" x14ac:dyDescent="0.25">
      <c r="B54" s="11" t="s">
        <v>28</v>
      </c>
      <c r="C54" s="26">
        <v>124732</v>
      </c>
      <c r="D54" s="26">
        <v>9957471</v>
      </c>
      <c r="E54" s="26">
        <v>5755263</v>
      </c>
      <c r="F54" s="31">
        <f t="shared" si="0"/>
        <v>0.57798440989685029</v>
      </c>
    </row>
    <row r="55" spans="2:6" x14ac:dyDescent="0.25">
      <c r="B55" s="13" t="s">
        <v>29</v>
      </c>
      <c r="C55" s="27">
        <v>0</v>
      </c>
      <c r="D55" s="27">
        <v>2799783</v>
      </c>
      <c r="E55" s="27">
        <v>1711953</v>
      </c>
      <c r="F55" s="22">
        <f t="shared" si="0"/>
        <v>0.61145917380025527</v>
      </c>
    </row>
    <row r="56" spans="2:6" x14ac:dyDescent="0.25">
      <c r="B56" s="13" t="s">
        <v>30</v>
      </c>
      <c r="C56" s="27">
        <v>128000</v>
      </c>
      <c r="D56" s="27">
        <v>5153190</v>
      </c>
      <c r="E56" s="27">
        <v>3760641</v>
      </c>
      <c r="F56" s="22">
        <f t="shared" si="0"/>
        <v>0.72976952140324736</v>
      </c>
    </row>
    <row r="57" spans="2:6" x14ac:dyDescent="0.25">
      <c r="B57" s="13" t="s">
        <v>31</v>
      </c>
      <c r="C57" s="27">
        <v>0</v>
      </c>
      <c r="D57" s="27">
        <v>0</v>
      </c>
      <c r="E57" s="27">
        <v>0</v>
      </c>
      <c r="F57" s="22" t="str">
        <f t="shared" ref="F57:F59" si="1">IF(E57=0,"%",E57/D57)</f>
        <v>%</v>
      </c>
    </row>
    <row r="58" spans="2:6" x14ac:dyDescent="0.25">
      <c r="B58" s="13" t="s">
        <v>32</v>
      </c>
      <c r="C58" s="27">
        <v>0</v>
      </c>
      <c r="D58" s="27">
        <v>22137202</v>
      </c>
      <c r="E58" s="27">
        <v>7044471</v>
      </c>
      <c r="F58" s="22">
        <f t="shared" si="1"/>
        <v>0.31821867099554857</v>
      </c>
    </row>
    <row r="59" spans="2:6" x14ac:dyDescent="0.25">
      <c r="B59" s="13" t="s">
        <v>36</v>
      </c>
      <c r="C59" s="27">
        <v>0</v>
      </c>
      <c r="D59" s="27">
        <v>4906442</v>
      </c>
      <c r="E59" s="27">
        <v>108347</v>
      </c>
      <c r="F59" s="22">
        <f t="shared" si="1"/>
        <v>2.2082600792998265E-2</v>
      </c>
    </row>
    <row r="60" spans="2:6" x14ac:dyDescent="0.25">
      <c r="B60" s="13" t="s">
        <v>40</v>
      </c>
      <c r="C60" s="27">
        <v>43986363</v>
      </c>
      <c r="D60" s="27">
        <v>32367536</v>
      </c>
      <c r="E60" s="27">
        <v>18283211</v>
      </c>
      <c r="F60" s="22">
        <f t="shared" si="0"/>
        <v>0.5648626141946671</v>
      </c>
    </row>
    <row r="61" spans="2:6" x14ac:dyDescent="0.25">
      <c r="B61" s="13" t="s">
        <v>37</v>
      </c>
      <c r="C61" s="27">
        <v>18762008</v>
      </c>
      <c r="D61" s="27">
        <v>5475212</v>
      </c>
      <c r="E61" s="27">
        <v>3209928.2500000005</v>
      </c>
      <c r="F61" s="22">
        <f t="shared" si="0"/>
        <v>0.58626556378090944</v>
      </c>
    </row>
    <row r="62" spans="2:6" x14ac:dyDescent="0.25">
      <c r="B62" s="13" t="s">
        <v>38</v>
      </c>
      <c r="C62" s="27">
        <v>54761497</v>
      </c>
      <c r="D62" s="27">
        <v>48700990</v>
      </c>
      <c r="E62" s="27">
        <v>37540068.640000001</v>
      </c>
      <c r="F62" s="22">
        <f t="shared" si="0"/>
        <v>0.77082762876072952</v>
      </c>
    </row>
    <row r="63" spans="2:6" x14ac:dyDescent="0.25">
      <c r="B63" s="40" t="s">
        <v>15</v>
      </c>
      <c r="C63" s="41">
        <f>+SUM(C64:C76)</f>
        <v>1209933322</v>
      </c>
      <c r="D63" s="41">
        <f>+SUM(D64:D76)</f>
        <v>1205509638</v>
      </c>
      <c r="E63" s="41">
        <f>+SUM(E64:E76)</f>
        <v>491386728.72999996</v>
      </c>
      <c r="F63" s="42">
        <f t="shared" si="0"/>
        <v>0.4076174202515998</v>
      </c>
    </row>
    <row r="64" spans="2:6" x14ac:dyDescent="0.25">
      <c r="B64" s="11" t="s">
        <v>28</v>
      </c>
      <c r="C64" s="26">
        <v>45063067</v>
      </c>
      <c r="D64" s="26">
        <v>68123229</v>
      </c>
      <c r="E64" s="26">
        <v>57666234.609999999</v>
      </c>
      <c r="F64" s="31">
        <f t="shared" si="0"/>
        <v>0.8464988441754574</v>
      </c>
    </row>
    <row r="65" spans="2:6" x14ac:dyDescent="0.25">
      <c r="B65" s="13" t="s">
        <v>29</v>
      </c>
      <c r="C65" s="27">
        <v>0</v>
      </c>
      <c r="D65" s="27">
        <v>775471</v>
      </c>
      <c r="E65" s="27">
        <v>399434.10999999993</v>
      </c>
      <c r="F65" s="22">
        <f t="shared" si="0"/>
        <v>0.51508581236435658</v>
      </c>
    </row>
    <row r="66" spans="2:6" x14ac:dyDescent="0.25">
      <c r="B66" s="13" t="s">
        <v>30</v>
      </c>
      <c r="C66" s="27">
        <v>3276</v>
      </c>
      <c r="D66" s="27">
        <v>271172</v>
      </c>
      <c r="E66" s="27">
        <v>29862.46</v>
      </c>
      <c r="F66" s="22">
        <f t="shared" si="0"/>
        <v>0.11012368533624416</v>
      </c>
    </row>
    <row r="67" spans="2:6" x14ac:dyDescent="0.25">
      <c r="B67" s="13" t="s">
        <v>31</v>
      </c>
      <c r="C67" s="27">
        <v>0</v>
      </c>
      <c r="D67" s="27">
        <v>854028</v>
      </c>
      <c r="E67" s="27">
        <v>303562.88</v>
      </c>
      <c r="F67" s="22">
        <f t="shared" si="0"/>
        <v>0.35544839279274215</v>
      </c>
    </row>
    <row r="68" spans="2:6" x14ac:dyDescent="0.25">
      <c r="B68" s="13" t="s">
        <v>32</v>
      </c>
      <c r="C68" s="27">
        <v>121266000</v>
      </c>
      <c r="D68" s="27">
        <v>120710807</v>
      </c>
      <c r="E68" s="27">
        <v>68504</v>
      </c>
      <c r="F68" s="22">
        <f t="shared" si="0"/>
        <v>5.6750511161771957E-4</v>
      </c>
    </row>
    <row r="69" spans="2:6" x14ac:dyDescent="0.25">
      <c r="B69" s="13" t="s">
        <v>33</v>
      </c>
      <c r="C69" s="27">
        <v>0</v>
      </c>
      <c r="D69" s="27">
        <v>499550</v>
      </c>
      <c r="E69" s="27">
        <v>231171.59</v>
      </c>
      <c r="F69" s="22">
        <f t="shared" si="0"/>
        <v>0.46275966369732757</v>
      </c>
    </row>
    <row r="70" spans="2:6" x14ac:dyDescent="0.25">
      <c r="B70" s="13" t="s">
        <v>34</v>
      </c>
      <c r="C70" s="27">
        <v>0</v>
      </c>
      <c r="D70" s="27">
        <v>602870</v>
      </c>
      <c r="E70" s="27">
        <v>160505.25999999998</v>
      </c>
      <c r="F70" s="22">
        <f t="shared" si="0"/>
        <v>0.26623527460314822</v>
      </c>
    </row>
    <row r="71" spans="2:6" x14ac:dyDescent="0.25">
      <c r="B71" s="13" t="s">
        <v>35</v>
      </c>
      <c r="C71" s="27">
        <v>0</v>
      </c>
      <c r="D71" s="27">
        <v>392893</v>
      </c>
      <c r="E71" s="27">
        <v>118342.26000000001</v>
      </c>
      <c r="F71" s="22">
        <f t="shared" si="0"/>
        <v>0.30120735161990669</v>
      </c>
    </row>
    <row r="72" spans="2:6" x14ac:dyDescent="0.25">
      <c r="B72" s="13" t="s">
        <v>36</v>
      </c>
      <c r="C72" s="27">
        <v>3163164</v>
      </c>
      <c r="D72" s="27">
        <v>3535605</v>
      </c>
      <c r="E72" s="27">
        <v>1432016.36</v>
      </c>
      <c r="F72" s="22">
        <f t="shared" si="0"/>
        <v>0.40502724710480953</v>
      </c>
    </row>
    <row r="73" spans="2:6" x14ac:dyDescent="0.25">
      <c r="B73" s="13" t="s">
        <v>40</v>
      </c>
      <c r="C73" s="27">
        <v>0</v>
      </c>
      <c r="D73" s="27">
        <v>427723</v>
      </c>
      <c r="E73" s="27">
        <v>69788.450000000012</v>
      </c>
      <c r="F73" s="22">
        <f t="shared" si="0"/>
        <v>0.16316272447354949</v>
      </c>
    </row>
    <row r="74" spans="2:6" x14ac:dyDescent="0.25">
      <c r="B74" s="13" t="s">
        <v>39</v>
      </c>
      <c r="C74" s="27">
        <v>0</v>
      </c>
      <c r="D74" s="27">
        <v>10000</v>
      </c>
      <c r="E74" s="27">
        <v>0</v>
      </c>
      <c r="F74" s="22" t="str">
        <f t="shared" si="0"/>
        <v>%</v>
      </c>
    </row>
    <row r="75" spans="2:6" x14ac:dyDescent="0.25">
      <c r="B75" s="13" t="s">
        <v>37</v>
      </c>
      <c r="C75" s="27">
        <v>19954195</v>
      </c>
      <c r="D75" s="27">
        <v>25132567</v>
      </c>
      <c r="E75" s="27">
        <v>8845777.8199999984</v>
      </c>
      <c r="F75" s="22">
        <f t="shared" si="0"/>
        <v>0.35196475632592555</v>
      </c>
    </row>
    <row r="76" spans="2:6" x14ac:dyDescent="0.25">
      <c r="B76" s="13" t="s">
        <v>38</v>
      </c>
      <c r="C76" s="27">
        <v>1020483620</v>
      </c>
      <c r="D76" s="27">
        <v>984173723</v>
      </c>
      <c r="E76" s="27">
        <v>422061528.92999995</v>
      </c>
      <c r="F76" s="22">
        <f t="shared" si="0"/>
        <v>0.42884860575575429</v>
      </c>
    </row>
    <row r="77" spans="2:6" x14ac:dyDescent="0.25">
      <c r="B77" s="43" t="s">
        <v>3</v>
      </c>
      <c r="C77" s="44">
        <f>+C63+C53+C44+C30+C23+C9</f>
        <v>9499521897</v>
      </c>
      <c r="D77" s="44">
        <f>+D63+D53+D44+D30+D23+D9</f>
        <v>9272754550</v>
      </c>
      <c r="E77" s="44">
        <f>+E63+E53+E44+E30+E23+E9</f>
        <v>4948502032.5600033</v>
      </c>
      <c r="F77" s="45">
        <f t="shared" si="0"/>
        <v>0.53366041405247844</v>
      </c>
    </row>
    <row r="78" spans="2:6" x14ac:dyDescent="0.2">
      <c r="B78" s="34" t="s">
        <v>43</v>
      </c>
      <c r="C78" s="9"/>
      <c r="D78" s="9"/>
      <c r="E78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50"/>
  <sheetViews>
    <sheetView showGridLines="0" zoomScale="120" zoomScaleNormal="120" workbookViewId="0">
      <selection activeCell="B10" sqref="B10"/>
    </sheetView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68" t="s">
        <v>45</v>
      </c>
      <c r="C5" s="68"/>
      <c r="D5" s="68"/>
      <c r="E5" s="68"/>
      <c r="F5" s="68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42</v>
      </c>
      <c r="F8" s="48" t="s">
        <v>5</v>
      </c>
    </row>
    <row r="9" spans="2:6" x14ac:dyDescent="0.25">
      <c r="B9" s="40" t="s">
        <v>20</v>
      </c>
      <c r="C9" s="41">
        <f>SUM(C10:C13)</f>
        <v>0</v>
      </c>
      <c r="D9" s="41">
        <f>SUM(D10:D13)</f>
        <v>0</v>
      </c>
      <c r="E9" s="41">
        <f>SUM(E10:E13)</f>
        <v>0</v>
      </c>
      <c r="F9" s="42" t="str">
        <f>IF(D9=0,"%",E9/D9)</f>
        <v>%</v>
      </c>
    </row>
    <row r="10" spans="2:6" x14ac:dyDescent="0.25">
      <c r="B10" s="11" t="s">
        <v>34</v>
      </c>
      <c r="C10" s="26">
        <v>0</v>
      </c>
      <c r="D10" s="26">
        <v>0</v>
      </c>
      <c r="E10" s="26">
        <v>0</v>
      </c>
      <c r="F10" s="32" t="str">
        <f t="shared" ref="F10:F49" si="0">IF(D10=0,"%",E10/D10)</f>
        <v>%</v>
      </c>
    </row>
    <row r="11" spans="2:6" x14ac:dyDescent="0.25">
      <c r="B11" s="63" t="s">
        <v>37</v>
      </c>
      <c r="C11" s="64">
        <v>0</v>
      </c>
      <c r="D11" s="64">
        <v>0</v>
      </c>
      <c r="E11" s="64">
        <v>0</v>
      </c>
      <c r="F11" s="32" t="str">
        <f t="shared" si="0"/>
        <v>%</v>
      </c>
    </row>
    <row r="12" spans="2:6" x14ac:dyDescent="0.25">
      <c r="B12" s="63" t="s">
        <v>38</v>
      </c>
      <c r="C12" s="64">
        <v>0</v>
      </c>
      <c r="D12" s="64">
        <v>0</v>
      </c>
      <c r="E12" s="64">
        <v>0</v>
      </c>
      <c r="F12" s="32" t="str">
        <f t="shared" si="0"/>
        <v>%</v>
      </c>
    </row>
    <row r="13" spans="2:6" hidden="1" x14ac:dyDescent="0.25">
      <c r="B13" s="13"/>
      <c r="C13" s="27">
        <v>0</v>
      </c>
      <c r="D13" s="27">
        <v>0</v>
      </c>
      <c r="E13" s="27">
        <v>0</v>
      </c>
      <c r="F13" s="32" t="str">
        <f t="shared" si="0"/>
        <v>%</v>
      </c>
    </row>
    <row r="14" spans="2:6" x14ac:dyDescent="0.25">
      <c r="B14" s="40" t="s">
        <v>19</v>
      </c>
      <c r="C14" s="41">
        <f>SUM(C15:C15)</f>
        <v>0</v>
      </c>
      <c r="D14" s="41">
        <f>SUM(D15:D15)</f>
        <v>0</v>
      </c>
      <c r="E14" s="41">
        <f>SUM(E15:E15)</f>
        <v>0</v>
      </c>
      <c r="F14" s="42" t="str">
        <f t="shared" si="0"/>
        <v>%</v>
      </c>
    </row>
    <row r="15" spans="2:6" x14ac:dyDescent="0.25">
      <c r="B15" s="21" t="s">
        <v>37</v>
      </c>
      <c r="C15" s="26">
        <v>0</v>
      </c>
      <c r="D15" s="26">
        <v>0</v>
      </c>
      <c r="E15" s="26">
        <v>0</v>
      </c>
      <c r="F15" s="23" t="str">
        <f t="shared" si="0"/>
        <v>%</v>
      </c>
    </row>
    <row r="16" spans="2:6" x14ac:dyDescent="0.25">
      <c r="B16" s="40" t="s">
        <v>18</v>
      </c>
      <c r="C16" s="41">
        <f>+SUM(C17:C28)</f>
        <v>0</v>
      </c>
      <c r="D16" s="41">
        <f>+SUM(D17:D28)</f>
        <v>0</v>
      </c>
      <c r="E16" s="41">
        <f>+SUM(E17:E28)</f>
        <v>0</v>
      </c>
      <c r="F16" s="42" t="str">
        <f t="shared" si="0"/>
        <v>%</v>
      </c>
    </row>
    <row r="17" spans="2:6" x14ac:dyDescent="0.25">
      <c r="B17" s="11" t="s">
        <v>27</v>
      </c>
      <c r="C17" s="26">
        <v>0</v>
      </c>
      <c r="D17" s="26">
        <v>0</v>
      </c>
      <c r="E17" s="26">
        <v>0</v>
      </c>
      <c r="F17" s="23" t="str">
        <f t="shared" si="0"/>
        <v>%</v>
      </c>
    </row>
    <row r="18" spans="2:6" x14ac:dyDescent="0.25">
      <c r="B18" s="13" t="s">
        <v>28</v>
      </c>
      <c r="C18" s="27">
        <v>0</v>
      </c>
      <c r="D18" s="27">
        <v>0</v>
      </c>
      <c r="E18" s="27">
        <v>0</v>
      </c>
      <c r="F18" s="32" t="str">
        <f t="shared" si="0"/>
        <v>%</v>
      </c>
    </row>
    <row r="19" spans="2:6" x14ac:dyDescent="0.25">
      <c r="B19" s="13" t="s">
        <v>29</v>
      </c>
      <c r="C19" s="27">
        <v>0</v>
      </c>
      <c r="D19" s="27">
        <v>0</v>
      </c>
      <c r="E19" s="27">
        <v>0</v>
      </c>
      <c r="F19" s="32" t="str">
        <f t="shared" si="0"/>
        <v>%</v>
      </c>
    </row>
    <row r="20" spans="2:6" x14ac:dyDescent="0.25">
      <c r="B20" s="13" t="s">
        <v>30</v>
      </c>
      <c r="C20" s="27">
        <v>0</v>
      </c>
      <c r="D20" s="27">
        <v>0</v>
      </c>
      <c r="E20" s="27">
        <v>0</v>
      </c>
      <c r="F20" s="32" t="str">
        <f t="shared" si="0"/>
        <v>%</v>
      </c>
    </row>
    <row r="21" spans="2:6" x14ac:dyDescent="0.25">
      <c r="B21" s="13" t="s">
        <v>31</v>
      </c>
      <c r="C21" s="27">
        <v>0</v>
      </c>
      <c r="D21" s="27">
        <v>0</v>
      </c>
      <c r="E21" s="27">
        <v>0</v>
      </c>
      <c r="F21" s="32" t="str">
        <f t="shared" si="0"/>
        <v>%</v>
      </c>
    </row>
    <row r="22" spans="2:6" x14ac:dyDescent="0.25">
      <c r="B22" s="13" t="s">
        <v>32</v>
      </c>
      <c r="C22" s="27">
        <v>0</v>
      </c>
      <c r="D22" s="27">
        <v>0</v>
      </c>
      <c r="E22" s="27">
        <v>0</v>
      </c>
      <c r="F22" s="32" t="str">
        <f t="shared" si="0"/>
        <v>%</v>
      </c>
    </row>
    <row r="23" spans="2:6" x14ac:dyDescent="0.25">
      <c r="B23" s="13" t="s">
        <v>33</v>
      </c>
      <c r="C23" s="27">
        <v>0</v>
      </c>
      <c r="D23" s="27">
        <v>0</v>
      </c>
      <c r="E23" s="27">
        <v>0</v>
      </c>
      <c r="F23" s="32" t="str">
        <f t="shared" si="0"/>
        <v>%</v>
      </c>
    </row>
    <row r="24" spans="2:6" x14ac:dyDescent="0.25">
      <c r="B24" s="13" t="s">
        <v>34</v>
      </c>
      <c r="C24" s="27">
        <v>0</v>
      </c>
      <c r="D24" s="27">
        <v>0</v>
      </c>
      <c r="E24" s="27">
        <v>0</v>
      </c>
      <c r="F24" s="32" t="str">
        <f t="shared" si="0"/>
        <v>%</v>
      </c>
    </row>
    <row r="25" spans="2:6" x14ac:dyDescent="0.25">
      <c r="B25" s="13" t="s">
        <v>35</v>
      </c>
      <c r="C25" s="27">
        <v>0</v>
      </c>
      <c r="D25" s="27">
        <v>0</v>
      </c>
      <c r="E25" s="27">
        <v>0</v>
      </c>
      <c r="F25" s="32" t="str">
        <f t="shared" si="0"/>
        <v>%</v>
      </c>
    </row>
    <row r="26" spans="2:6" x14ac:dyDescent="0.25">
      <c r="B26" s="13" t="s">
        <v>40</v>
      </c>
      <c r="C26" s="27">
        <v>0</v>
      </c>
      <c r="D26" s="27">
        <v>0</v>
      </c>
      <c r="E26" s="27">
        <v>0</v>
      </c>
      <c r="F26" s="32" t="str">
        <f t="shared" si="0"/>
        <v>%</v>
      </c>
    </row>
    <row r="27" spans="2:6" x14ac:dyDescent="0.25">
      <c r="B27" s="13" t="s">
        <v>37</v>
      </c>
      <c r="C27" s="27">
        <v>0</v>
      </c>
      <c r="D27" s="27">
        <v>0</v>
      </c>
      <c r="E27" s="27">
        <v>0</v>
      </c>
      <c r="F27" s="32" t="str">
        <f t="shared" si="0"/>
        <v>%</v>
      </c>
    </row>
    <row r="28" spans="2:6" x14ac:dyDescent="0.25">
      <c r="B28" s="13" t="s">
        <v>38</v>
      </c>
      <c r="C28" s="27">
        <v>0</v>
      </c>
      <c r="D28" s="27">
        <v>0</v>
      </c>
      <c r="E28" s="27">
        <v>0</v>
      </c>
      <c r="F28" s="32" t="str">
        <f t="shared" si="0"/>
        <v>%</v>
      </c>
    </row>
    <row r="29" spans="2:6" hidden="1" x14ac:dyDescent="0.25">
      <c r="B29" s="40" t="s">
        <v>17</v>
      </c>
      <c r="C29" s="41">
        <f>+SUM(C30:C33)</f>
        <v>0</v>
      </c>
      <c r="D29" s="41">
        <f t="shared" ref="D29:E29" si="1">+SUM(D30:D33)</f>
        <v>0</v>
      </c>
      <c r="E29" s="41">
        <f t="shared" si="1"/>
        <v>0</v>
      </c>
      <c r="F29" s="42" t="str">
        <f t="shared" ref="F29:F33" si="2">IF(D29=0,"%",E29/D29)</f>
        <v>%</v>
      </c>
    </row>
    <row r="30" spans="2:6" hidden="1" x14ac:dyDescent="0.25">
      <c r="B30" s="13" t="s">
        <v>24</v>
      </c>
      <c r="C30" s="27">
        <v>0</v>
      </c>
      <c r="D30" s="27">
        <v>0</v>
      </c>
      <c r="E30" s="27">
        <v>0</v>
      </c>
      <c r="F30" s="32" t="str">
        <f t="shared" si="2"/>
        <v>%</v>
      </c>
    </row>
    <row r="31" spans="2:6" hidden="1" x14ac:dyDescent="0.25">
      <c r="B31" s="13" t="s">
        <v>25</v>
      </c>
      <c r="C31" s="27">
        <v>0</v>
      </c>
      <c r="D31" s="27">
        <v>0</v>
      </c>
      <c r="E31" s="27">
        <v>0</v>
      </c>
      <c r="F31" s="32" t="str">
        <f t="shared" si="2"/>
        <v>%</v>
      </c>
    </row>
    <row r="32" spans="2:6" hidden="1" x14ac:dyDescent="0.25">
      <c r="B32" s="13" t="s">
        <v>26</v>
      </c>
      <c r="C32" s="27">
        <v>0</v>
      </c>
      <c r="D32" s="27">
        <v>0</v>
      </c>
      <c r="E32" s="27">
        <v>0</v>
      </c>
      <c r="F32" s="32" t="str">
        <f t="shared" si="2"/>
        <v>%</v>
      </c>
    </row>
    <row r="33" spans="2:6" hidden="1" x14ac:dyDescent="0.25">
      <c r="B33" s="14"/>
      <c r="C33" s="28">
        <v>0</v>
      </c>
      <c r="D33" s="28">
        <v>0</v>
      </c>
      <c r="E33" s="28">
        <v>0</v>
      </c>
      <c r="F33" s="33" t="str">
        <f t="shared" si="2"/>
        <v>%</v>
      </c>
    </row>
    <row r="34" spans="2:6" x14ac:dyDescent="0.25">
      <c r="B34" s="40" t="s">
        <v>16</v>
      </c>
      <c r="C34" s="41">
        <f>+SUM(C35:C39)</f>
        <v>0</v>
      </c>
      <c r="D34" s="41">
        <f>+SUM(D35:D39)</f>
        <v>0</v>
      </c>
      <c r="E34" s="41">
        <f>+SUM(E35:E39)</f>
        <v>0</v>
      </c>
      <c r="F34" s="42" t="str">
        <f t="shared" si="0"/>
        <v>%</v>
      </c>
    </row>
    <row r="35" spans="2:6" x14ac:dyDescent="0.25">
      <c r="B35" s="11" t="s">
        <v>37</v>
      </c>
      <c r="C35" s="26">
        <v>0</v>
      </c>
      <c r="D35" s="26">
        <v>0</v>
      </c>
      <c r="E35" s="26">
        <v>0</v>
      </c>
      <c r="F35" s="32" t="str">
        <f t="shared" si="0"/>
        <v>%</v>
      </c>
    </row>
    <row r="36" spans="2:6" hidden="1" x14ac:dyDescent="0.25">
      <c r="B36" s="38"/>
      <c r="C36" s="39">
        <v>0</v>
      </c>
      <c r="D36" s="39">
        <v>0</v>
      </c>
      <c r="E36" s="39">
        <v>0</v>
      </c>
      <c r="F36" s="32" t="str">
        <f t="shared" si="0"/>
        <v>%</v>
      </c>
    </row>
    <row r="37" spans="2:6" hidden="1" x14ac:dyDescent="0.25">
      <c r="B37" s="38"/>
      <c r="C37" s="39">
        <v>0</v>
      </c>
      <c r="D37" s="39">
        <v>0</v>
      </c>
      <c r="E37" s="39">
        <v>0</v>
      </c>
      <c r="F37" s="32" t="str">
        <f t="shared" si="0"/>
        <v>%</v>
      </c>
    </row>
    <row r="38" spans="2:6" hidden="1" x14ac:dyDescent="0.25">
      <c r="B38" s="38"/>
      <c r="C38" s="39">
        <v>0</v>
      </c>
      <c r="D38" s="39">
        <v>0</v>
      </c>
      <c r="E38" s="39">
        <v>0</v>
      </c>
      <c r="F38" s="32" t="str">
        <f t="shared" si="0"/>
        <v>%</v>
      </c>
    </row>
    <row r="39" spans="2:6" hidden="1" x14ac:dyDescent="0.25">
      <c r="B39" s="38"/>
      <c r="C39" s="39">
        <v>0</v>
      </c>
      <c r="D39" s="39">
        <v>0</v>
      </c>
      <c r="E39" s="39">
        <v>0</v>
      </c>
      <c r="F39" s="32" t="str">
        <f t="shared" si="0"/>
        <v>%</v>
      </c>
    </row>
    <row r="40" spans="2:6" x14ac:dyDescent="0.25">
      <c r="B40" s="40" t="s">
        <v>15</v>
      </c>
      <c r="C40" s="41">
        <f>+SUM(C41:C48)</f>
        <v>0</v>
      </c>
      <c r="D40" s="41">
        <f t="shared" ref="D40:E40" si="3">+SUM(D41:D48)</f>
        <v>0</v>
      </c>
      <c r="E40" s="41">
        <f t="shared" si="3"/>
        <v>0</v>
      </c>
      <c r="F40" s="42" t="str">
        <f t="shared" si="0"/>
        <v>%</v>
      </c>
    </row>
    <row r="41" spans="2:6" x14ac:dyDescent="0.25">
      <c r="B41" s="13" t="s">
        <v>37</v>
      </c>
      <c r="C41" s="27">
        <v>0</v>
      </c>
      <c r="D41" s="27">
        <v>0</v>
      </c>
      <c r="E41" s="27">
        <v>0</v>
      </c>
      <c r="F41" s="32" t="str">
        <f t="shared" si="0"/>
        <v>%</v>
      </c>
    </row>
    <row r="42" spans="2:6" x14ac:dyDescent="0.25">
      <c r="B42" s="13" t="s">
        <v>38</v>
      </c>
      <c r="C42" s="27">
        <v>0</v>
      </c>
      <c r="D42" s="27">
        <v>0</v>
      </c>
      <c r="E42" s="27">
        <v>0</v>
      </c>
      <c r="F42" s="32" t="str">
        <f t="shared" si="0"/>
        <v>%</v>
      </c>
    </row>
    <row r="43" spans="2:6" hidden="1" x14ac:dyDescent="0.25">
      <c r="B43" s="13"/>
      <c r="C43" s="27"/>
      <c r="D43" s="27"/>
      <c r="E43" s="27"/>
      <c r="F43" s="32" t="str">
        <f t="shared" si="0"/>
        <v>%</v>
      </c>
    </row>
    <row r="44" spans="2:6" hidden="1" x14ac:dyDescent="0.25">
      <c r="B44" s="13"/>
      <c r="C44" s="27"/>
      <c r="D44" s="27"/>
      <c r="E44" s="27"/>
      <c r="F44" s="32" t="str">
        <f t="shared" si="0"/>
        <v>%</v>
      </c>
    </row>
    <row r="45" spans="2:6" ht="15" hidden="1" customHeight="1" x14ac:dyDescent="0.25">
      <c r="B45" s="13"/>
      <c r="C45" s="27"/>
      <c r="D45" s="27"/>
      <c r="E45" s="27"/>
      <c r="F45" s="32" t="str">
        <f t="shared" si="0"/>
        <v>%</v>
      </c>
    </row>
    <row r="46" spans="2:6" hidden="1" x14ac:dyDescent="0.25">
      <c r="B46" s="13"/>
      <c r="C46" s="27"/>
      <c r="D46" s="27"/>
      <c r="E46" s="27"/>
      <c r="F46" s="32" t="str">
        <f t="shared" si="0"/>
        <v>%</v>
      </c>
    </row>
    <row r="47" spans="2:6" hidden="1" x14ac:dyDescent="0.25">
      <c r="B47" s="13"/>
      <c r="C47" s="27"/>
      <c r="D47" s="27"/>
      <c r="E47" s="27"/>
      <c r="F47" s="32" t="str">
        <f t="shared" si="0"/>
        <v>%</v>
      </c>
    </row>
    <row r="48" spans="2:6" hidden="1" x14ac:dyDescent="0.25">
      <c r="B48" s="13"/>
      <c r="C48" s="27"/>
      <c r="D48" s="27"/>
      <c r="E48" s="27"/>
      <c r="F48" s="32" t="str">
        <f t="shared" si="0"/>
        <v>%</v>
      </c>
    </row>
    <row r="49" spans="2:6" x14ac:dyDescent="0.25">
      <c r="B49" s="43" t="s">
        <v>3</v>
      </c>
      <c r="C49" s="44">
        <f>+C40+C34+C29+C16+C14+C9</f>
        <v>0</v>
      </c>
      <c r="D49" s="44">
        <f t="shared" ref="D49:E49" si="4">+D40+D34+D29+D16+D14+D9</f>
        <v>0</v>
      </c>
      <c r="E49" s="44">
        <f t="shared" si="4"/>
        <v>0</v>
      </c>
      <c r="F49" s="45" t="str">
        <f t="shared" si="0"/>
        <v>%</v>
      </c>
    </row>
    <row r="50" spans="2:6" x14ac:dyDescent="0.25">
      <c r="B50" s="34" t="s">
        <v>43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68" t="s">
        <v>8</v>
      </c>
      <c r="C2" s="68"/>
      <c r="D2" s="68"/>
      <c r="E2" s="68"/>
      <c r="F2" s="68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1"/>
      <c r="C7" s="12"/>
      <c r="D7" s="12"/>
      <c r="E7" s="12"/>
      <c r="F7" s="18" t="e">
        <f>E7/D7</f>
        <v>#DIV/0!</v>
      </c>
    </row>
    <row r="8" spans="2:6" x14ac:dyDescent="0.25">
      <c r="B8" s="14"/>
      <c r="C8" s="15"/>
      <c r="D8" s="15"/>
      <c r="E8" s="15"/>
      <c r="F8" s="19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7"/>
  <sheetViews>
    <sheetView showGridLines="0" zoomScale="120" zoomScaleNormal="120" workbookViewId="0">
      <selection activeCell="E40" sqref="E40"/>
    </sheetView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68" t="s">
        <v>46</v>
      </c>
      <c r="C5" s="68"/>
      <c r="D5" s="68"/>
      <c r="E5" s="68"/>
      <c r="F5" s="68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42</v>
      </c>
      <c r="F8" s="48" t="s">
        <v>5</v>
      </c>
    </row>
    <row r="9" spans="2:6" x14ac:dyDescent="0.25">
      <c r="B9" s="40" t="s">
        <v>20</v>
      </c>
      <c r="C9" s="41">
        <f>SUM(C10:C12)</f>
        <v>0</v>
      </c>
      <c r="D9" s="41">
        <f t="shared" ref="D9:E9" si="0">SUM(D10:D12)</f>
        <v>0</v>
      </c>
      <c r="E9" s="41">
        <f t="shared" si="0"/>
        <v>0</v>
      </c>
      <c r="F9" s="42" t="str">
        <f t="shared" ref="F9:F14" si="1">IF(E9=0,"%",E9/D9)</f>
        <v>%</v>
      </c>
    </row>
    <row r="10" spans="2:6" x14ac:dyDescent="0.25">
      <c r="B10" s="11" t="s">
        <v>38</v>
      </c>
      <c r="C10" s="26">
        <v>0</v>
      </c>
      <c r="D10" s="26">
        <v>0</v>
      </c>
      <c r="E10" s="26">
        <v>0</v>
      </c>
      <c r="F10" s="23" t="str">
        <f t="shared" si="1"/>
        <v>%</v>
      </c>
    </row>
    <row r="11" spans="2:6" hidden="1" x14ac:dyDescent="0.25">
      <c r="B11" s="63"/>
      <c r="C11" s="64"/>
      <c r="D11" s="64"/>
      <c r="E11" s="64"/>
      <c r="F11" s="23" t="str">
        <f t="shared" si="1"/>
        <v>%</v>
      </c>
    </row>
    <row r="12" spans="2:6" hidden="1" x14ac:dyDescent="0.25">
      <c r="B12" s="63"/>
      <c r="C12" s="64"/>
      <c r="D12" s="64"/>
      <c r="E12" s="64"/>
      <c r="F12" s="23" t="str">
        <f t="shared" si="1"/>
        <v>%</v>
      </c>
    </row>
    <row r="13" spans="2:6" s="1" customFormat="1" hidden="1" x14ac:dyDescent="0.25">
      <c r="B13" s="40" t="s">
        <v>19</v>
      </c>
      <c r="C13" s="41">
        <f>+C14</f>
        <v>0</v>
      </c>
      <c r="D13" s="41">
        <f t="shared" ref="D13:E13" si="2">+D14</f>
        <v>0</v>
      </c>
      <c r="E13" s="41">
        <f t="shared" si="2"/>
        <v>0</v>
      </c>
      <c r="F13" s="42" t="str">
        <f t="shared" si="1"/>
        <v>%</v>
      </c>
    </row>
    <row r="14" spans="2:6" s="1" customFormat="1" hidden="1" x14ac:dyDescent="0.25">
      <c r="B14" s="13"/>
      <c r="C14" s="27"/>
      <c r="D14" s="27"/>
      <c r="E14" s="27"/>
      <c r="F14" s="22" t="str">
        <f t="shared" si="1"/>
        <v>%</v>
      </c>
    </row>
    <row r="15" spans="2:6" x14ac:dyDescent="0.25">
      <c r="B15" s="40" t="s">
        <v>18</v>
      </c>
      <c r="C15" s="41">
        <f>SUM(C16:C27)</f>
        <v>0</v>
      </c>
      <c r="D15" s="41">
        <f>SUM(D16:D27)</f>
        <v>0</v>
      </c>
      <c r="E15" s="41">
        <f>SUM(E16:E27)</f>
        <v>0</v>
      </c>
      <c r="F15" s="42" t="str">
        <f t="shared" ref="F15:F27" si="3">IF(E15=0,"%",E15/D15)</f>
        <v>%</v>
      </c>
    </row>
    <row r="16" spans="2:6" x14ac:dyDescent="0.25">
      <c r="B16" s="11" t="s">
        <v>38</v>
      </c>
      <c r="C16" s="26">
        <v>0</v>
      </c>
      <c r="D16" s="26">
        <v>0</v>
      </c>
      <c r="E16" s="26">
        <v>0</v>
      </c>
      <c r="F16" s="23" t="str">
        <f t="shared" si="3"/>
        <v>%</v>
      </c>
    </row>
    <row r="17" spans="2:6" hidden="1" x14ac:dyDescent="0.25">
      <c r="B17" s="63"/>
      <c r="C17" s="64"/>
      <c r="D17" s="64"/>
      <c r="E17" s="64"/>
      <c r="F17" s="23" t="str">
        <f t="shared" si="3"/>
        <v>%</v>
      </c>
    </row>
    <row r="18" spans="2:6" hidden="1" x14ac:dyDescent="0.25">
      <c r="B18" s="63"/>
      <c r="C18" s="64"/>
      <c r="D18" s="64"/>
      <c r="E18" s="64"/>
      <c r="F18" s="23" t="str">
        <f t="shared" si="3"/>
        <v>%</v>
      </c>
    </row>
    <row r="19" spans="2:6" hidden="1" x14ac:dyDescent="0.25">
      <c r="B19" s="63"/>
      <c r="C19" s="64"/>
      <c r="D19" s="64"/>
      <c r="E19" s="64"/>
      <c r="F19" s="23" t="str">
        <f t="shared" si="3"/>
        <v>%</v>
      </c>
    </row>
    <row r="20" spans="2:6" hidden="1" x14ac:dyDescent="0.25">
      <c r="B20" s="63"/>
      <c r="C20" s="64"/>
      <c r="D20" s="64"/>
      <c r="E20" s="64"/>
      <c r="F20" s="23" t="str">
        <f t="shared" si="3"/>
        <v>%</v>
      </c>
    </row>
    <row r="21" spans="2:6" hidden="1" x14ac:dyDescent="0.25">
      <c r="B21" s="63"/>
      <c r="C21" s="64"/>
      <c r="D21" s="64"/>
      <c r="E21" s="64"/>
      <c r="F21" s="23" t="str">
        <f t="shared" si="3"/>
        <v>%</v>
      </c>
    </row>
    <row r="22" spans="2:6" hidden="1" x14ac:dyDescent="0.25">
      <c r="B22" s="63"/>
      <c r="C22" s="64"/>
      <c r="D22" s="64"/>
      <c r="E22" s="64"/>
      <c r="F22" s="23" t="str">
        <f t="shared" si="3"/>
        <v>%</v>
      </c>
    </row>
    <row r="23" spans="2:6" hidden="1" x14ac:dyDescent="0.25">
      <c r="B23" s="63"/>
      <c r="C23" s="64"/>
      <c r="D23" s="64"/>
      <c r="E23" s="64"/>
      <c r="F23" s="23" t="str">
        <f t="shared" si="3"/>
        <v>%</v>
      </c>
    </row>
    <row r="24" spans="2:6" hidden="1" x14ac:dyDescent="0.25">
      <c r="B24" s="63"/>
      <c r="C24" s="64"/>
      <c r="D24" s="64"/>
      <c r="E24" s="64"/>
      <c r="F24" s="23" t="str">
        <f t="shared" si="3"/>
        <v>%</v>
      </c>
    </row>
    <row r="25" spans="2:6" hidden="1" x14ac:dyDescent="0.25">
      <c r="B25" s="63"/>
      <c r="C25" s="64"/>
      <c r="D25" s="64"/>
      <c r="E25" s="64"/>
      <c r="F25" s="23" t="str">
        <f t="shared" si="3"/>
        <v>%</v>
      </c>
    </row>
    <row r="26" spans="2:6" hidden="1" x14ac:dyDescent="0.25">
      <c r="B26" s="63"/>
      <c r="C26" s="64"/>
      <c r="D26" s="64"/>
      <c r="E26" s="64"/>
      <c r="F26" s="23" t="str">
        <f t="shared" si="3"/>
        <v>%</v>
      </c>
    </row>
    <row r="27" spans="2:6" hidden="1" x14ac:dyDescent="0.25">
      <c r="B27" s="63"/>
      <c r="C27" s="64"/>
      <c r="D27" s="64"/>
      <c r="E27" s="64"/>
      <c r="F27" s="23" t="str">
        <f t="shared" si="3"/>
        <v>%</v>
      </c>
    </row>
    <row r="28" spans="2:6" hidden="1" x14ac:dyDescent="0.25">
      <c r="B28" s="40" t="s">
        <v>17</v>
      </c>
      <c r="C28" s="41">
        <f>++C29</f>
        <v>0</v>
      </c>
      <c r="D28" s="41">
        <f t="shared" ref="D28:E30" si="4">++D29</f>
        <v>0</v>
      </c>
      <c r="E28" s="41">
        <f t="shared" si="4"/>
        <v>0</v>
      </c>
      <c r="F28" s="42" t="str">
        <f t="shared" ref="F28:F29" si="5">IF(E28=0,"%",E28/D28)</f>
        <v>%</v>
      </c>
    </row>
    <row r="29" spans="2:6" hidden="1" x14ac:dyDescent="0.25">
      <c r="B29" s="11"/>
      <c r="C29" s="26">
        <v>0</v>
      </c>
      <c r="D29" s="26">
        <v>0</v>
      </c>
      <c r="E29" s="26">
        <v>0</v>
      </c>
      <c r="F29" s="23" t="str">
        <f t="shared" si="5"/>
        <v>%</v>
      </c>
    </row>
    <row r="30" spans="2:6" x14ac:dyDescent="0.25">
      <c r="B30" s="40" t="s">
        <v>16</v>
      </c>
      <c r="C30" s="41">
        <f>++C31</f>
        <v>0</v>
      </c>
      <c r="D30" s="41">
        <f t="shared" si="4"/>
        <v>0</v>
      </c>
      <c r="E30" s="41">
        <f t="shared" si="4"/>
        <v>0</v>
      </c>
      <c r="F30" s="42" t="str">
        <f t="shared" ref="F30:F31" si="6">IF(E30=0,"%",E30/D30)</f>
        <v>%</v>
      </c>
    </row>
    <row r="31" spans="2:6" x14ac:dyDescent="0.25">
      <c r="B31" s="11" t="s">
        <v>38</v>
      </c>
      <c r="C31" s="26">
        <v>0</v>
      </c>
      <c r="D31" s="26">
        <v>0</v>
      </c>
      <c r="E31" s="26">
        <v>0</v>
      </c>
      <c r="F31" s="23" t="str">
        <f t="shared" si="6"/>
        <v>%</v>
      </c>
    </row>
    <row r="32" spans="2:6" x14ac:dyDescent="0.25">
      <c r="B32" s="40" t="s">
        <v>15</v>
      </c>
      <c r="C32" s="41">
        <f>SUM(C33:C35)</f>
        <v>164314235</v>
      </c>
      <c r="D32" s="41">
        <f>SUM(D33:D35)</f>
        <v>96845527</v>
      </c>
      <c r="E32" s="41">
        <f>SUM(E33:E35)</f>
        <v>14466738.509999998</v>
      </c>
      <c r="F32" s="42">
        <f t="shared" ref="F32:F35" si="7">IF(E32=0,"%",E32/D32)</f>
        <v>0.14937952178214692</v>
      </c>
    </row>
    <row r="33" spans="2:6" x14ac:dyDescent="0.25">
      <c r="B33" s="11" t="s">
        <v>38</v>
      </c>
      <c r="C33" s="26">
        <v>164314235</v>
      </c>
      <c r="D33" s="26">
        <v>96845527</v>
      </c>
      <c r="E33" s="26">
        <v>14466738.509999998</v>
      </c>
      <c r="F33" s="23">
        <f t="shared" si="7"/>
        <v>0.14937952178214692</v>
      </c>
    </row>
    <row r="34" spans="2:6" hidden="1" x14ac:dyDescent="0.25">
      <c r="B34" s="65"/>
      <c r="C34" s="64"/>
      <c r="D34" s="64"/>
      <c r="E34" s="64"/>
      <c r="F34" s="23" t="str">
        <f t="shared" si="7"/>
        <v>%</v>
      </c>
    </row>
    <row r="35" spans="2:6" hidden="1" x14ac:dyDescent="0.25">
      <c r="B35" s="65"/>
      <c r="C35" s="64"/>
      <c r="D35" s="64"/>
      <c r="E35" s="64"/>
      <c r="F35" s="23" t="str">
        <f t="shared" si="7"/>
        <v>%</v>
      </c>
    </row>
    <row r="36" spans="2:6" x14ac:dyDescent="0.25">
      <c r="B36" s="43" t="s">
        <v>3</v>
      </c>
      <c r="C36" s="44">
        <f>+C9+C13+C15+C28+C30+C32</f>
        <v>164314235</v>
      </c>
      <c r="D36" s="44">
        <f>+D9+D13+D15+D28+D30+D32</f>
        <v>96845527</v>
      </c>
      <c r="E36" s="44">
        <f>+E9+E13+E15+E28+E30+E32</f>
        <v>14466738.509999998</v>
      </c>
      <c r="F36" s="45">
        <f t="shared" ref="F36" si="8">IF(D36=0,"%",E36/D36)</f>
        <v>0.14937952178214692</v>
      </c>
    </row>
    <row r="37" spans="2:6" x14ac:dyDescent="0.25">
      <c r="B37" s="34" t="s">
        <v>43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8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8" t="s">
        <v>47</v>
      </c>
      <c r="C5" s="68"/>
      <c r="D5" s="68"/>
      <c r="E5" s="68"/>
      <c r="F5" s="68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42</v>
      </c>
      <c r="F8" s="48" t="s">
        <v>5</v>
      </c>
    </row>
    <row r="9" spans="2:6" x14ac:dyDescent="0.25">
      <c r="B9" s="40" t="s">
        <v>20</v>
      </c>
      <c r="C9" s="41">
        <f>+C10</f>
        <v>0</v>
      </c>
      <c r="D9" s="41">
        <f t="shared" ref="D9:E9" si="0">+D10</f>
        <v>0</v>
      </c>
      <c r="E9" s="41">
        <f t="shared" si="0"/>
        <v>0</v>
      </c>
      <c r="F9" s="42" t="str">
        <f t="shared" ref="F9:F37" si="1">IF(E9=0,"%",E9/D9)</f>
        <v>%</v>
      </c>
    </row>
    <row r="10" spans="2:6" x14ac:dyDescent="0.25">
      <c r="B10" s="25" t="s">
        <v>38</v>
      </c>
      <c r="C10" s="26">
        <v>0</v>
      </c>
      <c r="D10" s="26">
        <v>0</v>
      </c>
      <c r="E10" s="26">
        <v>0</v>
      </c>
      <c r="F10" s="23" t="str">
        <f t="shared" si="1"/>
        <v>%</v>
      </c>
    </row>
    <row r="11" spans="2:6" x14ac:dyDescent="0.25">
      <c r="B11" s="40" t="s">
        <v>18</v>
      </c>
      <c r="C11" s="41">
        <f>+SUM(C12:C23)</f>
        <v>38253804</v>
      </c>
      <c r="D11" s="41">
        <f>+SUM(D12:D23)</f>
        <v>669348446</v>
      </c>
      <c r="E11" s="41">
        <f>+SUM(E12:E23)</f>
        <v>347490507.32999986</v>
      </c>
      <c r="F11" s="42">
        <f t="shared" ref="F11:F12" si="2">IF(E11=0,"%",E11/D11)</f>
        <v>0.5191474028312002</v>
      </c>
    </row>
    <row r="12" spans="2:6" x14ac:dyDescent="0.25">
      <c r="B12" s="25" t="s">
        <v>28</v>
      </c>
      <c r="C12" s="26">
        <v>0</v>
      </c>
      <c r="D12" s="26">
        <v>41114919</v>
      </c>
      <c r="E12" s="26">
        <v>18311089.210000005</v>
      </c>
      <c r="F12" s="23">
        <f t="shared" si="2"/>
        <v>0.44536362117118616</v>
      </c>
    </row>
    <row r="13" spans="2:6" x14ac:dyDescent="0.25">
      <c r="B13" s="24" t="s">
        <v>29</v>
      </c>
      <c r="C13" s="27">
        <v>0</v>
      </c>
      <c r="D13" s="27">
        <v>4539533</v>
      </c>
      <c r="E13" s="27">
        <v>1228113.21</v>
      </c>
      <c r="F13" s="32">
        <f t="shared" si="1"/>
        <v>0.2705373460221569</v>
      </c>
    </row>
    <row r="14" spans="2:6" x14ac:dyDescent="0.25">
      <c r="B14" s="24" t="s">
        <v>30</v>
      </c>
      <c r="C14" s="27">
        <v>0</v>
      </c>
      <c r="D14" s="27">
        <v>190042</v>
      </c>
      <c r="E14" s="27">
        <v>53828.25</v>
      </c>
      <c r="F14" s="32">
        <f t="shared" si="1"/>
        <v>0.28324396712305699</v>
      </c>
    </row>
    <row r="15" spans="2:6" x14ac:dyDescent="0.25">
      <c r="B15" s="24" t="s">
        <v>31</v>
      </c>
      <c r="C15" s="27">
        <v>107800</v>
      </c>
      <c r="D15" s="27">
        <v>10262228</v>
      </c>
      <c r="E15" s="27">
        <v>2951624.2700000005</v>
      </c>
      <c r="F15" s="32">
        <f t="shared" si="1"/>
        <v>0.28762021950788857</v>
      </c>
    </row>
    <row r="16" spans="2:6" x14ac:dyDescent="0.25">
      <c r="B16" s="24" t="s">
        <v>32</v>
      </c>
      <c r="C16" s="27">
        <v>0</v>
      </c>
      <c r="D16" s="27">
        <v>74775346</v>
      </c>
      <c r="E16" s="27">
        <v>18201417.760000002</v>
      </c>
      <c r="F16" s="32">
        <f t="shared" si="1"/>
        <v>0.24341469125398632</v>
      </c>
    </row>
    <row r="17" spans="2:6" x14ac:dyDescent="0.25">
      <c r="B17" s="24" t="s">
        <v>33</v>
      </c>
      <c r="C17" s="27">
        <v>0</v>
      </c>
      <c r="D17" s="27">
        <v>4202</v>
      </c>
      <c r="E17" s="27">
        <v>0</v>
      </c>
      <c r="F17" s="32" t="str">
        <f t="shared" si="1"/>
        <v>%</v>
      </c>
    </row>
    <row r="18" spans="2:6" x14ac:dyDescent="0.25">
      <c r="B18" s="24" t="s">
        <v>34</v>
      </c>
      <c r="C18" s="27">
        <v>0</v>
      </c>
      <c r="D18" s="27">
        <v>9369215</v>
      </c>
      <c r="E18" s="27">
        <v>3947548.8000000003</v>
      </c>
      <c r="F18" s="32">
        <f t="shared" si="1"/>
        <v>0.42133186184755078</v>
      </c>
    </row>
    <row r="19" spans="2:6" x14ac:dyDescent="0.25">
      <c r="B19" s="24" t="s">
        <v>35</v>
      </c>
      <c r="C19" s="27">
        <v>0</v>
      </c>
      <c r="D19" s="27">
        <v>1869700</v>
      </c>
      <c r="E19" s="27">
        <v>141146.88</v>
      </c>
      <c r="F19" s="32">
        <f t="shared" si="1"/>
        <v>7.5491725945338831E-2</v>
      </c>
    </row>
    <row r="20" spans="2:6" x14ac:dyDescent="0.25">
      <c r="B20" s="24" t="s">
        <v>36</v>
      </c>
      <c r="C20" s="27">
        <v>0</v>
      </c>
      <c r="D20" s="27">
        <v>3687722</v>
      </c>
      <c r="E20" s="27">
        <v>468057.7</v>
      </c>
      <c r="F20" s="32">
        <f t="shared" si="1"/>
        <v>0.12692326048438576</v>
      </c>
    </row>
    <row r="21" spans="2:6" x14ac:dyDescent="0.25">
      <c r="B21" s="24" t="s">
        <v>40</v>
      </c>
      <c r="C21" s="27">
        <v>0</v>
      </c>
      <c r="D21" s="27">
        <v>9420520</v>
      </c>
      <c r="E21" s="27">
        <v>1525010.34</v>
      </c>
      <c r="F21" s="32">
        <f t="shared" si="1"/>
        <v>0.16188175811950933</v>
      </c>
    </row>
    <row r="22" spans="2:6" x14ac:dyDescent="0.25">
      <c r="B22" s="24" t="s">
        <v>37</v>
      </c>
      <c r="C22" s="27">
        <v>0</v>
      </c>
      <c r="D22" s="27">
        <v>11413</v>
      </c>
      <c r="E22" s="27">
        <v>9523.380000000001</v>
      </c>
      <c r="F22" s="32">
        <f t="shared" si="1"/>
        <v>0.83443266450538867</v>
      </c>
    </row>
    <row r="23" spans="2:6" x14ac:dyDescent="0.25">
      <c r="B23" s="24" t="s">
        <v>38</v>
      </c>
      <c r="C23" s="27">
        <v>38146004</v>
      </c>
      <c r="D23" s="27">
        <v>514103606</v>
      </c>
      <c r="E23" s="27">
        <v>300653147.52999985</v>
      </c>
      <c r="F23" s="32">
        <f t="shared" si="1"/>
        <v>0.58481042346549861</v>
      </c>
    </row>
    <row r="24" spans="2:6" x14ac:dyDescent="0.25">
      <c r="B24" s="40" t="s">
        <v>17</v>
      </c>
      <c r="C24" s="41">
        <f>SUM(C25:C26)</f>
        <v>0</v>
      </c>
      <c r="D24" s="41">
        <f t="shared" ref="D24:E24" si="3">SUM(D25:D26)</f>
        <v>0</v>
      </c>
      <c r="E24" s="41">
        <f t="shared" si="3"/>
        <v>0</v>
      </c>
      <c r="F24" s="42" t="str">
        <f t="shared" ref="F24:F25" si="4">IF(E24=0,"%",E24/D24)</f>
        <v>%</v>
      </c>
    </row>
    <row r="25" spans="2:6" x14ac:dyDescent="0.25">
      <c r="B25" s="24" t="s">
        <v>23</v>
      </c>
      <c r="C25" s="27">
        <v>0</v>
      </c>
      <c r="D25" s="27">
        <v>0</v>
      </c>
      <c r="E25" s="27">
        <v>0</v>
      </c>
      <c r="F25" s="32" t="str">
        <f t="shared" si="4"/>
        <v>%</v>
      </c>
    </row>
    <row r="26" spans="2:6" x14ac:dyDescent="0.25">
      <c r="B26" s="61" t="s">
        <v>26</v>
      </c>
      <c r="C26" s="62">
        <v>0</v>
      </c>
      <c r="D26" s="62">
        <v>0</v>
      </c>
      <c r="E26" s="62">
        <v>0</v>
      </c>
      <c r="F26" s="32" t="str">
        <f t="shared" si="1"/>
        <v>%</v>
      </c>
    </row>
    <row r="27" spans="2:6" x14ac:dyDescent="0.25">
      <c r="B27" s="40" t="s">
        <v>16</v>
      </c>
      <c r="C27" s="41">
        <f>+C28</f>
        <v>0</v>
      </c>
      <c r="D27" s="41">
        <f t="shared" ref="D27:E27" si="5">+D28</f>
        <v>0</v>
      </c>
      <c r="E27" s="41">
        <f t="shared" si="5"/>
        <v>0</v>
      </c>
      <c r="F27" s="42" t="str">
        <f t="shared" si="1"/>
        <v>%</v>
      </c>
    </row>
    <row r="28" spans="2:6" x14ac:dyDescent="0.25">
      <c r="B28" s="24" t="s">
        <v>38</v>
      </c>
      <c r="C28" s="27">
        <v>0</v>
      </c>
      <c r="D28" s="27">
        <v>0</v>
      </c>
      <c r="E28" s="27">
        <v>0</v>
      </c>
      <c r="F28" s="32" t="str">
        <f t="shared" si="1"/>
        <v>%</v>
      </c>
    </row>
    <row r="29" spans="2:6" x14ac:dyDescent="0.25">
      <c r="B29" s="40" t="s">
        <v>15</v>
      </c>
      <c r="C29" s="41">
        <f>+SUM(C30:C36)</f>
        <v>8062328</v>
      </c>
      <c r="D29" s="41">
        <f>+SUM(D30:D36)</f>
        <v>18486984</v>
      </c>
      <c r="E29" s="41">
        <f>+SUM(E30:E36)</f>
        <v>2341699.8299999991</v>
      </c>
      <c r="F29" s="42">
        <f t="shared" si="1"/>
        <v>0.12666748832584046</v>
      </c>
    </row>
    <row r="30" spans="2:6" x14ac:dyDescent="0.25">
      <c r="B30" s="24" t="s">
        <v>28</v>
      </c>
      <c r="C30" s="27">
        <v>0</v>
      </c>
      <c r="D30" s="27">
        <v>613118</v>
      </c>
      <c r="E30" s="27">
        <v>486994.85</v>
      </c>
      <c r="F30" s="32">
        <f t="shared" si="1"/>
        <v>0.79429220802520883</v>
      </c>
    </row>
    <row r="31" spans="2:6" x14ac:dyDescent="0.25">
      <c r="B31" s="24" t="s">
        <v>30</v>
      </c>
      <c r="C31" s="27">
        <v>0</v>
      </c>
      <c r="D31" s="27">
        <v>40113</v>
      </c>
      <c r="E31" s="27">
        <v>16149.46</v>
      </c>
      <c r="F31" s="32">
        <f t="shared" si="1"/>
        <v>0.40259915738040036</v>
      </c>
    </row>
    <row r="32" spans="2:6" x14ac:dyDescent="0.25">
      <c r="B32" s="24" t="s">
        <v>31</v>
      </c>
      <c r="C32" s="27">
        <v>0</v>
      </c>
      <c r="D32" s="27">
        <v>89964</v>
      </c>
      <c r="E32" s="27">
        <v>71564</v>
      </c>
      <c r="F32" s="32">
        <f t="shared" si="1"/>
        <v>0.79547374505357704</v>
      </c>
    </row>
    <row r="33" spans="2:6" x14ac:dyDescent="0.25">
      <c r="B33" s="24" t="s">
        <v>32</v>
      </c>
      <c r="C33" s="27">
        <v>0</v>
      </c>
      <c r="D33" s="27">
        <v>672384</v>
      </c>
      <c r="E33" s="27">
        <v>0</v>
      </c>
      <c r="F33" s="32" t="str">
        <f t="shared" si="1"/>
        <v>%</v>
      </c>
    </row>
    <row r="34" spans="2:6" x14ac:dyDescent="0.25">
      <c r="B34" s="24" t="s">
        <v>34</v>
      </c>
      <c r="C34" s="27">
        <v>0</v>
      </c>
      <c r="D34" s="27">
        <v>4400</v>
      </c>
      <c r="E34" s="27">
        <v>0</v>
      </c>
      <c r="F34" s="32" t="str">
        <f t="shared" si="1"/>
        <v>%</v>
      </c>
    </row>
    <row r="35" spans="2:6" x14ac:dyDescent="0.25">
      <c r="B35" s="24" t="s">
        <v>37</v>
      </c>
      <c r="C35" s="27">
        <v>0</v>
      </c>
      <c r="D35" s="27">
        <v>2051</v>
      </c>
      <c r="E35" s="27">
        <v>981.16</v>
      </c>
      <c r="F35" s="32">
        <f t="shared" si="1"/>
        <v>0.47838127742564601</v>
      </c>
    </row>
    <row r="36" spans="2:6" x14ac:dyDescent="0.25">
      <c r="B36" s="24" t="s">
        <v>38</v>
      </c>
      <c r="C36" s="27">
        <v>8062328</v>
      </c>
      <c r="D36" s="27">
        <v>17064954</v>
      </c>
      <c r="E36" s="27">
        <v>1766010.3599999992</v>
      </c>
      <c r="F36" s="32">
        <f t="shared" si="1"/>
        <v>0.1034875546690603</v>
      </c>
    </row>
    <row r="37" spans="2:6" x14ac:dyDescent="0.25">
      <c r="B37" s="43" t="s">
        <v>3</v>
      </c>
      <c r="C37" s="44">
        <f>+C29+C27+C24+C11</f>
        <v>46316132</v>
      </c>
      <c r="D37" s="44">
        <f>+D29+D27+D24+D11</f>
        <v>687835430</v>
      </c>
      <c r="E37" s="44">
        <f>+E29+E27+E24+E11</f>
        <v>349832207.15999985</v>
      </c>
      <c r="F37" s="45">
        <f t="shared" si="1"/>
        <v>0.50859870239600746</v>
      </c>
    </row>
    <row r="38" spans="2:6" x14ac:dyDescent="0.25">
      <c r="B38" s="34" t="s">
        <v>43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8"/>
  <sheetViews>
    <sheetView showGridLines="0" tabSelected="1" zoomScale="120" zoomScaleNormal="120" workbookViewId="0">
      <selection activeCell="E15" sqref="E15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9" t="s">
        <v>48</v>
      </c>
      <c r="C5" s="69"/>
      <c r="D5" s="69"/>
      <c r="E5" s="69"/>
      <c r="F5" s="69"/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42</v>
      </c>
      <c r="F8" s="48" t="s">
        <v>5</v>
      </c>
    </row>
    <row r="9" spans="2:6" x14ac:dyDescent="0.25">
      <c r="B9" s="40" t="s">
        <v>21</v>
      </c>
      <c r="C9" s="41">
        <f>SUM(C10:C13)</f>
        <v>402459</v>
      </c>
      <c r="D9" s="41">
        <f t="shared" ref="D9:E9" si="0">SUM(D10:D13)</f>
        <v>403726</v>
      </c>
      <c r="E9" s="41">
        <f t="shared" si="0"/>
        <v>4000</v>
      </c>
      <c r="F9" s="42">
        <f t="shared" ref="F9:F17" si="1">IF(E9=0,"%",E9/D9)</f>
        <v>9.9077096842908313E-3</v>
      </c>
    </row>
    <row r="10" spans="2:6" x14ac:dyDescent="0.25">
      <c r="B10" s="24" t="s">
        <v>28</v>
      </c>
      <c r="C10" s="27">
        <v>162351</v>
      </c>
      <c r="D10" s="27">
        <v>162871</v>
      </c>
      <c r="E10" s="27">
        <v>0</v>
      </c>
      <c r="F10" s="32" t="str">
        <f t="shared" si="1"/>
        <v>%</v>
      </c>
    </row>
    <row r="11" spans="2:6" x14ac:dyDescent="0.25">
      <c r="B11" s="66" t="s">
        <v>36</v>
      </c>
      <c r="C11" s="67">
        <v>0</v>
      </c>
      <c r="D11" s="67">
        <v>0</v>
      </c>
      <c r="E11" s="67">
        <v>0</v>
      </c>
      <c r="F11" s="32" t="str">
        <f t="shared" si="1"/>
        <v>%</v>
      </c>
    </row>
    <row r="12" spans="2:6" x14ac:dyDescent="0.25">
      <c r="B12" s="66" t="s">
        <v>40</v>
      </c>
      <c r="C12" s="67">
        <v>78616</v>
      </c>
      <c r="D12" s="67">
        <v>79363</v>
      </c>
      <c r="E12" s="67">
        <v>4000</v>
      </c>
      <c r="F12" s="32">
        <f t="shared" si="1"/>
        <v>5.0401320514597482E-2</v>
      </c>
    </row>
    <row r="13" spans="2:6" x14ac:dyDescent="0.25">
      <c r="B13" s="50" t="s">
        <v>38</v>
      </c>
      <c r="C13" s="28">
        <v>161492</v>
      </c>
      <c r="D13" s="28">
        <v>161492</v>
      </c>
      <c r="E13" s="28">
        <v>0</v>
      </c>
      <c r="F13" s="33" t="str">
        <f t="shared" si="1"/>
        <v>%</v>
      </c>
    </row>
    <row r="14" spans="2:6" x14ac:dyDescent="0.25">
      <c r="B14" s="40" t="s">
        <v>15</v>
      </c>
      <c r="C14" s="41">
        <f>SUM(C15:C16)</f>
        <v>0</v>
      </c>
      <c r="D14" s="41">
        <f t="shared" ref="D14:E14" si="2">SUM(D15:D16)</f>
        <v>0</v>
      </c>
      <c r="E14" s="41">
        <f t="shared" si="2"/>
        <v>0</v>
      </c>
      <c r="F14" s="51" t="str">
        <f t="shared" si="1"/>
        <v>%</v>
      </c>
    </row>
    <row r="15" spans="2:6" x14ac:dyDescent="0.25">
      <c r="B15" s="24" t="s">
        <v>27</v>
      </c>
      <c r="C15" s="27">
        <v>0</v>
      </c>
      <c r="D15" s="27">
        <v>0</v>
      </c>
      <c r="E15" s="27">
        <v>0</v>
      </c>
      <c r="F15" s="32" t="str">
        <f t="shared" si="1"/>
        <v>%</v>
      </c>
    </row>
    <row r="16" spans="2:6" x14ac:dyDescent="0.25">
      <c r="B16" s="50" t="s">
        <v>28</v>
      </c>
      <c r="C16" s="28">
        <v>0</v>
      </c>
      <c r="D16" s="28">
        <v>0</v>
      </c>
      <c r="E16" s="28">
        <v>0</v>
      </c>
      <c r="F16" s="33" t="str">
        <f t="shared" si="1"/>
        <v>%</v>
      </c>
    </row>
    <row r="17" spans="2:6" x14ac:dyDescent="0.25">
      <c r="B17" s="43" t="s">
        <v>3</v>
      </c>
      <c r="C17" s="44">
        <f>+C14+C9</f>
        <v>402459</v>
      </c>
      <c r="D17" s="44">
        <f t="shared" ref="D17:E17" si="3">+D14+D9</f>
        <v>403726</v>
      </c>
      <c r="E17" s="44">
        <f t="shared" si="3"/>
        <v>4000</v>
      </c>
      <c r="F17" s="45">
        <f t="shared" si="1"/>
        <v>9.9077096842908313E-3</v>
      </c>
    </row>
    <row r="18" spans="2:6" x14ac:dyDescent="0.25">
      <c r="B18" s="34" t="s">
        <v>43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ROOC</vt:lpstr>
      <vt:lpstr>ROCC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2024-08-27T16:56:56Z</dcterms:modified>
</cp:coreProperties>
</file>