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8" i="2"/>
  <c r="C63" i="2"/>
  <c r="D63" i="2"/>
  <c r="E63" i="2"/>
  <c r="F49" i="2"/>
  <c r="C53" i="2"/>
  <c r="D53" i="2"/>
  <c r="E53" i="2"/>
  <c r="F57" i="1"/>
  <c r="C63" i="1"/>
  <c r="D63" i="1"/>
  <c r="E63" i="1"/>
  <c r="F48" i="1"/>
  <c r="C53" i="1"/>
  <c r="D53" i="1"/>
  <c r="E53" i="1"/>
  <c r="F10" i="7" l="1"/>
  <c r="F12" i="7"/>
  <c r="F13" i="7"/>
  <c r="F33" i="5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9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50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50" i="2"/>
  <c r="F48" i="2"/>
  <c r="F47" i="2"/>
  <c r="F46" i="2"/>
  <c r="F34" i="2"/>
  <c r="F52" i="1"/>
  <c r="F51" i="1"/>
  <c r="F49" i="1"/>
  <c r="F47" i="1"/>
  <c r="F37" i="1"/>
  <c r="F18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9" i="7" s="1"/>
  <c r="D9" i="7"/>
  <c r="D19" i="7" s="1"/>
  <c r="C9" i="7"/>
  <c r="C19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<sst xmlns="http://schemas.openxmlformats.org/spreadsheetml/2006/main" count="274" uniqueCount="49">
  <si>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</si>
  <si>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</si>
  <si>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</si>
  <si>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</si>
  <si>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</si>
  <si>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</si>
  <si>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</si>
  <si>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</si>
  <si>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</si>
  <si>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</si>
  <si>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</si>
  <si>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</si>
  <si>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</si>
  <si>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</si>
  <si>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</si>
  <si>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</si>
  <si>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</si>
  <si>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</si>
  <si>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</si>
  <si>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</si>
  <si>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</si>
  <si>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</si>
  <si>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</si>
  <si>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</si>
  <si>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</si>
  <si>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</si>
  <si>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</si>
  <si>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</si>
  <si>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</si>
  <si>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</si>
  <si>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</si>
  <si>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</si>
  <si>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</si>
  <si>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</si>
  <si>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</si>
  <si>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</si>
  <si>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</si>
  <si>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</si>
  <si>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</si>
  <si>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</si>
  <si>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</si>
  <si>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31.08.24</t>
  </si>
  <si>
    <t>EJECUCION DE LOS PROGRAMAS PRESUPUESTALES AL MES DE AGOSTO
DEL AÑO FISCAL 2024 DEL PLIEGO 011 MINSA - TODA FUENTE</t>
  </si>
  <si>
    <t>Fuente: SIAF, Consulta Amigable y Base de Datos al 31 de Agosto del 2024</t>
  </si>
  <si>
    <t>EJECUCION DE LOS PROGRAMAS PRESUPUESTALES AL MES DE AGOSTO
DEL AÑO FISCAL 2024 DEL PLIEGO 011 MINSA - RECURSOS ORDINARIOS</t>
  </si>
  <si>
    <t>EJECUCION DE LOS PROGRAMAS PRESUPUESTALES AL MES DE AGOSTO
DEL AÑO FISCAL 2024 DEL PLIEGO 011 MINSA - RECURSOS DIRECTAMENTE RECAUDADOS</t>
  </si>
  <si>
    <t>EJECUCION DE LOS PROGRAMAS PRESUPUESTALES AL MES DE AGOSTO
DEL AÑO FISCAL 2024 DEL PLIEGO 011 MINSA - ROOC</t>
  </si>
  <si>
    <t>EJECUCION DE LOS PROGRAMAS PRESUPUESTALES AL MES DE AGOSTO
DEL AÑO FISCAL 2024 DEL PLIEGO 011 MINSA - DONACIONES Y TRANSFERENCIAS</t>
  </si>
  <si>
    <t>EJECUCION DE LOS PROGRAMAS PRESUPUESTALES AL MES DE AGOSTO
DEL AÑO FISCAL 2024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</si>
</sst>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tabSelected="1" topLeftCell="A44" zoomScale="120" zoomScaleNormal="120" workbookViewId="0">
      <selection activeCell="A44" sqref="A44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42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4747146746</v>
      </c>
      <c r="E9" s="41">
        <f>SUM(E10:E22)</f>
        <v>3020956168.2800002</v>
      </c>
      <c r="F9" s="53">
        <f t="shared" ref="F9:F77" si="0">IF(E9=0,"%",E9/D9)</f>
        <v>0.63637303203771667</v>
      </c>
    </row>
    <row r="10" spans="2:6" x14ac:dyDescent="0.25">
      <c r="B10" s="16" t="s">
        <v>28</v>
      </c>
      <c r="C10" s="29">
        <v>318707385</v>
      </c>
      <c r="D10" s="29">
        <v>361116769</v>
      </c>
      <c r="E10" s="29">
        <v>237048389.94000003</v>
      </c>
      <c r="F10" s="54">
        <f t="shared" si="0"/>
        <v>0.65643141025112584</v>
      </c>
    </row>
    <row r="11" spans="2:6" x14ac:dyDescent="0.25">
      <c r="B11" s="17" t="s">
        <v>29</v>
      </c>
      <c r="C11" s="30">
        <v>66191045</v>
      </c>
      <c r="D11" s="30">
        <v>90863933</v>
      </c>
      <c r="E11" s="30">
        <v>58698401.12999998</v>
      </c>
      <c r="F11" s="55">
        <f t="shared" si="0"/>
        <v>0.64600330617429891</v>
      </c>
    </row>
    <row r="12" spans="2:6" x14ac:dyDescent="0.25">
      <c r="B12" s="17" t="s">
        <v>30</v>
      </c>
      <c r="C12" s="30">
        <v>26491040</v>
      </c>
      <c r="D12" s="30">
        <v>33952566</v>
      </c>
      <c r="E12" s="30">
        <v>20084952.00999999</v>
      </c>
      <c r="F12" s="55">
        <f t="shared" si="0"/>
        <v>0.59155917729458185</v>
      </c>
    </row>
    <row r="13" spans="2:6" x14ac:dyDescent="0.25">
      <c r="B13" s="17" t="s">
        <v>31</v>
      </c>
      <c r="C13" s="30">
        <v>129574385</v>
      </c>
      <c r="D13" s="30">
        <v>161423844</v>
      </c>
      <c r="E13" s="30">
        <v>105708383.28999998</v>
      </c>
      <c r="F13" s="55">
        <f t="shared" si="0"/>
        <v>0.65484987019637553</v>
      </c>
    </row>
    <row r="14" spans="2:6" x14ac:dyDescent="0.25">
      <c r="B14" s="17" t="s">
        <v>32</v>
      </c>
      <c r="C14" s="30">
        <v>70692443</v>
      </c>
      <c r="D14" s="30">
        <v>81235533</v>
      </c>
      <c r="E14" s="30">
        <v>46501618.420000032</v>
      </c>
      <c r="F14" s="55">
        <f t="shared" si="0"/>
        <v>0.57242953548418318</v>
      </c>
    </row>
    <row r="15" spans="2:6" x14ac:dyDescent="0.25">
      <c r="B15" s="17" t="s">
        <v>33</v>
      </c>
      <c r="C15" s="30">
        <v>8204856</v>
      </c>
      <c r="D15" s="30">
        <v>11012073</v>
      </c>
      <c r="E15" s="30">
        <v>6723723.5099999979</v>
      </c>
      <c r="F15" s="55">
        <f t="shared" si="0"/>
        <v>0.61057745530746099</v>
      </c>
    </row>
    <row r="16" spans="2:6" x14ac:dyDescent="0.25">
      <c r="B16" s="17" t="s">
        <v>34</v>
      </c>
      <c r="C16" s="30">
        <v>371653925</v>
      </c>
      <c r="D16" s="30">
        <v>442663574</v>
      </c>
      <c r="E16" s="30">
        <v>296914300.10000002</v>
      </c>
      <c r="F16" s="55">
        <f t="shared" si="0"/>
        <v>0.67074482189040485</v>
      </c>
    </row>
    <row r="17" spans="2:6" x14ac:dyDescent="0.25">
      <c r="B17" s="17" t="s">
        <v>35</v>
      </c>
      <c r="C17" s="30">
        <v>47519949</v>
      </c>
      <c r="D17" s="30">
        <v>61895808</v>
      </c>
      <c r="E17" s="30">
        <v>38741658.740000017</v>
      </c>
      <c r="F17" s="55">
        <f t="shared" si="0"/>
        <v>0.62591732771304998</v>
      </c>
    </row>
    <row r="18" spans="2:6" x14ac:dyDescent="0.25">
      <c r="B18" s="17" t="s">
        <v>36</v>
      </c>
      <c r="C18" s="30">
        <v>113385291</v>
      </c>
      <c r="D18" s="30">
        <v>132363126</v>
      </c>
      <c r="E18" s="30">
        <v>73060697.840000063</v>
      </c>
      <c r="F18" s="55">
        <f t="shared" si="0"/>
        <v>0.55197168613258696</v>
      </c>
    </row>
    <row r="19" spans="2:6" x14ac:dyDescent="0.25">
      <c r="B19" s="17" t="s">
        <v>40</v>
      </c>
      <c r="C19" s="30">
        <v>134039586</v>
      </c>
      <c r="D19" s="30">
        <v>197321285</v>
      </c>
      <c r="E19" s="30">
        <v>132024894.54000008</v>
      </c>
      <c r="F19" s="55">
        <f t="shared" si="0"/>
        <v>0.66908592522089083</v>
      </c>
    </row>
    <row r="20" spans="2:6" x14ac:dyDescent="0.25">
      <c r="B20" s="17" t="s">
        <v>39</v>
      </c>
      <c r="C20" s="30">
        <v>24041518</v>
      </c>
      <c r="D20" s="30">
        <v>24855659</v>
      </c>
      <c r="E20" s="30">
        <v>15707861.999999994</v>
      </c>
      <c r="F20" s="55">
        <f t="shared" si="0"/>
        <v>0.63196320805656347</v>
      </c>
    </row>
    <row r="21" spans="2:6" x14ac:dyDescent="0.25">
      <c r="B21" s="17" t="s">
        <v>37</v>
      </c>
      <c r="C21" s="30">
        <v>2061845518</v>
      </c>
      <c r="D21" s="30">
        <v>1504912118</v>
      </c>
      <c r="E21" s="30">
        <v>926952908.33000052</v>
      </c>
      <c r="F21" s="55">
        <f t="shared" si="0"/>
        <v>0.6159515211837775</v>
      </c>
    </row>
    <row r="22" spans="2:6" x14ac:dyDescent="0.25">
      <c r="B22" s="17" t="s">
        <v>38</v>
      </c>
      <c r="C22" s="30">
        <v>1670246670</v>
      </c>
      <c r="D22" s="30">
        <v>1643530458</v>
      </c>
      <c r="E22" s="30">
        <v>1062788378.4299997</v>
      </c>
      <c r="F22" s="55">
        <f t="shared" si="0"/>
        <v>0.64664963965638889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155348049</v>
      </c>
      <c r="E23" s="41">
        <f>SUM(E24:E29)</f>
        <v>100621157.73999999</v>
      </c>
      <c r="F23" s="53">
        <f t="shared" si="0"/>
        <v>0.64771433170686288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3317220</v>
      </c>
      <c r="E28" s="30">
        <v>1322367.77</v>
      </c>
      <c r="F28" s="55">
        <f t="shared" si="0"/>
        <v>0.39863734392051176</v>
      </c>
    </row>
    <row r="29" spans="2:6" x14ac:dyDescent="0.25">
      <c r="B29" s="17" t="s">
        <v>38</v>
      </c>
      <c r="C29" s="30">
        <v>146960156</v>
      </c>
      <c r="D29" s="30">
        <v>152018829</v>
      </c>
      <c r="E29" s="30">
        <v>99298789.969999999</v>
      </c>
      <c r="F29" s="55">
        <f t="shared" si="0"/>
        <v>0.65320059773648165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3058591875</v>
      </c>
      <c r="E30" s="41">
        <f>SUM(E31:E43)</f>
        <v>1754188238.2799988</v>
      </c>
      <c r="F30" s="53">
        <f t="shared" si="0"/>
        <v>0.57352805145995456</v>
      </c>
    </row>
    <row r="31" spans="2:6" x14ac:dyDescent="0.25">
      <c r="B31" s="16" t="s">
        <v>28</v>
      </c>
      <c r="C31" s="29">
        <v>62452820</v>
      </c>
      <c r="D31" s="29">
        <v>88736548</v>
      </c>
      <c r="E31" s="29">
        <v>53252276.579999954</v>
      </c>
      <c r="F31" s="54">
        <f t="shared" si="0"/>
        <v>0.60011661237937663</v>
      </c>
    </row>
    <row r="32" spans="2:6" x14ac:dyDescent="0.25">
      <c r="B32" s="17" t="s">
        <v>29</v>
      </c>
      <c r="C32" s="30">
        <v>107361174</v>
      </c>
      <c r="D32" s="30">
        <v>98323354</v>
      </c>
      <c r="E32" s="30">
        <v>42700132.650000006</v>
      </c>
      <c r="F32" s="55">
        <f t="shared" si="0"/>
        <v>0.43428271018907683</v>
      </c>
    </row>
    <row r="33" spans="2:6" x14ac:dyDescent="0.25">
      <c r="B33" s="17" t="s">
        <v>30</v>
      </c>
      <c r="C33" s="30">
        <v>37180855</v>
      </c>
      <c r="D33" s="30">
        <v>49515925</v>
      </c>
      <c r="E33" s="30">
        <v>29421611.570000008</v>
      </c>
      <c r="F33" s="55">
        <f t="shared" si="0"/>
        <v>0.59418483184955162</v>
      </c>
    </row>
    <row r="34" spans="2:6" x14ac:dyDescent="0.25">
      <c r="B34" s="17" t="s">
        <v>31</v>
      </c>
      <c r="C34" s="30">
        <v>14929465</v>
      </c>
      <c r="D34" s="30">
        <v>32321421</v>
      </c>
      <c r="E34" s="30">
        <v>14160278.640000004</v>
      </c>
      <c r="F34" s="55">
        <f t="shared" si="0"/>
        <v>0.43810817104854405</v>
      </c>
    </row>
    <row r="35" spans="2:6" x14ac:dyDescent="0.25">
      <c r="B35" s="17" t="s">
        <v>32</v>
      </c>
      <c r="C35" s="30">
        <v>297440732</v>
      </c>
      <c r="D35" s="30">
        <v>342831405</v>
      </c>
      <c r="E35" s="30">
        <v>169375048.87000003</v>
      </c>
      <c r="F35" s="55">
        <f t="shared" si="0"/>
        <v>0.49404764674344825</v>
      </c>
    </row>
    <row r="36" spans="2:6" x14ac:dyDescent="0.25">
      <c r="B36" s="17" t="s">
        <v>33</v>
      </c>
      <c r="C36" s="30">
        <v>11968071</v>
      </c>
      <c r="D36" s="30">
        <v>15017532</v>
      </c>
      <c r="E36" s="30">
        <v>7420547.4400000004</v>
      </c>
      <c r="F36" s="55">
        <f t="shared" si="0"/>
        <v>0.49412562863192172</v>
      </c>
    </row>
    <row r="37" spans="2:6" x14ac:dyDescent="0.25">
      <c r="B37" s="17" t="s">
        <v>34</v>
      </c>
      <c r="C37" s="30">
        <v>13482424</v>
      </c>
      <c r="D37" s="30">
        <v>37571311</v>
      </c>
      <c r="E37" s="30">
        <v>25477586.390000015</v>
      </c>
      <c r="F37" s="55">
        <f t="shared" si="0"/>
        <v>0.67811278637575401</v>
      </c>
    </row>
    <row r="38" spans="2:6" x14ac:dyDescent="0.25">
      <c r="B38" s="17" t="s">
        <v>35</v>
      </c>
      <c r="C38" s="30">
        <v>4559211</v>
      </c>
      <c r="D38" s="30">
        <v>9512791</v>
      </c>
      <c r="E38" s="30">
        <v>5493883.6799999988</v>
      </c>
      <c r="F38" s="55">
        <f t="shared" si="0"/>
        <v>0.57752595216272473</v>
      </c>
    </row>
    <row r="39" spans="2:6" x14ac:dyDescent="0.25">
      <c r="B39" s="17" t="s">
        <v>36</v>
      </c>
      <c r="C39" s="30">
        <v>34101935</v>
      </c>
      <c r="D39" s="30">
        <v>37514484</v>
      </c>
      <c r="E39" s="30">
        <v>14759079.890000006</v>
      </c>
      <c r="F39" s="55">
        <f t="shared" si="0"/>
        <v>0.39342350783766628</v>
      </c>
    </row>
    <row r="40" spans="2:6" x14ac:dyDescent="0.25">
      <c r="B40" s="17" t="s">
        <v>40</v>
      </c>
      <c r="C40" s="30">
        <v>50917478</v>
      </c>
      <c r="D40" s="30">
        <v>82606126</v>
      </c>
      <c r="E40" s="30">
        <v>37490842.570000008</v>
      </c>
      <c r="F40" s="55">
        <f t="shared" si="0"/>
        <v>0.45385063294216227</v>
      </c>
    </row>
    <row r="41" spans="2:6" x14ac:dyDescent="0.25">
      <c r="B41" s="17" t="s">
        <v>39</v>
      </c>
      <c r="C41" s="30">
        <v>883126</v>
      </c>
      <c r="D41" s="30">
        <v>877181</v>
      </c>
      <c r="E41" s="30">
        <v>553954.07000000007</v>
      </c>
      <c r="F41" s="55">
        <f t="shared" si="0"/>
        <v>0.63151626631219793</v>
      </c>
    </row>
    <row r="42" spans="2:6" x14ac:dyDescent="0.25">
      <c r="B42" s="17" t="s">
        <v>37</v>
      </c>
      <c r="C42" s="30">
        <v>628517290</v>
      </c>
      <c r="D42" s="30">
        <v>478314358</v>
      </c>
      <c r="E42" s="30">
        <v>292280074.31999975</v>
      </c>
      <c r="F42" s="55">
        <f t="shared" si="0"/>
        <v>0.61106272356557556</v>
      </c>
    </row>
    <row r="43" spans="2:6" x14ac:dyDescent="0.25">
      <c r="B43" s="17" t="s">
        <v>38</v>
      </c>
      <c r="C43" s="30">
        <v>1138735556</v>
      </c>
      <c r="D43" s="30">
        <v>1785449439</v>
      </c>
      <c r="E43" s="30">
        <v>1061802921.6099989</v>
      </c>
      <c r="F43" s="55">
        <f t="shared" si="0"/>
        <v>0.59469783821192768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760760278</v>
      </c>
      <c r="E44" s="41">
        <f>SUM(E45:E52)</f>
        <v>573552923.58999991</v>
      </c>
      <c r="F44" s="53">
        <f t="shared" si="0"/>
        <v>0.75392070298128777</v>
      </c>
    </row>
    <row r="45" spans="2:6" x14ac:dyDescent="0.25">
      <c r="B45" s="17" t="s">
        <v>28</v>
      </c>
      <c r="C45" s="30">
        <v>7200122</v>
      </c>
      <c r="D45" s="30">
        <v>28273871</v>
      </c>
      <c r="E45" s="30">
        <v>28141453.640000001</v>
      </c>
      <c r="F45" s="55">
        <f t="shared" si="0"/>
        <v>0.9953166172399952</v>
      </c>
    </row>
    <row r="46" spans="2:6" x14ac:dyDescent="0.25">
      <c r="B46" s="17" t="s">
        <v>29</v>
      </c>
      <c r="C46" s="30">
        <v>0</v>
      </c>
      <c r="D46" s="30">
        <v>11644148</v>
      </c>
      <c r="E46" s="30">
        <v>10926103.66</v>
      </c>
      <c r="F46" s="55">
        <f t="shared" ref="F46:F52" si="1">IF(E46=0,"%",E46/D46)</f>
        <v>0.93833431694616043</v>
      </c>
    </row>
    <row r="47" spans="2:6" x14ac:dyDescent="0.25">
      <c r="B47" s="17" t="s">
        <v>30</v>
      </c>
      <c r="C47" s="30">
        <v>12000000</v>
      </c>
      <c r="D47" s="30">
        <v>4903096</v>
      </c>
      <c r="E47" s="30">
        <v>4903095.07</v>
      </c>
      <c r="F47" s="55">
        <f t="shared" si="1"/>
        <v>0.99999981032392604</v>
      </c>
    </row>
    <row r="48" spans="2:6" x14ac:dyDescent="0.25">
      <c r="B48" s="17" t="s">
        <v>31</v>
      </c>
      <c r="C48" s="30">
        <v>0</v>
      </c>
      <c r="D48" s="30">
        <v>42996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27438588</v>
      </c>
      <c r="E49" s="30">
        <v>24803649.879999999</v>
      </c>
      <c r="F49" s="55">
        <f t="shared" si="1"/>
        <v>0.90396961680389676</v>
      </c>
    </row>
    <row r="50" spans="2:6" x14ac:dyDescent="0.25">
      <c r="B50" s="17" t="s">
        <v>40</v>
      </c>
      <c r="C50" s="30">
        <v>282543278</v>
      </c>
      <c r="D50" s="30">
        <v>315012354</v>
      </c>
      <c r="E50" s="30">
        <v>288213844.71999997</v>
      </c>
      <c r="F50" s="55">
        <f>IF(E50=0,"%",E50/D50)</f>
        <v>0.91492870378029667</v>
      </c>
    </row>
    <row r="51" spans="2:6" x14ac:dyDescent="0.25">
      <c r="B51" s="17" t="s">
        <v>37</v>
      </c>
      <c r="C51" s="30">
        <v>1609542</v>
      </c>
      <c r="D51" s="30">
        <v>5594501</v>
      </c>
      <c r="E51" s="30">
        <v>3432331.7</v>
      </c>
      <c r="F51" s="55">
        <f t="shared" si="1"/>
        <v>0.61351882857827722</v>
      </c>
    </row>
    <row r="52" spans="2:6" x14ac:dyDescent="0.25">
      <c r="B52" s="17" t="s">
        <v>38</v>
      </c>
      <c r="C52" s="30">
        <v>287703611</v>
      </c>
      <c r="D52" s="30">
        <v>367850724</v>
      </c>
      <c r="E52" s="30">
        <v>213132444.92000002</v>
      </c>
      <c r="F52" s="55">
        <f t="shared" si="1"/>
        <v>0.57939928077999381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129271864</v>
      </c>
      <c r="E53" s="41">
        <f>+SUM(E54:E62)</f>
        <v>93355434.329999998</v>
      </c>
      <c r="F53" s="53">
        <f t="shared" si="0"/>
        <v>0.72216359725423318</v>
      </c>
    </row>
    <row r="54" spans="2:6" x14ac:dyDescent="0.25">
      <c r="B54" s="16" t="s">
        <v>28</v>
      </c>
      <c r="C54" s="29">
        <v>124732</v>
      </c>
      <c r="D54" s="29">
        <v>9957471</v>
      </c>
      <c r="E54" s="29">
        <v>9741908</v>
      </c>
      <c r="F54" s="54">
        <f t="shared" si="0"/>
        <v>0.97835163165426242</v>
      </c>
    </row>
    <row r="55" spans="2:6" x14ac:dyDescent="0.25">
      <c r="B55" s="17" t="s">
        <v>29</v>
      </c>
      <c r="C55" s="30">
        <v>0</v>
      </c>
      <c r="D55" s="30">
        <v>3615586</v>
      </c>
      <c r="E55" s="30">
        <v>2564210</v>
      </c>
      <c r="F55" s="55">
        <f t="shared" si="0"/>
        <v>0.70921006995823088</v>
      </c>
    </row>
    <row r="56" spans="2:6" x14ac:dyDescent="0.25">
      <c r="B56" s="17" t="s">
        <v>30</v>
      </c>
      <c r="C56" s="30">
        <v>128000</v>
      </c>
      <c r="D56" s="30">
        <v>5153190</v>
      </c>
      <c r="E56" s="30">
        <v>5137688</v>
      </c>
      <c r="F56" s="55">
        <f t="shared" si="0"/>
        <v>0.99699176626516783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22137202</v>
      </c>
      <c r="E58" s="30">
        <v>7044471</v>
      </c>
      <c r="F58" s="55">
        <f t="shared" ref="F58" si="2">IF(E58=0,"%",E58/D58)</f>
        <v>0.31821867099554857</v>
      </c>
    </row>
    <row r="59" spans="2:6" x14ac:dyDescent="0.25">
      <c r="B59" s="17" t="s">
        <v>36</v>
      </c>
      <c r="C59" s="30">
        <v>0</v>
      </c>
      <c r="D59" s="30">
        <v>4531442</v>
      </c>
      <c r="E59" s="30">
        <v>108347</v>
      </c>
      <c r="F59" s="55">
        <f t="shared" si="0"/>
        <v>2.3910048942477915E-2</v>
      </c>
    </row>
    <row r="60" spans="2:6" x14ac:dyDescent="0.25">
      <c r="B60" s="17" t="s">
        <v>40</v>
      </c>
      <c r="C60" s="30">
        <v>43986363</v>
      </c>
      <c r="D60" s="30">
        <v>29740492</v>
      </c>
      <c r="E60" s="30">
        <v>27226220</v>
      </c>
      <c r="F60" s="55">
        <f t="shared" si="0"/>
        <v>0.91545963664622632</v>
      </c>
    </row>
    <row r="61" spans="2:6" x14ac:dyDescent="0.25">
      <c r="B61" s="17" t="s">
        <v>37</v>
      </c>
      <c r="C61" s="30">
        <v>18762008</v>
      </c>
      <c r="D61" s="30">
        <v>5435491</v>
      </c>
      <c r="E61" s="30">
        <v>3842213.6900000004</v>
      </c>
      <c r="F61" s="55">
        <f t="shared" si="0"/>
        <v>0.70687518202127464</v>
      </c>
    </row>
    <row r="62" spans="2:6" x14ac:dyDescent="0.25">
      <c r="B62" s="17" t="s">
        <v>38</v>
      </c>
      <c r="C62" s="30">
        <v>54761497</v>
      </c>
      <c r="D62" s="30">
        <v>48700990</v>
      </c>
      <c r="E62" s="30">
        <v>37690376.640000001</v>
      </c>
      <c r="F62" s="55">
        <f t="shared" si="0"/>
        <v>0.77391397259070094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1322043412</v>
      </c>
      <c r="E63" s="41">
        <f>SUM(E64:E76)</f>
        <v>582655035.36999989</v>
      </c>
      <c r="F63" s="53">
        <f t="shared" si="0"/>
        <v>0.44072307314670833</v>
      </c>
    </row>
    <row r="64" spans="2:6" x14ac:dyDescent="0.25">
      <c r="B64" s="16" t="s">
        <v>28</v>
      </c>
      <c r="C64" s="29">
        <v>45063067</v>
      </c>
      <c r="D64" s="29">
        <v>69003503</v>
      </c>
      <c r="E64" s="29">
        <v>60170266.990000002</v>
      </c>
      <c r="F64" s="54">
        <f t="shared" si="0"/>
        <v>0.87198858570991677</v>
      </c>
    </row>
    <row r="65" spans="2:6" x14ac:dyDescent="0.25">
      <c r="B65" s="17" t="s">
        <v>29</v>
      </c>
      <c r="C65" s="30">
        <v>0</v>
      </c>
      <c r="D65" s="30">
        <v>777637</v>
      </c>
      <c r="E65" s="30">
        <v>575990.15999999992</v>
      </c>
      <c r="F65" s="55">
        <f t="shared" si="0"/>
        <v>0.74069284254735812</v>
      </c>
    </row>
    <row r="66" spans="2:6" x14ac:dyDescent="0.25">
      <c r="B66" s="17" t="s">
        <v>30</v>
      </c>
      <c r="C66" s="30">
        <v>3276</v>
      </c>
      <c r="D66" s="30">
        <v>312880</v>
      </c>
      <c r="E66" s="30">
        <v>54867.49</v>
      </c>
      <c r="F66" s="55">
        <f t="shared" si="0"/>
        <v>0.17536272692406032</v>
      </c>
    </row>
    <row r="67" spans="2:6" x14ac:dyDescent="0.25">
      <c r="B67" s="17" t="s">
        <v>31</v>
      </c>
      <c r="C67" s="30">
        <v>0</v>
      </c>
      <c r="D67" s="30">
        <v>1099349</v>
      </c>
      <c r="E67" s="30">
        <v>470046.74</v>
      </c>
      <c r="F67" s="55">
        <f t="shared" si="0"/>
        <v>0.42756826085255911</v>
      </c>
    </row>
    <row r="68" spans="2:6" x14ac:dyDescent="0.25">
      <c r="B68" s="17" t="s">
        <v>32</v>
      </c>
      <c r="C68" s="30">
        <v>121266000</v>
      </c>
      <c r="D68" s="30">
        <v>121445435</v>
      </c>
      <c r="E68" s="30">
        <v>19703445.84</v>
      </c>
      <c r="F68" s="55">
        <f t="shared" si="0"/>
        <v>0.16224114014660163</v>
      </c>
    </row>
    <row r="69" spans="2:6" x14ac:dyDescent="0.25">
      <c r="B69" s="17" t="s">
        <v>33</v>
      </c>
      <c r="C69" s="30">
        <v>0</v>
      </c>
      <c r="D69" s="30">
        <v>523968</v>
      </c>
      <c r="E69" s="30">
        <v>249149.81999999998</v>
      </c>
      <c r="F69" s="55">
        <f t="shared" si="0"/>
        <v>0.47550579424697687</v>
      </c>
    </row>
    <row r="70" spans="2:6" x14ac:dyDescent="0.25">
      <c r="B70" s="17" t="s">
        <v>34</v>
      </c>
      <c r="C70" s="30">
        <v>0</v>
      </c>
      <c r="D70" s="30">
        <v>612160</v>
      </c>
      <c r="E70" s="30">
        <v>368520.16</v>
      </c>
      <c r="F70" s="55">
        <f t="shared" si="0"/>
        <v>0.60199973863042333</v>
      </c>
    </row>
    <row r="71" spans="2:6" x14ac:dyDescent="0.25">
      <c r="B71" s="17" t="s">
        <v>35</v>
      </c>
      <c r="C71" s="30">
        <v>0</v>
      </c>
      <c r="D71" s="30">
        <v>402533</v>
      </c>
      <c r="E71" s="30">
        <v>165894.45000000001</v>
      </c>
      <c r="F71" s="55">
        <f t="shared" si="0"/>
        <v>0.41212633498371565</v>
      </c>
    </row>
    <row r="72" spans="2:6" x14ac:dyDescent="0.25">
      <c r="B72" s="17" t="s">
        <v>36</v>
      </c>
      <c r="C72" s="30">
        <v>3163164</v>
      </c>
      <c r="D72" s="30">
        <v>3571605</v>
      </c>
      <c r="E72" s="30">
        <v>1614955.3300000005</v>
      </c>
      <c r="F72" s="55">
        <f t="shared" si="0"/>
        <v>0.45216515544132135</v>
      </c>
    </row>
    <row r="73" spans="2:6" x14ac:dyDescent="0.25">
      <c r="B73" s="17" t="s">
        <v>40</v>
      </c>
      <c r="C73" s="30">
        <v>0</v>
      </c>
      <c r="D73" s="30">
        <v>713882</v>
      </c>
      <c r="E73" s="30">
        <v>132096.16</v>
      </c>
      <c r="F73" s="55">
        <f t="shared" si="0"/>
        <v>0.1850392081604523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0</v>
      </c>
      <c r="F74" s="55" t="str">
        <f t="shared" si="0"/>
        <v>%</v>
      </c>
    </row>
    <row r="75" spans="2:6" x14ac:dyDescent="0.25">
      <c r="B75" s="17" t="s">
        <v>37</v>
      </c>
      <c r="C75" s="30">
        <v>19954195</v>
      </c>
      <c r="D75" s="30">
        <v>25081384</v>
      </c>
      <c r="E75" s="30">
        <v>11508484.900000004</v>
      </c>
      <c r="F75" s="55">
        <f t="shared" si="0"/>
        <v>0.45884568810078441</v>
      </c>
    </row>
    <row r="76" spans="2:6" x14ac:dyDescent="0.25">
      <c r="B76" s="17" t="s">
        <v>38</v>
      </c>
      <c r="C76" s="30">
        <v>1192860183</v>
      </c>
      <c r="D76" s="30">
        <v>1098489076</v>
      </c>
      <c r="E76" s="30">
        <v>487641317.32999986</v>
      </c>
      <c r="F76" s="55">
        <f t="shared" si="0"/>
        <v>0.44392004252393663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10173162224</v>
      </c>
      <c r="E77" s="44">
        <f>+E63+E53+E44+E30+E23+E9</f>
        <v>6125328957.5899982</v>
      </c>
      <c r="F77" s="56">
        <f t="shared" si="0"/>
        <v>0.60210668253568567</v>
      </c>
    </row>
    <row r="78" spans="2:6" x14ac:dyDescent="0.2">
      <c r="B78" s="34" t="s">
        <v>43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4747146746</v>
      </c>
      <c r="E9" s="41">
        <f>SUM(E10:E22)</f>
        <v>3020956168.2800002</v>
      </c>
      <c r="F9" s="42">
        <f t="shared" ref="F9:F77" si="0">IF(E9=0,"%",E9/D9)</f>
        <v>0.63637303203771667</v>
      </c>
    </row>
    <row r="10" spans="2:6" x14ac:dyDescent="0.25">
      <c r="B10" s="11" t="s">
        <v>28</v>
      </c>
      <c r="C10" s="26">
        <v>318707385</v>
      </c>
      <c r="D10" s="26">
        <v>361116769</v>
      </c>
      <c r="E10" s="26">
        <v>237048389.94</v>
      </c>
      <c r="F10" s="31">
        <f t="shared" si="0"/>
        <v>0.65643141025112572</v>
      </c>
    </row>
    <row r="11" spans="2:6" x14ac:dyDescent="0.25">
      <c r="B11" s="13" t="s">
        <v>29</v>
      </c>
      <c r="C11" s="27">
        <v>66191045</v>
      </c>
      <c r="D11" s="27">
        <v>90863933</v>
      </c>
      <c r="E11" s="27">
        <v>58698401.129999988</v>
      </c>
      <c r="F11" s="22">
        <f t="shared" si="0"/>
        <v>0.64600330617429902</v>
      </c>
    </row>
    <row r="12" spans="2:6" x14ac:dyDescent="0.25">
      <c r="B12" s="13" t="s">
        <v>30</v>
      </c>
      <c r="C12" s="27">
        <v>26491040</v>
      </c>
      <c r="D12" s="27">
        <v>33952566</v>
      </c>
      <c r="E12" s="27">
        <v>20084952.009999994</v>
      </c>
      <c r="F12" s="22">
        <f t="shared" si="0"/>
        <v>0.59155917729458196</v>
      </c>
    </row>
    <row r="13" spans="2:6" x14ac:dyDescent="0.25">
      <c r="B13" s="13" t="s">
        <v>31</v>
      </c>
      <c r="C13" s="27">
        <v>129574385</v>
      </c>
      <c r="D13" s="27">
        <v>161423844</v>
      </c>
      <c r="E13" s="27">
        <v>105708383.28999995</v>
      </c>
      <c r="F13" s="22">
        <f t="shared" si="0"/>
        <v>0.65484987019637542</v>
      </c>
    </row>
    <row r="14" spans="2:6" x14ac:dyDescent="0.25">
      <c r="B14" s="13" t="s">
        <v>32</v>
      </c>
      <c r="C14" s="27">
        <v>70692443</v>
      </c>
      <c r="D14" s="27">
        <v>81235533</v>
      </c>
      <c r="E14" s="27">
        <v>46501618.420000009</v>
      </c>
      <c r="F14" s="22">
        <f t="shared" si="0"/>
        <v>0.57242953548418285</v>
      </c>
    </row>
    <row r="15" spans="2:6" x14ac:dyDescent="0.25">
      <c r="B15" s="13" t="s">
        <v>33</v>
      </c>
      <c r="C15" s="27">
        <v>8204856</v>
      </c>
      <c r="D15" s="27">
        <v>11012073</v>
      </c>
      <c r="E15" s="27">
        <v>6723723.5099999979</v>
      </c>
      <c r="F15" s="22">
        <f t="shared" si="0"/>
        <v>0.61057745530746099</v>
      </c>
    </row>
    <row r="16" spans="2:6" x14ac:dyDescent="0.25">
      <c r="B16" s="13" t="s">
        <v>34</v>
      </c>
      <c r="C16" s="27">
        <v>371653925</v>
      </c>
      <c r="D16" s="27">
        <v>442663574</v>
      </c>
      <c r="E16" s="27">
        <v>296914300.10000002</v>
      </c>
      <c r="F16" s="22">
        <f t="shared" si="0"/>
        <v>0.67074482189040485</v>
      </c>
    </row>
    <row r="17" spans="2:6" x14ac:dyDescent="0.25">
      <c r="B17" s="13" t="s">
        <v>35</v>
      </c>
      <c r="C17" s="27">
        <v>47519949</v>
      </c>
      <c r="D17" s="27">
        <v>61895808</v>
      </c>
      <c r="E17" s="27">
        <v>38741658.739999987</v>
      </c>
      <c r="F17" s="22">
        <f t="shared" si="0"/>
        <v>0.62591732771304942</v>
      </c>
    </row>
    <row r="18" spans="2:6" x14ac:dyDescent="0.25">
      <c r="B18" s="13" t="s">
        <v>36</v>
      </c>
      <c r="C18" s="27">
        <v>113385291</v>
      </c>
      <c r="D18" s="27">
        <v>132363126</v>
      </c>
      <c r="E18" s="27">
        <v>73060697.840000033</v>
      </c>
      <c r="F18" s="22">
        <f t="shared" si="0"/>
        <v>0.55197168613258674</v>
      </c>
    </row>
    <row r="19" spans="2:6" x14ac:dyDescent="0.25">
      <c r="B19" s="13" t="s">
        <v>40</v>
      </c>
      <c r="C19" s="27">
        <v>134039586</v>
      </c>
      <c r="D19" s="27">
        <v>197321285</v>
      </c>
      <c r="E19" s="27">
        <v>132024894.53999999</v>
      </c>
      <c r="F19" s="22">
        <f t="shared" si="0"/>
        <v>0.66908592522089039</v>
      </c>
    </row>
    <row r="20" spans="2:6" x14ac:dyDescent="0.25">
      <c r="B20" s="13" t="s">
        <v>39</v>
      </c>
      <c r="C20" s="27">
        <v>24041518</v>
      </c>
      <c r="D20" s="27">
        <v>24855659</v>
      </c>
      <c r="E20" s="27">
        <v>15707861.999999998</v>
      </c>
      <c r="F20" s="22">
        <f t="shared" si="0"/>
        <v>0.63196320805656359</v>
      </c>
    </row>
    <row r="21" spans="2:6" x14ac:dyDescent="0.25">
      <c r="B21" s="13" t="s">
        <v>37</v>
      </c>
      <c r="C21" s="27">
        <v>2061845518</v>
      </c>
      <c r="D21" s="27">
        <v>1504912118</v>
      </c>
      <c r="E21" s="27">
        <v>926952908.33000052</v>
      </c>
      <c r="F21" s="22">
        <f t="shared" si="0"/>
        <v>0.6159515211837775</v>
      </c>
    </row>
    <row r="22" spans="2:6" x14ac:dyDescent="0.25">
      <c r="B22" s="13" t="s">
        <v>38</v>
      </c>
      <c r="C22" s="27">
        <v>1670246670</v>
      </c>
      <c r="D22" s="27">
        <v>1643530458</v>
      </c>
      <c r="E22" s="27">
        <v>1062788378.4299997</v>
      </c>
      <c r="F22" s="22">
        <f t="shared" si="0"/>
        <v>0.64664963965638889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155348049</v>
      </c>
      <c r="E23" s="41">
        <f>SUM(E24:E29)</f>
        <v>100621157.73999999</v>
      </c>
      <c r="F23" s="42">
        <f t="shared" si="0"/>
        <v>0.64771433170686288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3317220</v>
      </c>
      <c r="E28" s="27">
        <v>1322367.77</v>
      </c>
      <c r="F28" s="22">
        <f t="shared" si="0"/>
        <v>0.39863734392051176</v>
      </c>
    </row>
    <row r="29" spans="2:6" x14ac:dyDescent="0.25">
      <c r="B29" s="13" t="s">
        <v>38</v>
      </c>
      <c r="C29" s="27">
        <v>146960156</v>
      </c>
      <c r="D29" s="27">
        <v>152018829</v>
      </c>
      <c r="E29" s="27">
        <v>99298789.969999999</v>
      </c>
      <c r="F29" s="22">
        <f t="shared" si="0"/>
        <v>0.65320059773648165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2387575823</v>
      </c>
      <c r="E30" s="41">
        <f>SUM(E31:E43)</f>
        <v>1346917533.4499993</v>
      </c>
      <c r="F30" s="42">
        <f t="shared" si="0"/>
        <v>0.5641360246970466</v>
      </c>
    </row>
    <row r="31" spans="2:6" x14ac:dyDescent="0.25">
      <c r="B31" s="35" t="s">
        <v>28</v>
      </c>
      <c r="C31" s="12">
        <v>62290469</v>
      </c>
      <c r="D31" s="12">
        <v>47539294</v>
      </c>
      <c r="E31" s="12">
        <v>30493439.400000013</v>
      </c>
      <c r="F31" s="31">
        <f t="shared" si="0"/>
        <v>0.64143652196433576</v>
      </c>
    </row>
    <row r="32" spans="2:6" x14ac:dyDescent="0.25">
      <c r="B32" s="36" t="s">
        <v>29</v>
      </c>
      <c r="C32" s="37">
        <v>107361174</v>
      </c>
      <c r="D32" s="37">
        <v>93783361</v>
      </c>
      <c r="E32" s="37">
        <v>40816073.329999998</v>
      </c>
      <c r="F32" s="22">
        <f t="shared" si="0"/>
        <v>0.43521657674435443</v>
      </c>
    </row>
    <row r="33" spans="2:6" x14ac:dyDescent="0.25">
      <c r="B33" s="36" t="s">
        <v>30</v>
      </c>
      <c r="C33" s="37">
        <v>37180855</v>
      </c>
      <c r="D33" s="37">
        <v>49325883</v>
      </c>
      <c r="E33" s="37">
        <v>29346183.320000008</v>
      </c>
      <c r="F33" s="22">
        <f t="shared" si="0"/>
        <v>0.59494491603931365</v>
      </c>
    </row>
    <row r="34" spans="2:6" x14ac:dyDescent="0.25">
      <c r="B34" s="36" t="s">
        <v>31</v>
      </c>
      <c r="C34" s="37">
        <v>14821665</v>
      </c>
      <c r="D34" s="37">
        <v>22294396</v>
      </c>
      <c r="E34" s="37">
        <v>10502130.620000003</v>
      </c>
      <c r="F34" s="22">
        <f t="shared" si="0"/>
        <v>0.47106594051706996</v>
      </c>
    </row>
    <row r="35" spans="2:6" x14ac:dyDescent="0.25">
      <c r="B35" s="36" t="s">
        <v>32</v>
      </c>
      <c r="C35" s="37">
        <v>297440732</v>
      </c>
      <c r="D35" s="37">
        <v>268160377</v>
      </c>
      <c r="E35" s="37">
        <v>143444748.09000003</v>
      </c>
      <c r="F35" s="22">
        <f t="shared" si="0"/>
        <v>0.53492148875521617</v>
      </c>
    </row>
    <row r="36" spans="2:6" x14ac:dyDescent="0.25">
      <c r="B36" s="36" t="s">
        <v>33</v>
      </c>
      <c r="C36" s="37">
        <v>11968071</v>
      </c>
      <c r="D36" s="37">
        <v>15013330</v>
      </c>
      <c r="E36" s="37">
        <v>7420547.4400000004</v>
      </c>
      <c r="F36" s="22">
        <f t="shared" si="0"/>
        <v>0.49426392679039227</v>
      </c>
    </row>
    <row r="37" spans="2:6" x14ac:dyDescent="0.25">
      <c r="B37" s="36" t="s">
        <v>34</v>
      </c>
      <c r="C37" s="37">
        <v>13482424</v>
      </c>
      <c r="D37" s="37">
        <v>27374184</v>
      </c>
      <c r="E37" s="37">
        <v>19099033.030000009</v>
      </c>
      <c r="F37" s="22">
        <f t="shared" si="0"/>
        <v>0.69770236913728678</v>
      </c>
    </row>
    <row r="38" spans="2:6" x14ac:dyDescent="0.25">
      <c r="B38" s="36" t="s">
        <v>35</v>
      </c>
      <c r="C38" s="37">
        <v>4559211</v>
      </c>
      <c r="D38" s="37">
        <v>7643091</v>
      </c>
      <c r="E38" s="37">
        <v>5081496.9399999985</v>
      </c>
      <c r="F38" s="22">
        <f t="shared" si="0"/>
        <v>0.66484841538586925</v>
      </c>
    </row>
    <row r="39" spans="2:6" x14ac:dyDescent="0.25">
      <c r="B39" s="36" t="s">
        <v>36</v>
      </c>
      <c r="C39" s="37">
        <v>34101935</v>
      </c>
      <c r="D39" s="37">
        <v>33798131</v>
      </c>
      <c r="E39" s="37">
        <v>13817428.820000006</v>
      </c>
      <c r="F39" s="22">
        <f t="shared" si="0"/>
        <v>0.40882227540925281</v>
      </c>
    </row>
    <row r="40" spans="2:6" x14ac:dyDescent="0.25">
      <c r="B40" s="36" t="s">
        <v>40</v>
      </c>
      <c r="C40" s="37">
        <v>50838862</v>
      </c>
      <c r="D40" s="37">
        <v>71977648</v>
      </c>
      <c r="E40" s="37">
        <v>35201476.480000004</v>
      </c>
      <c r="F40" s="22">
        <f t="shared" si="0"/>
        <v>0.4890612218948861</v>
      </c>
    </row>
    <row r="41" spans="2:6" x14ac:dyDescent="0.25">
      <c r="B41" s="36" t="s">
        <v>39</v>
      </c>
      <c r="C41" s="37">
        <v>883126</v>
      </c>
      <c r="D41" s="37">
        <v>877181</v>
      </c>
      <c r="E41" s="37">
        <v>553954.07000000007</v>
      </c>
      <c r="F41" s="22">
        <f t="shared" si="0"/>
        <v>0.63151626631219793</v>
      </c>
    </row>
    <row r="42" spans="2:6" x14ac:dyDescent="0.25">
      <c r="B42" s="36" t="s">
        <v>37</v>
      </c>
      <c r="C42" s="37">
        <v>628517290</v>
      </c>
      <c r="D42" s="37">
        <v>478302945</v>
      </c>
      <c r="E42" s="37">
        <v>292270550.93999982</v>
      </c>
      <c r="F42" s="22">
        <f t="shared" si="0"/>
        <v>0.6110573936357423</v>
      </c>
    </row>
    <row r="43" spans="2:6" x14ac:dyDescent="0.25">
      <c r="B43" s="36" t="s">
        <v>38</v>
      </c>
      <c r="C43" s="37">
        <v>1100428060</v>
      </c>
      <c r="D43" s="37">
        <v>1271486002</v>
      </c>
      <c r="E43" s="37">
        <v>718870470.96999955</v>
      </c>
      <c r="F43" s="22">
        <f t="shared" si="0"/>
        <v>0.56537820301540331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760760278</v>
      </c>
      <c r="E44" s="41">
        <f>SUM(E45:E52)</f>
        <v>573552923.58999991</v>
      </c>
      <c r="F44" s="42">
        <f t="shared" si="0"/>
        <v>0.75392070298128777</v>
      </c>
    </row>
    <row r="45" spans="2:6" x14ac:dyDescent="0.25">
      <c r="B45" s="13" t="s">
        <v>28</v>
      </c>
      <c r="C45" s="27">
        <v>7200122</v>
      </c>
      <c r="D45" s="27">
        <v>28273871</v>
      </c>
      <c r="E45" s="27">
        <v>28141453.640000001</v>
      </c>
      <c r="F45" s="22">
        <f t="shared" si="0"/>
        <v>0.9953166172399952</v>
      </c>
    </row>
    <row r="46" spans="2:6" x14ac:dyDescent="0.25">
      <c r="B46" s="13" t="s">
        <v>29</v>
      </c>
      <c r="C46" s="27">
        <v>0</v>
      </c>
      <c r="D46" s="27">
        <v>11644148</v>
      </c>
      <c r="E46" s="27">
        <v>10926103.66</v>
      </c>
      <c r="F46" s="22">
        <f t="shared" si="0"/>
        <v>0.93833431694616043</v>
      </c>
    </row>
    <row r="47" spans="2:6" x14ac:dyDescent="0.25">
      <c r="B47" s="13" t="s">
        <v>30</v>
      </c>
      <c r="C47" s="27">
        <v>12000000</v>
      </c>
      <c r="D47" s="27">
        <v>4903096</v>
      </c>
      <c r="E47" s="27">
        <v>4903095.07</v>
      </c>
      <c r="F47" s="22">
        <f t="shared" si="0"/>
        <v>0.99999981032392604</v>
      </c>
    </row>
    <row r="48" spans="2:6" x14ac:dyDescent="0.25">
      <c r="B48" s="13" t="s">
        <v>31</v>
      </c>
      <c r="C48" s="27">
        <v>0</v>
      </c>
      <c r="D48" s="27">
        <v>42996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27438588</v>
      </c>
      <c r="E49" s="27">
        <v>24803649.879999999</v>
      </c>
      <c r="F49" s="22">
        <f t="shared" si="0"/>
        <v>0.90396961680389676</v>
      </c>
    </row>
    <row r="50" spans="2:6" x14ac:dyDescent="0.25">
      <c r="B50" s="13" t="s">
        <v>40</v>
      </c>
      <c r="C50" s="27">
        <v>282543278</v>
      </c>
      <c r="D50" s="27">
        <v>315012354</v>
      </c>
      <c r="E50" s="27">
        <v>288213844.71999997</v>
      </c>
      <c r="F50" s="22">
        <f t="shared" si="0"/>
        <v>0.91492870378029667</v>
      </c>
    </row>
    <row r="51" spans="2:6" x14ac:dyDescent="0.25">
      <c r="B51" s="13" t="s">
        <v>37</v>
      </c>
      <c r="C51" s="27">
        <v>1609542</v>
      </c>
      <c r="D51" s="27">
        <v>5594501</v>
      </c>
      <c r="E51" s="27">
        <v>3432331.7</v>
      </c>
      <c r="F51" s="22">
        <f t="shared" si="0"/>
        <v>0.61351882857827722</v>
      </c>
    </row>
    <row r="52" spans="2:6" x14ac:dyDescent="0.25">
      <c r="B52" s="13" t="s">
        <v>38</v>
      </c>
      <c r="C52" s="27">
        <v>287703611</v>
      </c>
      <c r="D52" s="27">
        <v>367850724</v>
      </c>
      <c r="E52" s="27">
        <v>213132444.92000002</v>
      </c>
      <c r="F52" s="22">
        <f t="shared" si="0"/>
        <v>0.57939928077999381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129271864</v>
      </c>
      <c r="E53" s="41">
        <f>+SUM(E54:E62)</f>
        <v>93355434.329999998</v>
      </c>
      <c r="F53" s="42">
        <f t="shared" si="0"/>
        <v>0.72216359725423318</v>
      </c>
    </row>
    <row r="54" spans="2:6" x14ac:dyDescent="0.25">
      <c r="B54" s="11" t="s">
        <v>28</v>
      </c>
      <c r="C54" s="26">
        <v>124732</v>
      </c>
      <c r="D54" s="26">
        <v>9957471</v>
      </c>
      <c r="E54" s="26">
        <v>9741908</v>
      </c>
      <c r="F54" s="31">
        <f t="shared" si="0"/>
        <v>0.97835163165426242</v>
      </c>
    </row>
    <row r="55" spans="2:6" x14ac:dyDescent="0.25">
      <c r="B55" s="13" t="s">
        <v>29</v>
      </c>
      <c r="C55" s="27">
        <v>0</v>
      </c>
      <c r="D55" s="27">
        <v>3615586</v>
      </c>
      <c r="E55" s="27">
        <v>2564210</v>
      </c>
      <c r="F55" s="22">
        <f t="shared" si="0"/>
        <v>0.70921006995823088</v>
      </c>
    </row>
    <row r="56" spans="2:6" x14ac:dyDescent="0.25">
      <c r="B56" s="13" t="s">
        <v>30</v>
      </c>
      <c r="C56" s="27">
        <v>128000</v>
      </c>
      <c r="D56" s="27">
        <v>5153190</v>
      </c>
      <c r="E56" s="27">
        <v>5137688</v>
      </c>
      <c r="F56" s="22">
        <f t="shared" si="0"/>
        <v>0.99699176626516783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22137202</v>
      </c>
      <c r="E58" s="27">
        <v>7044471</v>
      </c>
      <c r="F58" s="22">
        <f t="shared" si="1"/>
        <v>0.31821867099554857</v>
      </c>
    </row>
    <row r="59" spans="2:6" x14ac:dyDescent="0.25">
      <c r="B59" s="13" t="s">
        <v>36</v>
      </c>
      <c r="C59" s="27">
        <v>0</v>
      </c>
      <c r="D59" s="27">
        <v>4531442</v>
      </c>
      <c r="E59" s="27">
        <v>108347</v>
      </c>
      <c r="F59" s="22">
        <f t="shared" si="1"/>
        <v>2.3910048942477915E-2</v>
      </c>
    </row>
    <row r="60" spans="2:6" x14ac:dyDescent="0.25">
      <c r="B60" s="13" t="s">
        <v>40</v>
      </c>
      <c r="C60" s="27">
        <v>43986363</v>
      </c>
      <c r="D60" s="27">
        <v>29740492</v>
      </c>
      <c r="E60" s="27">
        <v>27226220</v>
      </c>
      <c r="F60" s="22">
        <f t="shared" si="0"/>
        <v>0.91545963664622632</v>
      </c>
    </row>
    <row r="61" spans="2:6" x14ac:dyDescent="0.25">
      <c r="B61" s="13" t="s">
        <v>37</v>
      </c>
      <c r="C61" s="27">
        <v>18762008</v>
      </c>
      <c r="D61" s="27">
        <v>5435491</v>
      </c>
      <c r="E61" s="27">
        <v>3842213.6900000004</v>
      </c>
      <c r="F61" s="22">
        <f t="shared" si="0"/>
        <v>0.70687518202127464</v>
      </c>
    </row>
    <row r="62" spans="2:6" x14ac:dyDescent="0.25">
      <c r="B62" s="13" t="s">
        <v>38</v>
      </c>
      <c r="C62" s="27">
        <v>54761497</v>
      </c>
      <c r="D62" s="27">
        <v>48700990</v>
      </c>
      <c r="E62" s="27">
        <v>37690376.640000001</v>
      </c>
      <c r="F62" s="22">
        <f t="shared" si="0"/>
        <v>0.77391397259070094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1206114484</v>
      </c>
      <c r="E63" s="41">
        <f>+SUM(E64:E76)</f>
        <v>564970887.56999993</v>
      </c>
      <c r="F63" s="42">
        <f t="shared" si="0"/>
        <v>0.46842227256595975</v>
      </c>
    </row>
    <row r="64" spans="2:6" x14ac:dyDescent="0.25">
      <c r="B64" s="11" t="s">
        <v>28</v>
      </c>
      <c r="C64" s="26">
        <v>45063067</v>
      </c>
      <c r="D64" s="26">
        <v>68154559</v>
      </c>
      <c r="E64" s="26">
        <v>59683272.140000001</v>
      </c>
      <c r="F64" s="31">
        <f t="shared" si="0"/>
        <v>0.87570476598638103</v>
      </c>
    </row>
    <row r="65" spans="2:6" x14ac:dyDescent="0.25">
      <c r="B65" s="13" t="s">
        <v>29</v>
      </c>
      <c r="C65" s="27">
        <v>0</v>
      </c>
      <c r="D65" s="27">
        <v>777637</v>
      </c>
      <c r="E65" s="27">
        <v>575990.15999999992</v>
      </c>
      <c r="F65" s="22">
        <f t="shared" si="0"/>
        <v>0.74069284254735812</v>
      </c>
    </row>
    <row r="66" spans="2:6" x14ac:dyDescent="0.25">
      <c r="B66" s="13" t="s">
        <v>30</v>
      </c>
      <c r="C66" s="27">
        <v>3276</v>
      </c>
      <c r="D66" s="27">
        <v>272767</v>
      </c>
      <c r="E66" s="27">
        <v>38718.03</v>
      </c>
      <c r="F66" s="22">
        <f t="shared" si="0"/>
        <v>0.14194543328188527</v>
      </c>
    </row>
    <row r="67" spans="2:6" x14ac:dyDescent="0.25">
      <c r="B67" s="13" t="s">
        <v>31</v>
      </c>
      <c r="C67" s="27">
        <v>0</v>
      </c>
      <c r="D67" s="27">
        <v>1009385</v>
      </c>
      <c r="E67" s="27">
        <v>398482.74</v>
      </c>
      <c r="F67" s="22">
        <f t="shared" si="0"/>
        <v>0.39477775080866073</v>
      </c>
    </row>
    <row r="68" spans="2:6" x14ac:dyDescent="0.25">
      <c r="B68" s="13" t="s">
        <v>32</v>
      </c>
      <c r="C68" s="27">
        <v>121266000</v>
      </c>
      <c r="D68" s="27">
        <v>120773051</v>
      </c>
      <c r="E68" s="27">
        <v>19703445.84</v>
      </c>
      <c r="F68" s="22">
        <f t="shared" si="0"/>
        <v>0.16314439087905463</v>
      </c>
    </row>
    <row r="69" spans="2:6" x14ac:dyDescent="0.25">
      <c r="B69" s="13" t="s">
        <v>33</v>
      </c>
      <c r="C69" s="27">
        <v>0</v>
      </c>
      <c r="D69" s="27">
        <v>523968</v>
      </c>
      <c r="E69" s="27">
        <v>249149.81999999998</v>
      </c>
      <c r="F69" s="22">
        <f t="shared" si="0"/>
        <v>0.47550579424697687</v>
      </c>
    </row>
    <row r="70" spans="2:6" x14ac:dyDescent="0.25">
      <c r="B70" s="13" t="s">
        <v>34</v>
      </c>
      <c r="C70" s="27">
        <v>0</v>
      </c>
      <c r="D70" s="27">
        <v>607760</v>
      </c>
      <c r="E70" s="27">
        <v>368520.16</v>
      </c>
      <c r="F70" s="22">
        <f t="shared" si="0"/>
        <v>0.60635803606686844</v>
      </c>
    </row>
    <row r="71" spans="2:6" x14ac:dyDescent="0.25">
      <c r="B71" s="13" t="s">
        <v>35</v>
      </c>
      <c r="C71" s="27">
        <v>0</v>
      </c>
      <c r="D71" s="27">
        <v>402533</v>
      </c>
      <c r="E71" s="27">
        <v>165894.45000000001</v>
      </c>
      <c r="F71" s="22">
        <f t="shared" si="0"/>
        <v>0.41212633498371565</v>
      </c>
    </row>
    <row r="72" spans="2:6" x14ac:dyDescent="0.25">
      <c r="B72" s="13" t="s">
        <v>36</v>
      </c>
      <c r="C72" s="27">
        <v>3163164</v>
      </c>
      <c r="D72" s="27">
        <v>3535605</v>
      </c>
      <c r="E72" s="27">
        <v>1614955.3300000005</v>
      </c>
      <c r="F72" s="22">
        <f t="shared" si="0"/>
        <v>0.45676916114780935</v>
      </c>
    </row>
    <row r="73" spans="2:6" x14ac:dyDescent="0.25">
      <c r="B73" s="13" t="s">
        <v>40</v>
      </c>
      <c r="C73" s="27">
        <v>0</v>
      </c>
      <c r="D73" s="27">
        <v>506982</v>
      </c>
      <c r="E73" s="27">
        <v>132096.16</v>
      </c>
      <c r="F73" s="22">
        <f t="shared" si="0"/>
        <v>0.26055394471598597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0</v>
      </c>
      <c r="F74" s="22" t="str">
        <f t="shared" si="0"/>
        <v>%</v>
      </c>
    </row>
    <row r="75" spans="2:6" x14ac:dyDescent="0.25">
      <c r="B75" s="13" t="s">
        <v>37</v>
      </c>
      <c r="C75" s="27">
        <v>19954195</v>
      </c>
      <c r="D75" s="27">
        <v>25079333</v>
      </c>
      <c r="E75" s="27">
        <v>11507503.740000004</v>
      </c>
      <c r="F75" s="22">
        <f t="shared" si="0"/>
        <v>0.45884409047082725</v>
      </c>
    </row>
    <row r="76" spans="2:6" x14ac:dyDescent="0.25">
      <c r="B76" s="13" t="s">
        <v>38</v>
      </c>
      <c r="C76" s="27">
        <v>1020483620</v>
      </c>
      <c r="D76" s="27">
        <v>984460904</v>
      </c>
      <c r="E76" s="27">
        <v>470532858.99999988</v>
      </c>
      <c r="F76" s="22">
        <f t="shared" si="0"/>
        <v>0.47795992414544874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9386217244</v>
      </c>
      <c r="E77" s="44">
        <f>+E63+E53+E44+E30+E23+E9</f>
        <v>5700374104.9599991</v>
      </c>
      <c r="F77" s="45">
        <f t="shared" si="0"/>
        <v>0.60731325056469143</v>
      </c>
    </row>
    <row r="78" spans="2:6" x14ac:dyDescent="0.2">
      <c r="B78" s="34" t="s">
        <v>43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96845527</v>
      </c>
      <c r="E32" s="41">
        <f>SUM(E33:E35)</f>
        <v>15085942.530000001</v>
      </c>
      <c r="F32" s="42">
        <f t="shared" ref="F32:F35" si="7">IF(E32=0,"%",E32/D32)</f>
        <v>0.15577325042590764</v>
      </c>
    </row>
    <row r="33" spans="2:6" x14ac:dyDescent="0.25">
      <c r="B33" s="11" t="s">
        <v>38</v>
      </c>
      <c r="C33" s="26">
        <v>164314235</v>
      </c>
      <c r="D33" s="26">
        <v>96845527</v>
      </c>
      <c r="E33" s="26">
        <v>15085942.530000001</v>
      </c>
      <c r="F33" s="23">
        <f t="shared" si="7"/>
        <v>0.15577325042590764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96845527</v>
      </c>
      <c r="E36" s="44">
        <f>+E9+E13+E15+E28+E30+E32</f>
        <v>15085942.530000001</v>
      </c>
      <c r="F36" s="45">
        <f t="shared" ref="F36" si="8">IF(D36=0,"%",E36/D36)</f>
        <v>0.15577325042590764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47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669230755</v>
      </c>
      <c r="E11" s="41">
        <f>+SUM(E12:E23)</f>
        <v>407266704.83000004</v>
      </c>
      <c r="F11" s="42">
        <f t="shared" ref="F11:F12" si="2">IF(E11=0,"%",E11/D11)</f>
        <v>0.60855945693948277</v>
      </c>
    </row>
    <row r="12" spans="2:6" x14ac:dyDescent="0.25">
      <c r="B12" s="25" t="s">
        <v>28</v>
      </c>
      <c r="C12" s="26">
        <v>0</v>
      </c>
      <c r="D12" s="26">
        <v>40574501</v>
      </c>
      <c r="E12" s="26">
        <v>22758837.180000007</v>
      </c>
      <c r="F12" s="23">
        <f t="shared" si="2"/>
        <v>0.56091477699257486</v>
      </c>
    </row>
    <row r="13" spans="2:6" x14ac:dyDescent="0.25">
      <c r="B13" s="24" t="s">
        <v>29</v>
      </c>
      <c r="C13" s="27">
        <v>0</v>
      </c>
      <c r="D13" s="27">
        <v>4539993</v>
      </c>
      <c r="E13" s="27">
        <v>1884059.32</v>
      </c>
      <c r="F13" s="32">
        <f t="shared" si="1"/>
        <v>0.41499167950258958</v>
      </c>
    </row>
    <row r="14" spans="2:6" x14ac:dyDescent="0.25">
      <c r="B14" s="24" t="s">
        <v>30</v>
      </c>
      <c r="C14" s="27">
        <v>0</v>
      </c>
      <c r="D14" s="27">
        <v>190042</v>
      </c>
      <c r="E14" s="27">
        <v>75428.25</v>
      </c>
      <c r="F14" s="32">
        <f t="shared" si="1"/>
        <v>0.39690305300933476</v>
      </c>
    </row>
    <row r="15" spans="2:6" x14ac:dyDescent="0.25">
      <c r="B15" s="24" t="s">
        <v>31</v>
      </c>
      <c r="C15" s="27">
        <v>107800</v>
      </c>
      <c r="D15" s="27">
        <v>10027025</v>
      </c>
      <c r="E15" s="27">
        <v>3658148.0200000005</v>
      </c>
      <c r="F15" s="32">
        <f t="shared" si="1"/>
        <v>0.36482885202739601</v>
      </c>
    </row>
    <row r="16" spans="2:6" x14ac:dyDescent="0.25">
      <c r="B16" s="24" t="s">
        <v>32</v>
      </c>
      <c r="C16" s="27">
        <v>0</v>
      </c>
      <c r="D16" s="27">
        <v>74671028</v>
      </c>
      <c r="E16" s="27">
        <v>25930300.779999997</v>
      </c>
      <c r="F16" s="32">
        <f t="shared" si="1"/>
        <v>0.34726053028224008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10197127</v>
      </c>
      <c r="E18" s="27">
        <v>6378553.3599999975</v>
      </c>
      <c r="F18" s="32">
        <f t="shared" si="1"/>
        <v>0.62552455804463336</v>
      </c>
    </row>
    <row r="19" spans="2:6" x14ac:dyDescent="0.25">
      <c r="B19" s="24" t="s">
        <v>35</v>
      </c>
      <c r="C19" s="27">
        <v>0</v>
      </c>
      <c r="D19" s="27">
        <v>1869700</v>
      </c>
      <c r="E19" s="27">
        <v>412386.74</v>
      </c>
      <c r="F19" s="32">
        <f t="shared" si="1"/>
        <v>0.22056305289618655</v>
      </c>
    </row>
    <row r="20" spans="2:6" x14ac:dyDescent="0.25">
      <c r="B20" s="24" t="s">
        <v>36</v>
      </c>
      <c r="C20" s="27">
        <v>0</v>
      </c>
      <c r="D20" s="27">
        <v>3687722</v>
      </c>
      <c r="E20" s="27">
        <v>941651.07000000007</v>
      </c>
      <c r="F20" s="32">
        <f t="shared" si="1"/>
        <v>0.25534762924103283</v>
      </c>
    </row>
    <row r="21" spans="2:6" x14ac:dyDescent="0.25">
      <c r="B21" s="24" t="s">
        <v>40</v>
      </c>
      <c r="C21" s="27">
        <v>0</v>
      </c>
      <c r="D21" s="27">
        <v>9656057</v>
      </c>
      <c r="E21" s="27">
        <v>2285366.0900000003</v>
      </c>
      <c r="F21" s="32">
        <f t="shared" si="1"/>
        <v>0.23667694691528854</v>
      </c>
    </row>
    <row r="22" spans="2:6" x14ac:dyDescent="0.25">
      <c r="B22" s="24" t="s">
        <v>37</v>
      </c>
      <c r="C22" s="27">
        <v>0</v>
      </c>
      <c r="D22" s="27">
        <v>11413</v>
      </c>
      <c r="E22" s="27">
        <v>9523.380000000001</v>
      </c>
      <c r="F22" s="32">
        <f t="shared" si="1"/>
        <v>0.83443266450538867</v>
      </c>
    </row>
    <row r="23" spans="2:6" x14ac:dyDescent="0.25">
      <c r="B23" s="24" t="s">
        <v>38</v>
      </c>
      <c r="C23" s="27">
        <v>38146004</v>
      </c>
      <c r="D23" s="27">
        <v>513801945</v>
      </c>
      <c r="E23" s="27">
        <v>342932450.64000005</v>
      </c>
      <c r="F23" s="32">
        <f t="shared" si="1"/>
        <v>0.66744093512530411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18604675</v>
      </c>
      <c r="E29" s="41">
        <f>+SUM(E30:E36)</f>
        <v>2598205.2699999991</v>
      </c>
      <c r="F29" s="42">
        <f t="shared" si="1"/>
        <v>0.13965335433163972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486994.85</v>
      </c>
      <c r="F30" s="32">
        <f t="shared" si="1"/>
        <v>0.79429220802520883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89964</v>
      </c>
      <c r="E32" s="27">
        <v>71564</v>
      </c>
      <c r="F32" s="32">
        <f t="shared" si="1"/>
        <v>0.79547374505357704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0</v>
      </c>
      <c r="F33" s="32" t="str">
        <f t="shared" si="1"/>
        <v>%</v>
      </c>
    </row>
    <row r="34" spans="2:6" x14ac:dyDescent="0.25">
      <c r="B34" s="24" t="s">
        <v>34</v>
      </c>
      <c r="C34" s="27">
        <v>0</v>
      </c>
      <c r="D34" s="27">
        <v>4400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2051</v>
      </c>
      <c r="E35" s="27">
        <v>981.16</v>
      </c>
      <c r="F35" s="32">
        <f t="shared" si="1"/>
        <v>0.47838127742564601</v>
      </c>
    </row>
    <row r="36" spans="2:6" x14ac:dyDescent="0.25">
      <c r="B36" s="24" t="s">
        <v>38</v>
      </c>
      <c r="C36" s="27">
        <v>8062328</v>
      </c>
      <c r="D36" s="27">
        <v>17182645</v>
      </c>
      <c r="E36" s="27">
        <v>2022515.7999999991</v>
      </c>
      <c r="F36" s="32">
        <f t="shared" si="1"/>
        <v>0.11770689553325459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687835430</v>
      </c>
      <c r="E37" s="44">
        <f>+E29+E27+E24+E11</f>
        <v>409864910.10000002</v>
      </c>
      <c r="F37" s="45">
        <f t="shared" si="1"/>
        <v>0.59587641494419674</v>
      </c>
    </row>
    <row r="38" spans="2:6" x14ac:dyDescent="0.25">
      <c r="B38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48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1785297</v>
      </c>
      <c r="E9" s="41">
        <f t="shared" si="0"/>
        <v>4000</v>
      </c>
      <c r="F9" s="42">
        <f t="shared" ref="F9:F19" si="1">IF(E9=0,"%",E9/D9)</f>
        <v>2.2405235655467968E-3</v>
      </c>
    </row>
    <row r="10" spans="2:6" x14ac:dyDescent="0.25">
      <c r="B10" s="24" t="s">
        <v>28</v>
      </c>
      <c r="C10" s="27">
        <v>162351</v>
      </c>
      <c r="D10" s="27">
        <v>622753</v>
      </c>
      <c r="E10" s="27">
        <v>0</v>
      </c>
      <c r="F10" s="32" t="str">
        <f t="shared" si="1"/>
        <v>%</v>
      </c>
    </row>
    <row r="11" spans="2:6" x14ac:dyDescent="0.25">
      <c r="B11" s="66" t="s">
        <v>36</v>
      </c>
      <c r="C11" s="67">
        <v>0</v>
      </c>
      <c r="D11" s="67">
        <v>28631</v>
      </c>
      <c r="E11" s="67">
        <v>0</v>
      </c>
      <c r="F11" s="32" t="str">
        <f t="shared" si="1"/>
        <v>%</v>
      </c>
    </row>
    <row r="12" spans="2:6" x14ac:dyDescent="0.25">
      <c r="B12" s="66" t="s">
        <v>40</v>
      </c>
      <c r="C12" s="67">
        <v>78616</v>
      </c>
      <c r="D12" s="67">
        <v>972421</v>
      </c>
      <c r="E12" s="67">
        <v>4000</v>
      </c>
      <c r="F12" s="32">
        <f t="shared" si="1"/>
        <v>4.1134446911368638E-3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478726</v>
      </c>
      <c r="E14" s="41">
        <f t="shared" si="2"/>
        <v>0</v>
      </c>
      <c r="F14" s="51" t="str">
        <f t="shared" si="1"/>
        <v>%</v>
      </c>
    </row>
    <row r="15" spans="2:6" x14ac:dyDescent="0.25">
      <c r="B15" s="24" t="s">
        <v>28</v>
      </c>
      <c r="C15" s="27">
        <v>0</v>
      </c>
      <c r="D15" s="27">
        <v>235826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36</v>
      </c>
      <c r="C17" s="67">
        <v>0</v>
      </c>
      <c r="D17" s="67">
        <v>36000</v>
      </c>
      <c r="E17" s="67">
        <v>0</v>
      </c>
      <c r="F17" s="32" t="str">
        <f t="shared" si="1"/>
        <v>%</v>
      </c>
    </row>
    <row r="18" spans="2:6" x14ac:dyDescent="0.25">
      <c r="B18" s="50" t="s">
        <v>40</v>
      </c>
      <c r="C18" s="28">
        <v>0</v>
      </c>
      <c r="D18" s="28">
        <v>206900</v>
      </c>
      <c r="E18" s="28">
        <v>0</v>
      </c>
      <c r="F18" s="33" t="str">
        <f t="shared" si="1"/>
        <v>%</v>
      </c>
    </row>
    <row r="19" spans="2:6" x14ac:dyDescent="0.25">
      <c r="B19" s="43" t="s">
        <v>3</v>
      </c>
      <c r="C19" s="44">
        <f>+C14+C9</f>
        <v>402459</v>
      </c>
      <c r="D19" s="44">
        <f t="shared" ref="D19:E19" si="3">+D14+D9</f>
        <v>2264023</v>
      </c>
      <c r="E19" s="44">
        <f t="shared" si="3"/>
        <v>4000</v>
      </c>
      <c r="F19" s="45">
        <f t="shared" si="1"/>
        <v>1.7667665036971798E-3</v>
      </c>
    </row>
    <row r="20" spans="2:6" x14ac:dyDescent="0.25">
      <c r="B20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2024-10-03T22:43:41Z</dcterms:modified>
</cp:coreProperties>
</file>