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ICENTE\Downloads\TRASLADO ARCHIVOS USB\ARCHIVOS PARA EL PORTAL WEB DE TRANSPARENCIA\09. MES DE SETIEMBRE\"/>
    </mc:Choice>
  </mc:AlternateContent>
  <bookViews>
    <workbookView xWindow="0" yWindow="0" windowWidth="38400" windowHeight="17445" activeTab="6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RO!$B$5:$F$78</definedName>
    <definedName name="_xlnm.Print_Area" localSheetId="4">ROCC!$B$5:$F$37</definedName>
    <definedName name="_xlnm.Print_Area" localSheetId="3">ROOC!$B$2:$F$10</definedName>
    <definedName name="_xlnm.Print_Area" localSheetId="0">'TODA FUENTE'!$B$5:$F$78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7" l="1"/>
  <c r="F11" i="7"/>
  <c r="F12" i="7"/>
  <c r="F13" i="7"/>
  <c r="F17" i="7" l="1"/>
  <c r="F16" i="7"/>
  <c r="C14" i="7"/>
  <c r="D14" i="7"/>
  <c r="E14" i="7"/>
  <c r="F58" i="2"/>
  <c r="C63" i="2"/>
  <c r="D63" i="2"/>
  <c r="E63" i="2"/>
  <c r="F49" i="2"/>
  <c r="C53" i="2"/>
  <c r="D53" i="2"/>
  <c r="E53" i="2"/>
  <c r="F57" i="1"/>
  <c r="C63" i="1"/>
  <c r="D63" i="1"/>
  <c r="E63" i="1"/>
  <c r="F48" i="1"/>
  <c r="C53" i="1"/>
  <c r="D53" i="1"/>
  <c r="E53" i="1"/>
  <c r="F33" i="5" l="1"/>
  <c r="F71" i="2"/>
  <c r="F72" i="1"/>
  <c r="F34" i="5" l="1"/>
  <c r="F18" i="5"/>
  <c r="F28" i="2"/>
  <c r="F27" i="2"/>
  <c r="F26" i="2"/>
  <c r="F27" i="1"/>
  <c r="F26" i="1"/>
  <c r="F36" i="5" l="1"/>
  <c r="F35" i="5"/>
  <c r="F32" i="5"/>
  <c r="F31" i="5"/>
  <c r="F30" i="5"/>
  <c r="E29" i="5"/>
  <c r="D29" i="5"/>
  <c r="C29" i="5"/>
  <c r="F59" i="2"/>
  <c r="F59" i="1"/>
  <c r="F18" i="2" l="1"/>
  <c r="C23" i="2"/>
  <c r="D23" i="2"/>
  <c r="E23" i="2"/>
  <c r="F17" i="1"/>
  <c r="C23" i="1"/>
  <c r="D23" i="1"/>
  <c r="E23" i="1"/>
  <c r="F15" i="3" l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39" i="2"/>
  <c r="C44" i="2"/>
  <c r="D44" i="2"/>
  <c r="E44" i="2"/>
  <c r="F15" i="2"/>
  <c r="F21" i="1"/>
  <c r="E15" i="8" l="1"/>
  <c r="D15" i="8"/>
  <c r="C15" i="8"/>
  <c r="E32" i="8"/>
  <c r="D32" i="8"/>
  <c r="C32" i="8"/>
  <c r="F35" i="8"/>
  <c r="F34" i="8"/>
  <c r="C28" i="8"/>
  <c r="D28" i="8"/>
  <c r="E28" i="8"/>
  <c r="F28" i="8" s="1"/>
  <c r="F29" i="8"/>
  <c r="F29" i="1"/>
  <c r="F28" i="1"/>
  <c r="F48" i="3"/>
  <c r="F47" i="3"/>
  <c r="F46" i="3"/>
  <c r="F45" i="3"/>
  <c r="F44" i="3"/>
  <c r="F43" i="3"/>
  <c r="F42" i="3"/>
  <c r="F41" i="3"/>
  <c r="F39" i="3"/>
  <c r="F38" i="3"/>
  <c r="F37" i="3"/>
  <c r="F36" i="3"/>
  <c r="E40" i="3"/>
  <c r="D40" i="3"/>
  <c r="F40" i="3" s="1"/>
  <c r="F31" i="3"/>
  <c r="F50" i="1"/>
  <c r="F25" i="2" l="1"/>
  <c r="F25" i="1"/>
  <c r="F16" i="5" l="1"/>
  <c r="C24" i="5"/>
  <c r="D24" i="5"/>
  <c r="E24" i="5"/>
  <c r="E30" i="8"/>
  <c r="D30" i="8"/>
  <c r="D36" i="8" s="1"/>
  <c r="C30" i="8"/>
  <c r="C36" i="8" s="1"/>
  <c r="F13" i="8" l="1"/>
  <c r="E36" i="8"/>
  <c r="F30" i="8"/>
  <c r="F26" i="5"/>
  <c r="F19" i="5"/>
  <c r="F35" i="3"/>
  <c r="F71" i="1"/>
  <c r="F42" i="1"/>
  <c r="F40" i="1"/>
  <c r="C44" i="1"/>
  <c r="D44" i="1"/>
  <c r="E44" i="1"/>
  <c r="F25" i="5" l="1"/>
  <c r="C30" i="1"/>
  <c r="D30" i="1"/>
  <c r="E30" i="1"/>
  <c r="F24" i="5" l="1"/>
  <c r="F33" i="8"/>
  <c r="F16" i="8"/>
  <c r="F70" i="2"/>
  <c r="F69" i="2"/>
  <c r="F68" i="2"/>
  <c r="F67" i="2"/>
  <c r="F74" i="1"/>
  <c r="F73" i="1"/>
  <c r="F32" i="8" l="1"/>
  <c r="F15" i="8"/>
  <c r="F36" i="8" l="1"/>
  <c r="F70" i="1"/>
  <c r="F17" i="5" l="1"/>
  <c r="F11" i="3" l="1"/>
  <c r="F50" i="2"/>
  <c r="F48" i="2"/>
  <c r="F47" i="2"/>
  <c r="F46" i="2"/>
  <c r="F34" i="2"/>
  <c r="F52" i="1"/>
  <c r="F51" i="1"/>
  <c r="F49" i="1"/>
  <c r="F47" i="1"/>
  <c r="F37" i="1"/>
  <c r="F18" i="7" l="1"/>
  <c r="F15" i="7"/>
  <c r="E27" i="5"/>
  <c r="D27" i="5"/>
  <c r="C27" i="5"/>
  <c r="C34" i="3"/>
  <c r="D34" i="3"/>
  <c r="E34" i="3"/>
  <c r="F14" i="7" l="1"/>
  <c r="F32" i="3"/>
  <c r="F24" i="1"/>
  <c r="F28" i="5" l="1"/>
  <c r="F27" i="5"/>
  <c r="C30" i="2"/>
  <c r="D30" i="2"/>
  <c r="E30" i="2"/>
  <c r="E11" i="5" l="1"/>
  <c r="E37" i="5" s="1"/>
  <c r="D11" i="5"/>
  <c r="D37" i="5" s="1"/>
  <c r="C11" i="5"/>
  <c r="C37" i="5" s="1"/>
  <c r="E9" i="5"/>
  <c r="D9" i="5"/>
  <c r="C9" i="5"/>
  <c r="F62" i="1"/>
  <c r="F61" i="1"/>
  <c r="F60" i="1"/>
  <c r="F15" i="5" l="1"/>
  <c r="F14" i="5"/>
  <c r="F13" i="5"/>
  <c r="F12" i="5"/>
  <c r="F11" i="5"/>
  <c r="F33" i="3" l="1"/>
  <c r="E29" i="3"/>
  <c r="D29" i="3"/>
  <c r="C29" i="3"/>
  <c r="E9" i="7" l="1"/>
  <c r="E19" i="7" s="1"/>
  <c r="D9" i="7"/>
  <c r="D19" i="7" s="1"/>
  <c r="C9" i="7"/>
  <c r="C19" i="7" s="1"/>
  <c r="F30" i="3"/>
  <c r="F28" i="3"/>
  <c r="F27" i="3"/>
  <c r="F26" i="3"/>
  <c r="F25" i="3"/>
  <c r="F24" i="3"/>
  <c r="F23" i="3"/>
  <c r="F22" i="3"/>
  <c r="F21" i="3"/>
  <c r="F20" i="3"/>
  <c r="F19" i="3"/>
  <c r="F18" i="3"/>
  <c r="F17" i="3"/>
  <c r="F13" i="3"/>
  <c r="F12" i="3"/>
  <c r="F10" i="3"/>
  <c r="F57" i="2" l="1"/>
  <c r="F51" i="2"/>
  <c r="F45" i="2"/>
  <c r="F58" i="1"/>
  <c r="F46" i="1"/>
  <c r="F75" i="2" l="1"/>
  <c r="F69" i="1"/>
  <c r="F29" i="3" l="1"/>
  <c r="F34" i="3"/>
  <c r="F61" i="2" l="1"/>
  <c r="F60" i="2"/>
  <c r="F56" i="2"/>
  <c r="F56" i="1"/>
  <c r="F29" i="2" l="1"/>
  <c r="F24" i="2"/>
  <c r="F52" i="2" l="1"/>
  <c r="F45" i="1"/>
  <c r="F10" i="8" l="1"/>
  <c r="F23" i="5" l="1"/>
  <c r="F22" i="5"/>
  <c r="F21" i="5"/>
  <c r="F20" i="5"/>
  <c r="F10" i="5"/>
  <c r="F76" i="2"/>
  <c r="F74" i="2"/>
  <c r="F73" i="2"/>
  <c r="F72" i="2"/>
  <c r="F66" i="2"/>
  <c r="F65" i="2"/>
  <c r="F64" i="2"/>
  <c r="F62" i="2"/>
  <c r="F55" i="2"/>
  <c r="F54" i="2"/>
  <c r="F43" i="2"/>
  <c r="F42" i="2"/>
  <c r="F41" i="2"/>
  <c r="F40" i="2"/>
  <c r="F38" i="2"/>
  <c r="F37" i="2"/>
  <c r="F36" i="2"/>
  <c r="F35" i="2"/>
  <c r="F33" i="2"/>
  <c r="F32" i="2"/>
  <c r="F31" i="2"/>
  <c r="F22" i="2"/>
  <c r="F21" i="2"/>
  <c r="F20" i="2"/>
  <c r="F19" i="2"/>
  <c r="F17" i="2"/>
  <c r="F16" i="2"/>
  <c r="F14" i="2"/>
  <c r="F13" i="2"/>
  <c r="F12" i="2"/>
  <c r="F11" i="2"/>
  <c r="F10" i="2"/>
  <c r="F76" i="1"/>
  <c r="F75" i="1"/>
  <c r="F68" i="1"/>
  <c r="F67" i="1"/>
  <c r="F66" i="1"/>
  <c r="F65" i="1"/>
  <c r="F64" i="1"/>
  <c r="F55" i="1"/>
  <c r="F54" i="1"/>
  <c r="F43" i="1"/>
  <c r="F41" i="1"/>
  <c r="F39" i="1"/>
  <c r="F38" i="1"/>
  <c r="F36" i="1"/>
  <c r="F35" i="1"/>
  <c r="F34" i="1"/>
  <c r="F33" i="1"/>
  <c r="F32" i="1"/>
  <c r="F31" i="1"/>
  <c r="F22" i="1"/>
  <c r="F20" i="1"/>
  <c r="F19" i="1"/>
  <c r="F18" i="1"/>
  <c r="F16" i="1"/>
  <c r="F15" i="1"/>
  <c r="F14" i="1"/>
  <c r="F13" i="1"/>
  <c r="F12" i="1"/>
  <c r="F11" i="1"/>
  <c r="F10" i="1"/>
  <c r="F63" i="1" l="1"/>
  <c r="F63" i="2"/>
  <c r="E9" i="3"/>
  <c r="D9" i="3"/>
  <c r="C9" i="3"/>
  <c r="F9" i="3" l="1"/>
  <c r="F9" i="5"/>
  <c r="F44" i="1"/>
  <c r="F23" i="1"/>
  <c r="F9" i="8"/>
  <c r="F29" i="5"/>
  <c r="F37" i="5"/>
  <c r="F44" i="2"/>
  <c r="E14" i="3"/>
  <c r="D14" i="3"/>
  <c r="C14" i="3"/>
  <c r="F14" i="3" l="1"/>
  <c r="F19" i="7" l="1"/>
  <c r="F9" i="7"/>
  <c r="E6" i="4"/>
  <c r="E9" i="4" s="1"/>
  <c r="D6" i="4"/>
  <c r="D9" i="4" s="1"/>
  <c r="C6" i="4"/>
  <c r="C9" i="4" s="1"/>
  <c r="C40" i="3"/>
  <c r="E16" i="3"/>
  <c r="D16" i="3"/>
  <c r="C16" i="3"/>
  <c r="E9" i="2"/>
  <c r="E77" i="2" s="1"/>
  <c r="D9" i="2"/>
  <c r="D77" i="2" s="1"/>
  <c r="C9" i="2"/>
  <c r="C77" i="2" s="1"/>
  <c r="E9" i="1"/>
  <c r="E77" i="1" s="1"/>
  <c r="D9" i="1"/>
  <c r="D77" i="1" s="1"/>
  <c r="C9" i="1"/>
  <c r="C77" i="1" s="1"/>
  <c r="E49" i="3" l="1"/>
  <c r="D49" i="3"/>
  <c r="F77" i="1"/>
  <c r="C49" i="3"/>
  <c r="F16" i="3"/>
  <c r="F30" i="2"/>
  <c r="F23" i="2"/>
  <c r="F30" i="1"/>
  <c r="F53" i="2"/>
  <c r="F53" i="1"/>
  <c r="F9" i="2"/>
  <c r="F9" i="1"/>
  <c r="F9" i="4"/>
  <c r="F8" i="4"/>
  <c r="F7" i="4"/>
  <c r="F6" i="4"/>
  <c r="F49" i="3" l="1"/>
  <c r="F77" i="2"/>
</calcChain>
</file>

<file path=xl/sharedStrings.xml><?xml version="1.0" encoding="utf-8"?>
<sst xmlns="http://schemas.openxmlformats.org/spreadsheetml/2006/main" count="274" uniqueCount="44">
  <si>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</si>
  <si>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</si>
  <si>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</si>
  <si>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</si>
  <si>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</si>
  <si>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</si>
  <si>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</si>
  <si>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</si>
  <si>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</si>
  <si>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</si>
  <si>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</si>
  <si>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</si>
  <si>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</si>
  <si>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</si>
  <si>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</si>
  <si>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</si>
  <si>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</si>
  <si>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</si>
  <si>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</si>
  <si>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</si>
  <si>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</si>
  <si>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</si>
  <si>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</si>
  <si>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0104  REDUCCION DE LA MORTALIDAD POR EMERGENCIAS Y URGENCIAS MEDICAS</t>
  </si>
  <si>
    <t>0016: TBC-VIH/SIDA</t>
  </si>
  <si>
    <t>0017: ENFERMEDADES METAXENICAS Y ZOONOSIS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</si>
  <si>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</si>
  <si>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</si>
  <si>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</si>
  <si>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</si>
  <si>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</si>
  <si>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</si>
  <si>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</si>
  <si>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</si>
  <si>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</si>
  <si>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</si>
  <si>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</si>
  <si>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</si>
  <si>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</si>
  <si>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1002.PRODUCTOS ESPECIFICOS PARA REDUCCION DE LA VIOLENCIA CONTRA LA MUJER</t>
  </si>
  <si>
    <t>1001.PRODUCTOS ESPECIFICOS PARA DESARROLLO INFANTIL TEMPRANO</t>
  </si>
  <si>
    <t>EJECUCION DE LOS PROGRAMAS PRESUPUESTALES AL MES DE SETIEMBRE
DEL AÑO FISCAL 2024 DEL PLIEGO 011 MINSA - TODA FUENTE</t>
  </si>
  <si>
    <t>DEVENGADO
AL 30.09.24</t>
  </si>
  <si>
    <t>Fuente: SIAF, Consulta Amigable y Base de Datos al 30 de Setiembre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</si>
</sst>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=""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1"/>
  <sheetViews>
    <sheetView showGridLines="0" topLeftCell="A37" zoomScale="120" zoomScaleNormal="120" workbookViewId="0">
      <selection activeCell="B64" sqref="B64:E76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68" t="s">
        <v>41</v>
      </c>
      <c r="C5" s="68"/>
      <c r="D5" s="68"/>
      <c r="E5" s="68"/>
      <c r="F5" s="68"/>
    </row>
    <row r="7" spans="2:6" x14ac:dyDescent="0.25">
      <c r="F7" s="60" t="s">
        <v>22</v>
      </c>
    </row>
    <row r="8" spans="2:6" ht="38.25" x14ac:dyDescent="0.25">
      <c r="B8" s="46" t="s">
        <v>4</v>
      </c>
      <c r="C8" s="47" t="s">
        <v>1</v>
      </c>
      <c r="D8" s="47" t="s">
        <v>2</v>
      </c>
      <c r="E8" s="48" t="s">
        <v>42</v>
      </c>
      <c r="F8" s="49" t="s">
        <v>5</v>
      </c>
    </row>
    <row r="9" spans="2:6" x14ac:dyDescent="0.25">
      <c r="B9" s="40" t="s">
        <v>14</v>
      </c>
      <c r="C9" s="41">
        <f>SUM(C10:C22)</f>
        <v>5042593611</v>
      </c>
      <c r="D9" s="41">
        <f>SUM(D10:D22)</f>
        <v>4631299145</v>
      </c>
      <c r="E9" s="41">
        <f>SUM(E10:E22)</f>
        <v>3414549707.3699999</v>
      </c>
      <c r="F9" s="53">
        <f t="shared" ref="F9:F77" si="0">IF(E9=0,"%",E9/D9)</f>
        <v>0.73727686345987475</v>
      </c>
    </row>
    <row r="10" spans="2:6" x14ac:dyDescent="0.25">
      <c r="B10" s="16" t="s">
        <v>28</v>
      </c>
      <c r="C10" s="29">
        <v>318707385</v>
      </c>
      <c r="D10" s="29">
        <v>357876617</v>
      </c>
      <c r="E10" s="29">
        <v>267900022.07000026</v>
      </c>
      <c r="F10" s="54">
        <f t="shared" si="0"/>
        <v>0.74858207925330944</v>
      </c>
    </row>
    <row r="11" spans="2:6" x14ac:dyDescent="0.25">
      <c r="B11" s="17" t="s">
        <v>29</v>
      </c>
      <c r="C11" s="30">
        <v>66191045</v>
      </c>
      <c r="D11" s="30">
        <v>90649072</v>
      </c>
      <c r="E11" s="30">
        <v>66035416.000000007</v>
      </c>
      <c r="F11" s="55">
        <f t="shared" si="0"/>
        <v>0.72847316076219737</v>
      </c>
    </row>
    <row r="12" spans="2:6" x14ac:dyDescent="0.25">
      <c r="B12" s="17" t="s">
        <v>30</v>
      </c>
      <c r="C12" s="30">
        <v>26491040</v>
      </c>
      <c r="D12" s="30">
        <v>30605426</v>
      </c>
      <c r="E12" s="30">
        <v>22365640.81000001</v>
      </c>
      <c r="F12" s="55">
        <f t="shared" si="0"/>
        <v>0.73077371345852238</v>
      </c>
    </row>
    <row r="13" spans="2:6" x14ac:dyDescent="0.25">
      <c r="B13" s="17" t="s">
        <v>31</v>
      </c>
      <c r="C13" s="30">
        <v>129574385</v>
      </c>
      <c r="D13" s="30">
        <v>160218638</v>
      </c>
      <c r="E13" s="30">
        <v>118670688.33999999</v>
      </c>
      <c r="F13" s="55">
        <f t="shared" si="0"/>
        <v>0.74067967261087309</v>
      </c>
    </row>
    <row r="14" spans="2:6" x14ac:dyDescent="0.25">
      <c r="B14" s="17" t="s">
        <v>32</v>
      </c>
      <c r="C14" s="30">
        <v>70692443</v>
      </c>
      <c r="D14" s="30">
        <v>82760896</v>
      </c>
      <c r="E14" s="30">
        <v>53125823.350000001</v>
      </c>
      <c r="F14" s="55">
        <f t="shared" si="0"/>
        <v>0.64191938364224577</v>
      </c>
    </row>
    <row r="15" spans="2:6" x14ac:dyDescent="0.25">
      <c r="B15" s="17" t="s">
        <v>33</v>
      </c>
      <c r="C15" s="30">
        <v>8204856</v>
      </c>
      <c r="D15" s="30">
        <v>11169161</v>
      </c>
      <c r="E15" s="30">
        <v>7520315.0699999994</v>
      </c>
      <c r="F15" s="55">
        <f t="shared" si="0"/>
        <v>0.67331065153416625</v>
      </c>
    </row>
    <row r="16" spans="2:6" x14ac:dyDescent="0.25">
      <c r="B16" s="17" t="s">
        <v>34</v>
      </c>
      <c r="C16" s="30">
        <v>371653925</v>
      </c>
      <c r="D16" s="30">
        <v>450277358</v>
      </c>
      <c r="E16" s="30">
        <v>336167253.05999982</v>
      </c>
      <c r="F16" s="55">
        <f t="shared" si="0"/>
        <v>0.74657818583895974</v>
      </c>
    </row>
    <row r="17" spans="2:6" x14ac:dyDescent="0.25">
      <c r="B17" s="17" t="s">
        <v>35</v>
      </c>
      <c r="C17" s="30">
        <v>47519949</v>
      </c>
      <c r="D17" s="30">
        <v>61052546</v>
      </c>
      <c r="E17" s="30">
        <v>43642607.640000001</v>
      </c>
      <c r="F17" s="55">
        <f t="shared" si="0"/>
        <v>0.7148368167971243</v>
      </c>
    </row>
    <row r="18" spans="2:6" x14ac:dyDescent="0.25">
      <c r="B18" s="17" t="s">
        <v>36</v>
      </c>
      <c r="C18" s="30">
        <v>113385291</v>
      </c>
      <c r="D18" s="30">
        <v>132895274</v>
      </c>
      <c r="E18" s="30">
        <v>83145986.660000011</v>
      </c>
      <c r="F18" s="55">
        <f t="shared" si="0"/>
        <v>0.62565044006004311</v>
      </c>
    </row>
    <row r="19" spans="2:6" x14ac:dyDescent="0.25">
      <c r="B19" s="17" t="s">
        <v>40</v>
      </c>
      <c r="C19" s="30">
        <v>134039586</v>
      </c>
      <c r="D19" s="30">
        <v>203309989</v>
      </c>
      <c r="E19" s="30">
        <v>148769002.83999997</v>
      </c>
      <c r="F19" s="55">
        <f t="shared" si="0"/>
        <v>0.73173484279712386</v>
      </c>
    </row>
    <row r="20" spans="2:6" x14ac:dyDescent="0.25">
      <c r="B20" s="17" t="s">
        <v>39</v>
      </c>
      <c r="C20" s="30">
        <v>24041518</v>
      </c>
      <c r="D20" s="30">
        <v>25215941</v>
      </c>
      <c r="E20" s="30">
        <v>17700555.490000002</v>
      </c>
      <c r="F20" s="55">
        <f t="shared" si="0"/>
        <v>0.70195895088745652</v>
      </c>
    </row>
    <row r="21" spans="2:6" x14ac:dyDescent="0.25">
      <c r="B21" s="17" t="s">
        <v>37</v>
      </c>
      <c r="C21" s="30">
        <v>2061845518</v>
      </c>
      <c r="D21" s="30">
        <v>1430361998</v>
      </c>
      <c r="E21" s="30">
        <v>1056511293.8900005</v>
      </c>
      <c r="F21" s="55">
        <f t="shared" si="0"/>
        <v>0.73863210527633194</v>
      </c>
    </row>
    <row r="22" spans="2:6" x14ac:dyDescent="0.25">
      <c r="B22" s="17" t="s">
        <v>38</v>
      </c>
      <c r="C22" s="30">
        <v>1670246670</v>
      </c>
      <c r="D22" s="30">
        <v>1594906229</v>
      </c>
      <c r="E22" s="30">
        <v>1192995102.1499996</v>
      </c>
      <c r="F22" s="55">
        <f t="shared" si="0"/>
        <v>0.7480032872515664</v>
      </c>
    </row>
    <row r="23" spans="2:6" x14ac:dyDescent="0.25">
      <c r="B23" s="40" t="s">
        <v>13</v>
      </c>
      <c r="C23" s="41">
        <f>SUM(C24:C29)</f>
        <v>150347156</v>
      </c>
      <c r="D23" s="41">
        <f>SUM(D24:D29)</f>
        <v>155308869</v>
      </c>
      <c r="E23" s="41">
        <f>SUM(E24:E29)</f>
        <v>112570778.97999999</v>
      </c>
      <c r="F23" s="53">
        <f t="shared" si="0"/>
        <v>0.72481874154913839</v>
      </c>
    </row>
    <row r="24" spans="2:6" x14ac:dyDescent="0.25">
      <c r="B24" s="17" t="s">
        <v>28</v>
      </c>
      <c r="C24" s="30">
        <v>0</v>
      </c>
      <c r="D24" s="30">
        <v>6000</v>
      </c>
      <c r="E24" s="30">
        <v>0</v>
      </c>
      <c r="F24" s="55" t="str">
        <f t="shared" si="0"/>
        <v>%</v>
      </c>
    </row>
    <row r="25" spans="2:6" x14ac:dyDescent="0.25">
      <c r="B25" s="17" t="s">
        <v>32</v>
      </c>
      <c r="C25" s="30">
        <v>0</v>
      </c>
      <c r="D25" s="30">
        <v>0</v>
      </c>
      <c r="E25" s="30">
        <v>0</v>
      </c>
      <c r="F25" s="55" t="str">
        <f t="shared" si="0"/>
        <v>%</v>
      </c>
    </row>
    <row r="26" spans="2:6" x14ac:dyDescent="0.25">
      <c r="B26" s="17" t="s">
        <v>35</v>
      </c>
      <c r="C26" s="30">
        <v>0</v>
      </c>
      <c r="D26" s="30">
        <v>3000</v>
      </c>
      <c r="E26" s="30">
        <v>0</v>
      </c>
      <c r="F26" s="55" t="str">
        <f t="shared" si="0"/>
        <v>%</v>
      </c>
    </row>
    <row r="27" spans="2:6" x14ac:dyDescent="0.25">
      <c r="B27" s="17" t="s">
        <v>36</v>
      </c>
      <c r="C27" s="30">
        <v>0</v>
      </c>
      <c r="D27" s="30">
        <v>3000</v>
      </c>
      <c r="E27" s="30">
        <v>0</v>
      </c>
      <c r="F27" s="55" t="str">
        <f t="shared" si="0"/>
        <v>%</v>
      </c>
    </row>
    <row r="28" spans="2:6" x14ac:dyDescent="0.25">
      <c r="B28" s="17" t="s">
        <v>37</v>
      </c>
      <c r="C28" s="30">
        <v>3387000</v>
      </c>
      <c r="D28" s="30">
        <v>3167386</v>
      </c>
      <c r="E28" s="30">
        <v>1552194.11</v>
      </c>
      <c r="F28" s="55">
        <f t="shared" si="0"/>
        <v>0.49005524113575044</v>
      </c>
    </row>
    <row r="29" spans="2:6" x14ac:dyDescent="0.25">
      <c r="B29" s="17" t="s">
        <v>38</v>
      </c>
      <c r="C29" s="30">
        <v>146960156</v>
      </c>
      <c r="D29" s="30">
        <v>152129483</v>
      </c>
      <c r="E29" s="30">
        <v>111018584.86999999</v>
      </c>
      <c r="F29" s="55">
        <f t="shared" si="0"/>
        <v>0.72976376886786631</v>
      </c>
    </row>
    <row r="30" spans="2:6" x14ac:dyDescent="0.25">
      <c r="B30" s="40" t="s">
        <v>12</v>
      </c>
      <c r="C30" s="41">
        <f>SUM(C31:C43)</f>
        <v>2402530137</v>
      </c>
      <c r="D30" s="41">
        <f>SUM(D31:D43)</f>
        <v>3208109437</v>
      </c>
      <c r="E30" s="41">
        <f>SUM(E31:E43)</f>
        <v>2050347175.2399988</v>
      </c>
      <c r="F30" s="53">
        <f t="shared" si="0"/>
        <v>0.63911385054162628</v>
      </c>
    </row>
    <row r="31" spans="2:6" x14ac:dyDescent="0.25">
      <c r="B31" s="16" t="s">
        <v>28</v>
      </c>
      <c r="C31" s="29">
        <v>62452820</v>
      </c>
      <c r="D31" s="29">
        <v>92908645</v>
      </c>
      <c r="E31" s="29">
        <v>60895683.199999928</v>
      </c>
      <c r="F31" s="54">
        <f t="shared" si="0"/>
        <v>0.65543613514113708</v>
      </c>
    </row>
    <row r="32" spans="2:6" x14ac:dyDescent="0.25">
      <c r="B32" s="17" t="s">
        <v>29</v>
      </c>
      <c r="C32" s="30">
        <v>107361174</v>
      </c>
      <c r="D32" s="30">
        <v>101161213</v>
      </c>
      <c r="E32" s="30">
        <v>52048450.109999999</v>
      </c>
      <c r="F32" s="55">
        <f t="shared" si="0"/>
        <v>0.51450994473543921</v>
      </c>
    </row>
    <row r="33" spans="2:6" x14ac:dyDescent="0.25">
      <c r="B33" s="17" t="s">
        <v>30</v>
      </c>
      <c r="C33" s="30">
        <v>37180855</v>
      </c>
      <c r="D33" s="30">
        <v>50995996</v>
      </c>
      <c r="E33" s="30">
        <v>31556102.41</v>
      </c>
      <c r="F33" s="55">
        <f t="shared" si="0"/>
        <v>0.61879568760653292</v>
      </c>
    </row>
    <row r="34" spans="2:6" x14ac:dyDescent="0.25">
      <c r="B34" s="17" t="s">
        <v>31</v>
      </c>
      <c r="C34" s="30">
        <v>14929465</v>
      </c>
      <c r="D34" s="30">
        <v>30779029</v>
      </c>
      <c r="E34" s="30">
        <v>16753291.079999998</v>
      </c>
      <c r="F34" s="55">
        <f t="shared" si="0"/>
        <v>0.54430862909937794</v>
      </c>
    </row>
    <row r="35" spans="2:6" x14ac:dyDescent="0.25">
      <c r="B35" s="17" t="s">
        <v>32</v>
      </c>
      <c r="C35" s="30">
        <v>297440732</v>
      </c>
      <c r="D35" s="30">
        <v>358152706</v>
      </c>
      <c r="E35" s="30">
        <v>196839924.09999993</v>
      </c>
      <c r="F35" s="55">
        <f t="shared" si="0"/>
        <v>0.54959775761124618</v>
      </c>
    </row>
    <row r="36" spans="2:6" x14ac:dyDescent="0.25">
      <c r="B36" s="17" t="s">
        <v>33</v>
      </c>
      <c r="C36" s="30">
        <v>11968071</v>
      </c>
      <c r="D36" s="30">
        <v>14952252</v>
      </c>
      <c r="E36" s="30">
        <v>8426140.8000000007</v>
      </c>
      <c r="F36" s="55">
        <f t="shared" si="0"/>
        <v>0.56353656960837739</v>
      </c>
    </row>
    <row r="37" spans="2:6" x14ac:dyDescent="0.25">
      <c r="B37" s="17" t="s">
        <v>34</v>
      </c>
      <c r="C37" s="30">
        <v>13482424</v>
      </c>
      <c r="D37" s="30">
        <v>43827431</v>
      </c>
      <c r="E37" s="30">
        <v>28754731.170000002</v>
      </c>
      <c r="F37" s="55">
        <f t="shared" si="0"/>
        <v>0.6560898166721203</v>
      </c>
    </row>
    <row r="38" spans="2:6" x14ac:dyDescent="0.25">
      <c r="B38" s="17" t="s">
        <v>35</v>
      </c>
      <c r="C38" s="30">
        <v>4559211</v>
      </c>
      <c r="D38" s="30">
        <v>10025684</v>
      </c>
      <c r="E38" s="30">
        <v>6620181.8300000019</v>
      </c>
      <c r="F38" s="55">
        <f t="shared" si="0"/>
        <v>0.66032221143215786</v>
      </c>
    </row>
    <row r="39" spans="2:6" x14ac:dyDescent="0.25">
      <c r="B39" s="17" t="s">
        <v>36</v>
      </c>
      <c r="C39" s="30">
        <v>34101935</v>
      </c>
      <c r="D39" s="30">
        <v>41519568</v>
      </c>
      <c r="E39" s="30">
        <v>18057274.460000005</v>
      </c>
      <c r="F39" s="55">
        <f t="shared" si="0"/>
        <v>0.43490997931385039</v>
      </c>
    </row>
    <row r="40" spans="2:6" x14ac:dyDescent="0.25">
      <c r="B40" s="17" t="s">
        <v>40</v>
      </c>
      <c r="C40" s="30">
        <v>50917478</v>
      </c>
      <c r="D40" s="30">
        <v>83871577</v>
      </c>
      <c r="E40" s="30">
        <v>48879564.13000001</v>
      </c>
      <c r="F40" s="55">
        <f t="shared" si="0"/>
        <v>0.58279056956327424</v>
      </c>
    </row>
    <row r="41" spans="2:6" x14ac:dyDescent="0.25">
      <c r="B41" s="17" t="s">
        <v>39</v>
      </c>
      <c r="C41" s="30">
        <v>883126</v>
      </c>
      <c r="D41" s="30">
        <v>920322</v>
      </c>
      <c r="E41" s="30">
        <v>670011.07000000007</v>
      </c>
      <c r="F41" s="55">
        <f t="shared" si="0"/>
        <v>0.72801809584036903</v>
      </c>
    </row>
    <row r="42" spans="2:6" x14ac:dyDescent="0.25">
      <c r="B42" s="17" t="s">
        <v>37</v>
      </c>
      <c r="C42" s="30">
        <v>628517290</v>
      </c>
      <c r="D42" s="30">
        <v>473680187</v>
      </c>
      <c r="E42" s="30">
        <v>338341543.64000058</v>
      </c>
      <c r="F42" s="55">
        <f t="shared" si="0"/>
        <v>0.71428265932516322</v>
      </c>
    </row>
    <row r="43" spans="2:6" x14ac:dyDescent="0.25">
      <c r="B43" s="17" t="s">
        <v>38</v>
      </c>
      <c r="C43" s="30">
        <v>1138735556</v>
      </c>
      <c r="D43" s="30">
        <v>1905314827</v>
      </c>
      <c r="E43" s="30">
        <v>1242504277.2399983</v>
      </c>
      <c r="F43" s="55">
        <f t="shared" si="0"/>
        <v>0.6521254438545333</v>
      </c>
    </row>
    <row r="44" spans="2:6" x14ac:dyDescent="0.25">
      <c r="B44" s="40" t="s">
        <v>11</v>
      </c>
      <c r="C44" s="41">
        <f>SUM(C45:C52)</f>
        <v>615011334</v>
      </c>
      <c r="D44" s="41">
        <f>SUM(D45:D52)</f>
        <v>744222089</v>
      </c>
      <c r="E44" s="41">
        <f>SUM(E45:E52)</f>
        <v>600902470.0200001</v>
      </c>
      <c r="F44" s="53">
        <f t="shared" si="0"/>
        <v>0.80742358887442278</v>
      </c>
    </row>
    <row r="45" spans="2:6" x14ac:dyDescent="0.25">
      <c r="B45" s="17" t="s">
        <v>28</v>
      </c>
      <c r="C45" s="30">
        <v>7200122</v>
      </c>
      <c r="D45" s="30">
        <v>28269162</v>
      </c>
      <c r="E45" s="30">
        <v>28269161.780000001</v>
      </c>
      <c r="F45" s="55">
        <f t="shared" si="0"/>
        <v>0.99999999221766822</v>
      </c>
    </row>
    <row r="46" spans="2:6" x14ac:dyDescent="0.25">
      <c r="B46" s="17" t="s">
        <v>29</v>
      </c>
      <c r="C46" s="30">
        <v>0</v>
      </c>
      <c r="D46" s="30">
        <v>13145864</v>
      </c>
      <c r="E46" s="30">
        <v>10926103.66</v>
      </c>
      <c r="F46" s="55">
        <f t="shared" ref="F46:F52" si="1">IF(E46=0,"%",E46/D46)</f>
        <v>0.83114382287843536</v>
      </c>
    </row>
    <row r="47" spans="2:6" x14ac:dyDescent="0.25">
      <c r="B47" s="17" t="s">
        <v>30</v>
      </c>
      <c r="C47" s="30">
        <v>12000000</v>
      </c>
      <c r="D47" s="30">
        <v>9139727</v>
      </c>
      <c r="E47" s="30">
        <v>4903095.07</v>
      </c>
      <c r="F47" s="55">
        <f t="shared" si="1"/>
        <v>0.53645968528381649</v>
      </c>
    </row>
    <row r="48" spans="2:6" x14ac:dyDescent="0.25">
      <c r="B48" s="17" t="s">
        <v>31</v>
      </c>
      <c r="C48" s="30">
        <v>0</v>
      </c>
      <c r="D48" s="30">
        <v>0</v>
      </c>
      <c r="E48" s="30">
        <v>0</v>
      </c>
      <c r="F48" s="55" t="str">
        <f t="shared" si="1"/>
        <v>%</v>
      </c>
    </row>
    <row r="49" spans="2:6" x14ac:dyDescent="0.25">
      <c r="B49" s="17" t="s">
        <v>32</v>
      </c>
      <c r="C49" s="30">
        <v>23954781</v>
      </c>
      <c r="D49" s="30">
        <v>25380513</v>
      </c>
      <c r="E49" s="30">
        <v>24803649.879999999</v>
      </c>
      <c r="F49" s="55">
        <f t="shared" si="1"/>
        <v>0.97727141606633405</v>
      </c>
    </row>
    <row r="50" spans="2:6" x14ac:dyDescent="0.25">
      <c r="B50" s="17" t="s">
        <v>40</v>
      </c>
      <c r="C50" s="30">
        <v>282543278</v>
      </c>
      <c r="D50" s="30">
        <v>313569292</v>
      </c>
      <c r="E50" s="30">
        <v>313456419.01000011</v>
      </c>
      <c r="F50" s="55">
        <f>IF(E50=0,"%",E50/D50)</f>
        <v>0.9996400381259275</v>
      </c>
    </row>
    <row r="51" spans="2:6" x14ac:dyDescent="0.25">
      <c r="B51" s="17" t="s">
        <v>37</v>
      </c>
      <c r="C51" s="30">
        <v>1609542</v>
      </c>
      <c r="D51" s="30">
        <v>5506596</v>
      </c>
      <c r="E51" s="30">
        <v>5411595.7000000002</v>
      </c>
      <c r="F51" s="55">
        <f t="shared" si="1"/>
        <v>0.98274790814506829</v>
      </c>
    </row>
    <row r="52" spans="2:6" x14ac:dyDescent="0.25">
      <c r="B52" s="17" t="s">
        <v>38</v>
      </c>
      <c r="C52" s="30">
        <v>287703611</v>
      </c>
      <c r="D52" s="30">
        <v>349210935</v>
      </c>
      <c r="E52" s="30">
        <v>213132444.92000002</v>
      </c>
      <c r="F52" s="55">
        <f t="shared" si="1"/>
        <v>0.61032580471742681</v>
      </c>
    </row>
    <row r="53" spans="2:6" x14ac:dyDescent="0.25">
      <c r="B53" s="40" t="s">
        <v>10</v>
      </c>
      <c r="C53" s="41">
        <f>+SUM(C54:C62)</f>
        <v>117762600</v>
      </c>
      <c r="D53" s="41">
        <f>+SUM(D54:D62)</f>
        <v>120941309</v>
      </c>
      <c r="E53" s="41">
        <f>+SUM(E54:E62)</f>
        <v>96914331.219999999</v>
      </c>
      <c r="F53" s="53">
        <f t="shared" si="0"/>
        <v>0.80133357263397897</v>
      </c>
    </row>
    <row r="54" spans="2:6" x14ac:dyDescent="0.25">
      <c r="B54" s="16" t="s">
        <v>28</v>
      </c>
      <c r="C54" s="29">
        <v>124732</v>
      </c>
      <c r="D54" s="29">
        <v>11879203</v>
      </c>
      <c r="E54" s="29">
        <v>9957471</v>
      </c>
      <c r="F54" s="54">
        <f t="shared" si="0"/>
        <v>0.8382271941981293</v>
      </c>
    </row>
    <row r="55" spans="2:6" x14ac:dyDescent="0.25">
      <c r="B55" s="17" t="s">
        <v>29</v>
      </c>
      <c r="C55" s="30">
        <v>0</v>
      </c>
      <c r="D55" s="30">
        <v>4062749</v>
      </c>
      <c r="E55" s="30">
        <v>3779931</v>
      </c>
      <c r="F55" s="55">
        <f t="shared" si="0"/>
        <v>0.93038752824749937</v>
      </c>
    </row>
    <row r="56" spans="2:6" x14ac:dyDescent="0.25">
      <c r="B56" s="17" t="s">
        <v>30</v>
      </c>
      <c r="C56" s="30">
        <v>128000</v>
      </c>
      <c r="D56" s="30">
        <v>5940609</v>
      </c>
      <c r="E56" s="30">
        <v>5137688</v>
      </c>
      <c r="F56" s="55">
        <f t="shared" si="0"/>
        <v>0.86484197158910814</v>
      </c>
    </row>
    <row r="57" spans="2:6" x14ac:dyDescent="0.25">
      <c r="B57" s="17" t="s">
        <v>31</v>
      </c>
      <c r="C57" s="30">
        <v>0</v>
      </c>
      <c r="D57" s="30">
        <v>0</v>
      </c>
      <c r="E57" s="30">
        <v>0</v>
      </c>
      <c r="F57" s="55" t="str">
        <f t="shared" si="0"/>
        <v>%</v>
      </c>
    </row>
    <row r="58" spans="2:6" x14ac:dyDescent="0.25">
      <c r="B58" s="17" t="s">
        <v>32</v>
      </c>
      <c r="C58" s="30">
        <v>0</v>
      </c>
      <c r="D58" s="30">
        <v>7412378</v>
      </c>
      <c r="E58" s="30">
        <v>7044471</v>
      </c>
      <c r="F58" s="55">
        <f t="shared" ref="F58" si="2">IF(E58=0,"%",E58/D58)</f>
        <v>0.95036586099629561</v>
      </c>
    </row>
    <row r="59" spans="2:6" x14ac:dyDescent="0.25">
      <c r="B59" s="17" t="s">
        <v>36</v>
      </c>
      <c r="C59" s="30">
        <v>0</v>
      </c>
      <c r="D59" s="30">
        <v>108347</v>
      </c>
      <c r="E59" s="30">
        <v>108347</v>
      </c>
      <c r="F59" s="55">
        <f t="shared" si="0"/>
        <v>1</v>
      </c>
    </row>
    <row r="60" spans="2:6" x14ac:dyDescent="0.25">
      <c r="B60" s="17" t="s">
        <v>40</v>
      </c>
      <c r="C60" s="30">
        <v>43986363</v>
      </c>
      <c r="D60" s="30">
        <v>36186238</v>
      </c>
      <c r="E60" s="30">
        <v>28973682</v>
      </c>
      <c r="F60" s="55">
        <f t="shared" si="0"/>
        <v>0.80068234780305159</v>
      </c>
    </row>
    <row r="61" spans="2:6" x14ac:dyDescent="0.25">
      <c r="B61" s="17" t="s">
        <v>37</v>
      </c>
      <c r="C61" s="30">
        <v>18762008</v>
      </c>
      <c r="D61" s="30">
        <v>5622286</v>
      </c>
      <c r="E61" s="30">
        <v>3890918.55</v>
      </c>
      <c r="F61" s="55">
        <f t="shared" si="0"/>
        <v>0.69205276110108949</v>
      </c>
    </row>
    <row r="62" spans="2:6" x14ac:dyDescent="0.25">
      <c r="B62" s="17" t="s">
        <v>38</v>
      </c>
      <c r="C62" s="30">
        <v>54761497</v>
      </c>
      <c r="D62" s="30">
        <v>49729499</v>
      </c>
      <c r="E62" s="30">
        <v>38021822.670000002</v>
      </c>
      <c r="F62" s="55">
        <f t="shared" si="0"/>
        <v>0.76457280758046653</v>
      </c>
    </row>
    <row r="63" spans="2:6" x14ac:dyDescent="0.25">
      <c r="B63" s="40" t="s">
        <v>9</v>
      </c>
      <c r="C63" s="41">
        <f>SUM(C64:C76)</f>
        <v>1382309885</v>
      </c>
      <c r="D63" s="41">
        <f>SUM(D64:D76)</f>
        <v>1245082625</v>
      </c>
      <c r="E63" s="41">
        <f>SUM(E64:E76)</f>
        <v>662104671.97999978</v>
      </c>
      <c r="F63" s="53">
        <f t="shared" si="0"/>
        <v>0.53177568997077584</v>
      </c>
    </row>
    <row r="64" spans="2:6" x14ac:dyDescent="0.25">
      <c r="B64" s="16" t="s">
        <v>28</v>
      </c>
      <c r="C64" s="29">
        <v>45063067</v>
      </c>
      <c r="D64" s="29">
        <v>69666645</v>
      </c>
      <c r="E64" s="29">
        <v>61640546.160000011</v>
      </c>
      <c r="F64" s="54">
        <f t="shared" si="0"/>
        <v>0.88479280378723579</v>
      </c>
    </row>
    <row r="65" spans="2:6" x14ac:dyDescent="0.25">
      <c r="B65" s="17" t="s">
        <v>29</v>
      </c>
      <c r="C65" s="30">
        <v>0</v>
      </c>
      <c r="D65" s="30">
        <v>899212</v>
      </c>
      <c r="E65" s="30">
        <v>662371.08000000007</v>
      </c>
      <c r="F65" s="55">
        <f t="shared" si="0"/>
        <v>0.73661281210660012</v>
      </c>
    </row>
    <row r="66" spans="2:6" x14ac:dyDescent="0.25">
      <c r="B66" s="17" t="s">
        <v>30</v>
      </c>
      <c r="C66" s="30">
        <v>3276</v>
      </c>
      <c r="D66" s="30">
        <v>311959</v>
      </c>
      <c r="E66" s="30">
        <v>85196.36</v>
      </c>
      <c r="F66" s="55">
        <f t="shared" si="0"/>
        <v>0.2731011447017076</v>
      </c>
    </row>
    <row r="67" spans="2:6" x14ac:dyDescent="0.25">
      <c r="B67" s="17" t="s">
        <v>31</v>
      </c>
      <c r="C67" s="30">
        <v>0</v>
      </c>
      <c r="D67" s="30">
        <v>1126517</v>
      </c>
      <c r="E67" s="30">
        <v>727205.81000000017</v>
      </c>
      <c r="F67" s="55">
        <f t="shared" si="0"/>
        <v>0.64553469676889041</v>
      </c>
    </row>
    <row r="68" spans="2:6" x14ac:dyDescent="0.25">
      <c r="B68" s="17" t="s">
        <v>32</v>
      </c>
      <c r="C68" s="30">
        <v>121266000</v>
      </c>
      <c r="D68" s="30">
        <v>121492524</v>
      </c>
      <c r="E68" s="30">
        <v>20082560.120000001</v>
      </c>
      <c r="F68" s="55">
        <f t="shared" si="0"/>
        <v>0.16529873163224432</v>
      </c>
    </row>
    <row r="69" spans="2:6" x14ac:dyDescent="0.25">
      <c r="B69" s="17" t="s">
        <v>33</v>
      </c>
      <c r="C69" s="30">
        <v>0</v>
      </c>
      <c r="D69" s="30">
        <v>927722</v>
      </c>
      <c r="E69" s="30">
        <v>280811.38</v>
      </c>
      <c r="F69" s="55">
        <f t="shared" si="0"/>
        <v>0.3026891461019573</v>
      </c>
    </row>
    <row r="70" spans="2:6" x14ac:dyDescent="0.25">
      <c r="B70" s="17" t="s">
        <v>34</v>
      </c>
      <c r="C70" s="30">
        <v>0</v>
      </c>
      <c r="D70" s="30">
        <v>727328</v>
      </c>
      <c r="E70" s="30">
        <v>407847.75999999995</v>
      </c>
      <c r="F70" s="55">
        <f t="shared" si="0"/>
        <v>0.56074805314796072</v>
      </c>
    </row>
    <row r="71" spans="2:6" x14ac:dyDescent="0.25">
      <c r="B71" s="17" t="s">
        <v>35</v>
      </c>
      <c r="C71" s="30">
        <v>0</v>
      </c>
      <c r="D71" s="30">
        <v>456962</v>
      </c>
      <c r="E71" s="30">
        <v>229374.5</v>
      </c>
      <c r="F71" s="55">
        <f t="shared" si="0"/>
        <v>0.50195530481746842</v>
      </c>
    </row>
    <row r="72" spans="2:6" x14ac:dyDescent="0.25">
      <c r="B72" s="17" t="s">
        <v>36</v>
      </c>
      <c r="C72" s="30">
        <v>3163164</v>
      </c>
      <c r="D72" s="30">
        <v>4223340</v>
      </c>
      <c r="E72" s="30">
        <v>1857860.32</v>
      </c>
      <c r="F72" s="55">
        <f t="shared" si="0"/>
        <v>0.43990309091856211</v>
      </c>
    </row>
    <row r="73" spans="2:6" x14ac:dyDescent="0.25">
      <c r="B73" s="17" t="s">
        <v>40</v>
      </c>
      <c r="C73" s="30">
        <v>0</v>
      </c>
      <c r="D73" s="30">
        <v>920902</v>
      </c>
      <c r="E73" s="30">
        <v>236545.21000000002</v>
      </c>
      <c r="F73" s="55">
        <f t="shared" si="0"/>
        <v>0.25686252174498481</v>
      </c>
    </row>
    <row r="74" spans="2:6" x14ac:dyDescent="0.25">
      <c r="B74" s="17" t="s">
        <v>39</v>
      </c>
      <c r="C74" s="30">
        <v>0</v>
      </c>
      <c r="D74" s="30">
        <v>10000</v>
      </c>
      <c r="E74" s="30">
        <v>0</v>
      </c>
      <c r="F74" s="55" t="str">
        <f t="shared" si="0"/>
        <v>%</v>
      </c>
    </row>
    <row r="75" spans="2:6" x14ac:dyDescent="0.25">
      <c r="B75" s="17" t="s">
        <v>37</v>
      </c>
      <c r="C75" s="30">
        <v>19954195</v>
      </c>
      <c r="D75" s="30">
        <v>22176692</v>
      </c>
      <c r="E75" s="30">
        <v>12029459.110000001</v>
      </c>
      <c r="F75" s="55">
        <f t="shared" si="0"/>
        <v>0.54243703749864958</v>
      </c>
    </row>
    <row r="76" spans="2:6" x14ac:dyDescent="0.25">
      <c r="B76" s="17" t="s">
        <v>38</v>
      </c>
      <c r="C76" s="30">
        <v>1192860183</v>
      </c>
      <c r="D76" s="30">
        <v>1022142822</v>
      </c>
      <c r="E76" s="30">
        <v>563864894.16999972</v>
      </c>
      <c r="F76" s="55">
        <f t="shared" si="0"/>
        <v>0.5516498106073866</v>
      </c>
    </row>
    <row r="77" spans="2:6" x14ac:dyDescent="0.25">
      <c r="B77" s="43" t="s">
        <v>3</v>
      </c>
      <c r="C77" s="44">
        <f>+C63+C53+C44+C30+C23+C9</f>
        <v>9710554723</v>
      </c>
      <c r="D77" s="44">
        <f>+D63+D53+D44+D30+D23+D9</f>
        <v>10104963474</v>
      </c>
      <c r="E77" s="44">
        <f>+E63+E53+E44+E30+E23+E9</f>
        <v>6937389134.8099985</v>
      </c>
      <c r="F77" s="56">
        <f t="shared" si="0"/>
        <v>0.68653282643325253</v>
      </c>
    </row>
    <row r="78" spans="2:6" x14ac:dyDescent="0.2">
      <c r="B78" s="34" t="s">
        <v>43</v>
      </c>
      <c r="C78" s="20"/>
      <c r="D78" s="20"/>
      <c r="E78" s="20"/>
    </row>
    <row r="79" spans="2:6" x14ac:dyDescent="0.25">
      <c r="C79" s="20"/>
      <c r="D79" s="20"/>
      <c r="E79" s="20"/>
      <c r="F79" s="57"/>
    </row>
    <row r="80" spans="2:6" x14ac:dyDescent="0.25">
      <c r="C80" s="20"/>
      <c r="D80" s="20"/>
      <c r="E80" s="20"/>
    </row>
    <row r="81" spans="4:5" x14ac:dyDescent="0.25">
      <c r="D81" s="20"/>
      <c r="E81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78"/>
  <sheetViews>
    <sheetView showGridLines="0" zoomScale="115" zoomScaleNormal="115" workbookViewId="0">
      <selection activeCell="B64" sqref="B64:E76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8" t="s">
        <v>41</v>
      </c>
      <c r="C5" s="68"/>
      <c r="D5" s="68"/>
      <c r="E5" s="68"/>
      <c r="F5" s="68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SUM(C10:C22)</f>
        <v>5042593611</v>
      </c>
      <c r="D9" s="41">
        <f>SUM(D10:D22)</f>
        <v>4631299145</v>
      </c>
      <c r="E9" s="41">
        <f>SUM(E10:E22)</f>
        <v>3414549707.3699994</v>
      </c>
      <c r="F9" s="42">
        <f t="shared" ref="F9:F77" si="0">IF(E9=0,"%",E9/D9)</f>
        <v>0.73727686345987464</v>
      </c>
    </row>
    <row r="10" spans="2:6" x14ac:dyDescent="0.25">
      <c r="B10" s="11" t="s">
        <v>28</v>
      </c>
      <c r="C10" s="26">
        <v>318707385</v>
      </c>
      <c r="D10" s="26">
        <v>357876617</v>
      </c>
      <c r="E10" s="26">
        <v>267900022.07000017</v>
      </c>
      <c r="F10" s="31">
        <f t="shared" si="0"/>
        <v>0.74858207925330922</v>
      </c>
    </row>
    <row r="11" spans="2:6" x14ac:dyDescent="0.25">
      <c r="B11" s="13" t="s">
        <v>29</v>
      </c>
      <c r="C11" s="27">
        <v>66191045</v>
      </c>
      <c r="D11" s="27">
        <v>90649072</v>
      </c>
      <c r="E11" s="27">
        <v>66035415.999999993</v>
      </c>
      <c r="F11" s="22">
        <f t="shared" si="0"/>
        <v>0.72847316076219726</v>
      </c>
    </row>
    <row r="12" spans="2:6" x14ac:dyDescent="0.25">
      <c r="B12" s="13" t="s">
        <v>30</v>
      </c>
      <c r="C12" s="27">
        <v>26491040</v>
      </c>
      <c r="D12" s="27">
        <v>30605426</v>
      </c>
      <c r="E12" s="27">
        <v>22365640.810000014</v>
      </c>
      <c r="F12" s="22">
        <f t="shared" si="0"/>
        <v>0.73077371345852249</v>
      </c>
    </row>
    <row r="13" spans="2:6" x14ac:dyDescent="0.25">
      <c r="B13" s="13" t="s">
        <v>31</v>
      </c>
      <c r="C13" s="27">
        <v>129574385</v>
      </c>
      <c r="D13" s="27">
        <v>160218638</v>
      </c>
      <c r="E13" s="27">
        <v>118670688.34000005</v>
      </c>
      <c r="F13" s="22">
        <f t="shared" si="0"/>
        <v>0.74067967261087342</v>
      </c>
    </row>
    <row r="14" spans="2:6" x14ac:dyDescent="0.25">
      <c r="B14" s="13" t="s">
        <v>32</v>
      </c>
      <c r="C14" s="27">
        <v>70692443</v>
      </c>
      <c r="D14" s="27">
        <v>82760896</v>
      </c>
      <c r="E14" s="27">
        <v>53125823.350000001</v>
      </c>
      <c r="F14" s="22">
        <f t="shared" si="0"/>
        <v>0.64191938364224577</v>
      </c>
    </row>
    <row r="15" spans="2:6" x14ac:dyDescent="0.25">
      <c r="B15" s="13" t="s">
        <v>33</v>
      </c>
      <c r="C15" s="27">
        <v>8204856</v>
      </c>
      <c r="D15" s="27">
        <v>11169161</v>
      </c>
      <c r="E15" s="27">
        <v>7520315.0699999994</v>
      </c>
      <c r="F15" s="22">
        <f t="shared" si="0"/>
        <v>0.67331065153416625</v>
      </c>
    </row>
    <row r="16" spans="2:6" x14ac:dyDescent="0.25">
      <c r="B16" s="13" t="s">
        <v>34</v>
      </c>
      <c r="C16" s="27">
        <v>371653925</v>
      </c>
      <c r="D16" s="27">
        <v>450277358</v>
      </c>
      <c r="E16" s="27">
        <v>336167253.05999976</v>
      </c>
      <c r="F16" s="22">
        <f t="shared" si="0"/>
        <v>0.74657818583895963</v>
      </c>
    </row>
    <row r="17" spans="2:6" x14ac:dyDescent="0.25">
      <c r="B17" s="13" t="s">
        <v>35</v>
      </c>
      <c r="C17" s="27">
        <v>47519949</v>
      </c>
      <c r="D17" s="27">
        <v>61052546</v>
      </c>
      <c r="E17" s="27">
        <v>43642607.639999993</v>
      </c>
      <c r="F17" s="22">
        <f t="shared" si="0"/>
        <v>0.71483681679712407</v>
      </c>
    </row>
    <row r="18" spans="2:6" x14ac:dyDescent="0.25">
      <c r="B18" s="13" t="s">
        <v>36</v>
      </c>
      <c r="C18" s="27">
        <v>113385291</v>
      </c>
      <c r="D18" s="27">
        <v>132895274</v>
      </c>
      <c r="E18" s="27">
        <v>83145986.659999996</v>
      </c>
      <c r="F18" s="22">
        <f t="shared" si="0"/>
        <v>0.625650440060043</v>
      </c>
    </row>
    <row r="19" spans="2:6" x14ac:dyDescent="0.25">
      <c r="B19" s="13" t="s">
        <v>40</v>
      </c>
      <c r="C19" s="27">
        <v>134039586</v>
      </c>
      <c r="D19" s="27">
        <v>203309989</v>
      </c>
      <c r="E19" s="27">
        <v>148769002.83999997</v>
      </c>
      <c r="F19" s="22">
        <f t="shared" si="0"/>
        <v>0.73173484279712386</v>
      </c>
    </row>
    <row r="20" spans="2:6" x14ac:dyDescent="0.25">
      <c r="B20" s="13" t="s">
        <v>39</v>
      </c>
      <c r="C20" s="27">
        <v>24041518</v>
      </c>
      <c r="D20" s="27">
        <v>25215941</v>
      </c>
      <c r="E20" s="27">
        <v>17700555.490000002</v>
      </c>
      <c r="F20" s="22">
        <f t="shared" si="0"/>
        <v>0.70195895088745652</v>
      </c>
    </row>
    <row r="21" spans="2:6" x14ac:dyDescent="0.25">
      <c r="B21" s="13" t="s">
        <v>37</v>
      </c>
      <c r="C21" s="27">
        <v>2061845518</v>
      </c>
      <c r="D21" s="27">
        <v>1430361998</v>
      </c>
      <c r="E21" s="27">
        <v>1056511293.8900001</v>
      </c>
      <c r="F21" s="22">
        <f t="shared" si="0"/>
        <v>0.73863210527633172</v>
      </c>
    </row>
    <row r="22" spans="2:6" x14ac:dyDescent="0.25">
      <c r="B22" s="13" t="s">
        <v>38</v>
      </c>
      <c r="C22" s="27">
        <v>1670246670</v>
      </c>
      <c r="D22" s="27">
        <v>1594906229</v>
      </c>
      <c r="E22" s="27">
        <v>1192995102.1499991</v>
      </c>
      <c r="F22" s="22">
        <f t="shared" si="0"/>
        <v>0.74800328725156617</v>
      </c>
    </row>
    <row r="23" spans="2:6" x14ac:dyDescent="0.25">
      <c r="B23" s="40" t="s">
        <v>19</v>
      </c>
      <c r="C23" s="41">
        <f>SUM(C24:C29)</f>
        <v>150347156</v>
      </c>
      <c r="D23" s="41">
        <f>SUM(D24:D29)</f>
        <v>155308869</v>
      </c>
      <c r="E23" s="41">
        <f>SUM(E24:E29)</f>
        <v>112570778.98</v>
      </c>
      <c r="F23" s="42">
        <f t="shared" si="0"/>
        <v>0.7248187415491385</v>
      </c>
    </row>
    <row r="24" spans="2:6" x14ac:dyDescent="0.25">
      <c r="B24" s="13" t="s">
        <v>28</v>
      </c>
      <c r="C24" s="27">
        <v>0</v>
      </c>
      <c r="D24" s="27">
        <v>6000</v>
      </c>
      <c r="E24" s="27">
        <v>0</v>
      </c>
      <c r="F24" s="22" t="str">
        <f t="shared" si="0"/>
        <v>%</v>
      </c>
    </row>
    <row r="25" spans="2:6" x14ac:dyDescent="0.25">
      <c r="B25" s="13" t="s">
        <v>32</v>
      </c>
      <c r="C25" s="27">
        <v>0</v>
      </c>
      <c r="D25" s="27">
        <v>0</v>
      </c>
      <c r="E25" s="27">
        <v>0</v>
      </c>
      <c r="F25" s="22" t="str">
        <f t="shared" si="0"/>
        <v>%</v>
      </c>
    </row>
    <row r="26" spans="2:6" x14ac:dyDescent="0.25">
      <c r="B26" s="13" t="s">
        <v>35</v>
      </c>
      <c r="C26" s="27">
        <v>0</v>
      </c>
      <c r="D26" s="27">
        <v>3000</v>
      </c>
      <c r="E26" s="27">
        <v>0</v>
      </c>
      <c r="F26" s="22" t="str">
        <f t="shared" si="0"/>
        <v>%</v>
      </c>
    </row>
    <row r="27" spans="2:6" x14ac:dyDescent="0.25">
      <c r="B27" s="13" t="s">
        <v>36</v>
      </c>
      <c r="C27" s="27">
        <v>0</v>
      </c>
      <c r="D27" s="27">
        <v>3000</v>
      </c>
      <c r="E27" s="27">
        <v>0</v>
      </c>
      <c r="F27" s="22" t="str">
        <f t="shared" si="0"/>
        <v>%</v>
      </c>
    </row>
    <row r="28" spans="2:6" x14ac:dyDescent="0.25">
      <c r="B28" s="13" t="s">
        <v>37</v>
      </c>
      <c r="C28" s="27">
        <v>3387000</v>
      </c>
      <c r="D28" s="27">
        <v>3167386</v>
      </c>
      <c r="E28" s="27">
        <v>1552194.11</v>
      </c>
      <c r="F28" s="22">
        <f t="shared" si="0"/>
        <v>0.49005524113575044</v>
      </c>
    </row>
    <row r="29" spans="2:6" x14ac:dyDescent="0.25">
      <c r="B29" s="13" t="s">
        <v>38</v>
      </c>
      <c r="C29" s="27">
        <v>146960156</v>
      </c>
      <c r="D29" s="27">
        <v>152129483</v>
      </c>
      <c r="E29" s="27">
        <v>111018584.87</v>
      </c>
      <c r="F29" s="22">
        <f t="shared" si="0"/>
        <v>0.72976376886786631</v>
      </c>
    </row>
    <row r="30" spans="2:6" x14ac:dyDescent="0.25">
      <c r="B30" s="40" t="s">
        <v>18</v>
      </c>
      <c r="C30" s="41">
        <f>SUM(C31:C43)</f>
        <v>2363873874</v>
      </c>
      <c r="D30" s="41">
        <f>SUM(D31:D43)</f>
        <v>2476607996</v>
      </c>
      <c r="E30" s="41">
        <f>SUM(E31:E43)</f>
        <v>1584971338.4499991</v>
      </c>
      <c r="F30" s="42">
        <f t="shared" si="0"/>
        <v>0.63997667011085557</v>
      </c>
    </row>
    <row r="31" spans="2:6" x14ac:dyDescent="0.25">
      <c r="B31" s="35" t="s">
        <v>28</v>
      </c>
      <c r="C31" s="12">
        <v>62290469</v>
      </c>
      <c r="D31" s="12">
        <v>50391668</v>
      </c>
      <c r="E31" s="12">
        <v>33803538.020000018</v>
      </c>
      <c r="F31" s="31">
        <f t="shared" si="0"/>
        <v>0.67081601704472293</v>
      </c>
    </row>
    <row r="32" spans="2:6" x14ac:dyDescent="0.25">
      <c r="B32" s="36" t="s">
        <v>29</v>
      </c>
      <c r="C32" s="37">
        <v>107361174</v>
      </c>
      <c r="D32" s="37">
        <v>96731378</v>
      </c>
      <c r="E32" s="37">
        <v>49644806.420000002</v>
      </c>
      <c r="F32" s="22">
        <f t="shared" si="0"/>
        <v>0.51322339706563469</v>
      </c>
    </row>
    <row r="33" spans="2:6" x14ac:dyDescent="0.25">
      <c r="B33" s="36" t="s">
        <v>30</v>
      </c>
      <c r="C33" s="37">
        <v>37180855</v>
      </c>
      <c r="D33" s="37">
        <v>50806079</v>
      </c>
      <c r="E33" s="37">
        <v>31464698.50999999</v>
      </c>
      <c r="F33" s="22">
        <f t="shared" si="0"/>
        <v>0.61930971902004073</v>
      </c>
    </row>
    <row r="34" spans="2:6" x14ac:dyDescent="0.25">
      <c r="B34" s="36" t="s">
        <v>31</v>
      </c>
      <c r="C34" s="37">
        <v>14821665</v>
      </c>
      <c r="D34" s="37">
        <v>21089788</v>
      </c>
      <c r="E34" s="37">
        <v>12239348.810000008</v>
      </c>
      <c r="F34" s="22">
        <f t="shared" si="0"/>
        <v>0.58034480052620763</v>
      </c>
    </row>
    <row r="35" spans="2:6" x14ac:dyDescent="0.25">
      <c r="B35" s="36" t="s">
        <v>32</v>
      </c>
      <c r="C35" s="37">
        <v>297440732</v>
      </c>
      <c r="D35" s="37">
        <v>283633002</v>
      </c>
      <c r="E35" s="37">
        <v>162599615.45000002</v>
      </c>
      <c r="F35" s="22">
        <f t="shared" si="0"/>
        <v>0.57327466939125804</v>
      </c>
    </row>
    <row r="36" spans="2:6" x14ac:dyDescent="0.25">
      <c r="B36" s="36" t="s">
        <v>33</v>
      </c>
      <c r="C36" s="37">
        <v>11968071</v>
      </c>
      <c r="D36" s="37">
        <v>14948050</v>
      </c>
      <c r="E36" s="37">
        <v>8426140.7999999989</v>
      </c>
      <c r="F36" s="22">
        <f t="shared" si="0"/>
        <v>0.56369498362662684</v>
      </c>
    </row>
    <row r="37" spans="2:6" x14ac:dyDescent="0.25">
      <c r="B37" s="36" t="s">
        <v>34</v>
      </c>
      <c r="C37" s="37">
        <v>13482424</v>
      </c>
      <c r="D37" s="37">
        <v>31418010</v>
      </c>
      <c r="E37" s="37">
        <v>21830201.019999992</v>
      </c>
      <c r="F37" s="22">
        <f t="shared" si="0"/>
        <v>0.69483079991380714</v>
      </c>
    </row>
    <row r="38" spans="2:6" x14ac:dyDescent="0.25">
      <c r="B38" s="36" t="s">
        <v>35</v>
      </c>
      <c r="C38" s="37">
        <v>4559211</v>
      </c>
      <c r="D38" s="37">
        <v>8363625</v>
      </c>
      <c r="E38" s="37">
        <v>5675080.4800000004</v>
      </c>
      <c r="F38" s="22">
        <f t="shared" si="0"/>
        <v>0.67854315323797998</v>
      </c>
    </row>
    <row r="39" spans="2:6" x14ac:dyDescent="0.25">
      <c r="B39" s="36" t="s">
        <v>36</v>
      </c>
      <c r="C39" s="37">
        <v>34101935</v>
      </c>
      <c r="D39" s="37">
        <v>38442256</v>
      </c>
      <c r="E39" s="37">
        <v>16609599.710000003</v>
      </c>
      <c r="F39" s="22">
        <f t="shared" si="0"/>
        <v>0.43206620626011133</v>
      </c>
    </row>
    <row r="40" spans="2:6" x14ac:dyDescent="0.25">
      <c r="B40" s="36" t="s">
        <v>40</v>
      </c>
      <c r="C40" s="37">
        <v>50838862</v>
      </c>
      <c r="D40" s="37">
        <v>73450006</v>
      </c>
      <c r="E40" s="37">
        <v>45408626.480000019</v>
      </c>
      <c r="F40" s="22">
        <f t="shared" si="0"/>
        <v>0.61822495262968413</v>
      </c>
    </row>
    <row r="41" spans="2:6" x14ac:dyDescent="0.25">
      <c r="B41" s="36" t="s">
        <v>39</v>
      </c>
      <c r="C41" s="37">
        <v>883126</v>
      </c>
      <c r="D41" s="37">
        <v>920322</v>
      </c>
      <c r="E41" s="37">
        <v>670011.07000000007</v>
      </c>
      <c r="F41" s="22">
        <f t="shared" si="0"/>
        <v>0.72801809584036903</v>
      </c>
    </row>
    <row r="42" spans="2:6" x14ac:dyDescent="0.25">
      <c r="B42" s="36" t="s">
        <v>37</v>
      </c>
      <c r="C42" s="37">
        <v>628517290</v>
      </c>
      <c r="D42" s="37">
        <v>473653729</v>
      </c>
      <c r="E42" s="37">
        <v>338332020.26000017</v>
      </c>
      <c r="F42" s="22">
        <f t="shared" si="0"/>
        <v>0.71430245249900726</v>
      </c>
    </row>
    <row r="43" spans="2:6" x14ac:dyDescent="0.25">
      <c r="B43" s="36" t="s">
        <v>38</v>
      </c>
      <c r="C43" s="37">
        <v>1100428060</v>
      </c>
      <c r="D43" s="37">
        <v>1332760083</v>
      </c>
      <c r="E43" s="37">
        <v>858267651.41999888</v>
      </c>
      <c r="F43" s="22">
        <f t="shared" si="0"/>
        <v>0.64397760884919819</v>
      </c>
    </row>
    <row r="44" spans="2:6" x14ac:dyDescent="0.25">
      <c r="B44" s="40" t="s">
        <v>17</v>
      </c>
      <c r="C44" s="41">
        <f>SUM(C45:C52)</f>
        <v>615011334</v>
      </c>
      <c r="D44" s="41">
        <f>SUM(D45:D52)</f>
        <v>744222089</v>
      </c>
      <c r="E44" s="41">
        <f>SUM(E45:E52)</f>
        <v>600902470.0200001</v>
      </c>
      <c r="F44" s="42">
        <f t="shared" si="0"/>
        <v>0.80742358887442278</v>
      </c>
    </row>
    <row r="45" spans="2:6" x14ac:dyDescent="0.25">
      <c r="B45" s="13" t="s">
        <v>28</v>
      </c>
      <c r="C45" s="27">
        <v>7200122</v>
      </c>
      <c r="D45" s="27">
        <v>28269162</v>
      </c>
      <c r="E45" s="27">
        <v>28269161.780000001</v>
      </c>
      <c r="F45" s="22">
        <f t="shared" si="0"/>
        <v>0.99999999221766822</v>
      </c>
    </row>
    <row r="46" spans="2:6" x14ac:dyDescent="0.25">
      <c r="B46" s="13" t="s">
        <v>29</v>
      </c>
      <c r="C46" s="27">
        <v>0</v>
      </c>
      <c r="D46" s="27">
        <v>13145864</v>
      </c>
      <c r="E46" s="27">
        <v>10926103.66</v>
      </c>
      <c r="F46" s="22">
        <f t="shared" si="0"/>
        <v>0.83114382287843536</v>
      </c>
    </row>
    <row r="47" spans="2:6" x14ac:dyDescent="0.25">
      <c r="B47" s="13" t="s">
        <v>30</v>
      </c>
      <c r="C47" s="27">
        <v>12000000</v>
      </c>
      <c r="D47" s="27">
        <v>9139727</v>
      </c>
      <c r="E47" s="27">
        <v>4903095.07</v>
      </c>
      <c r="F47" s="22">
        <f t="shared" si="0"/>
        <v>0.53645968528381649</v>
      </c>
    </row>
    <row r="48" spans="2:6" x14ac:dyDescent="0.25">
      <c r="B48" s="13" t="s">
        <v>31</v>
      </c>
      <c r="C48" s="27">
        <v>0</v>
      </c>
      <c r="D48" s="27">
        <v>0</v>
      </c>
      <c r="E48" s="27">
        <v>0</v>
      </c>
      <c r="F48" s="22" t="str">
        <f t="shared" si="0"/>
        <v>%</v>
      </c>
    </row>
    <row r="49" spans="2:6" x14ac:dyDescent="0.25">
      <c r="B49" s="13" t="s">
        <v>32</v>
      </c>
      <c r="C49" s="27">
        <v>23954781</v>
      </c>
      <c r="D49" s="27">
        <v>25380513</v>
      </c>
      <c r="E49" s="27">
        <v>24803649.879999999</v>
      </c>
      <c r="F49" s="22">
        <f t="shared" si="0"/>
        <v>0.97727141606633405</v>
      </c>
    </row>
    <row r="50" spans="2:6" x14ac:dyDescent="0.25">
      <c r="B50" s="13" t="s">
        <v>40</v>
      </c>
      <c r="C50" s="27">
        <v>282543278</v>
      </c>
      <c r="D50" s="27">
        <v>313569292</v>
      </c>
      <c r="E50" s="27">
        <v>313456419.01000011</v>
      </c>
      <c r="F50" s="22">
        <f t="shared" si="0"/>
        <v>0.9996400381259275</v>
      </c>
    </row>
    <row r="51" spans="2:6" x14ac:dyDescent="0.25">
      <c r="B51" s="13" t="s">
        <v>37</v>
      </c>
      <c r="C51" s="27">
        <v>1609542</v>
      </c>
      <c r="D51" s="27">
        <v>5506596</v>
      </c>
      <c r="E51" s="27">
        <v>5411595.7000000002</v>
      </c>
      <c r="F51" s="22">
        <f t="shared" si="0"/>
        <v>0.98274790814506829</v>
      </c>
    </row>
    <row r="52" spans="2:6" x14ac:dyDescent="0.25">
      <c r="B52" s="13" t="s">
        <v>38</v>
      </c>
      <c r="C52" s="27">
        <v>287703611</v>
      </c>
      <c r="D52" s="27">
        <v>349210935</v>
      </c>
      <c r="E52" s="27">
        <v>213132444.92000002</v>
      </c>
      <c r="F52" s="22">
        <f t="shared" si="0"/>
        <v>0.61032580471742681</v>
      </c>
    </row>
    <row r="53" spans="2:6" x14ac:dyDescent="0.25">
      <c r="B53" s="40" t="s">
        <v>16</v>
      </c>
      <c r="C53" s="41">
        <f>+SUM(C54:C62)</f>
        <v>117762600</v>
      </c>
      <c r="D53" s="41">
        <f>+SUM(D54:D62)</f>
        <v>120941309</v>
      </c>
      <c r="E53" s="41">
        <f>+SUM(E54:E62)</f>
        <v>96914331.219999999</v>
      </c>
      <c r="F53" s="42">
        <f t="shared" si="0"/>
        <v>0.80133357263397897</v>
      </c>
    </row>
    <row r="54" spans="2:6" x14ac:dyDescent="0.25">
      <c r="B54" s="11" t="s">
        <v>28</v>
      </c>
      <c r="C54" s="26">
        <v>124732</v>
      </c>
      <c r="D54" s="26">
        <v>11879203</v>
      </c>
      <c r="E54" s="26">
        <v>9957471</v>
      </c>
      <c r="F54" s="31">
        <f t="shared" si="0"/>
        <v>0.8382271941981293</v>
      </c>
    </row>
    <row r="55" spans="2:6" x14ac:dyDescent="0.25">
      <c r="B55" s="13" t="s">
        <v>29</v>
      </c>
      <c r="C55" s="27">
        <v>0</v>
      </c>
      <c r="D55" s="27">
        <v>4062749</v>
      </c>
      <c r="E55" s="27">
        <v>3779931</v>
      </c>
      <c r="F55" s="22">
        <f t="shared" si="0"/>
        <v>0.93038752824749937</v>
      </c>
    </row>
    <row r="56" spans="2:6" x14ac:dyDescent="0.25">
      <c r="B56" s="13" t="s">
        <v>30</v>
      </c>
      <c r="C56" s="27">
        <v>128000</v>
      </c>
      <c r="D56" s="27">
        <v>5940609</v>
      </c>
      <c r="E56" s="27">
        <v>5137688</v>
      </c>
      <c r="F56" s="22">
        <f t="shared" si="0"/>
        <v>0.86484197158910814</v>
      </c>
    </row>
    <row r="57" spans="2:6" x14ac:dyDescent="0.25">
      <c r="B57" s="13" t="s">
        <v>31</v>
      </c>
      <c r="C57" s="27">
        <v>0</v>
      </c>
      <c r="D57" s="27">
        <v>0</v>
      </c>
      <c r="E57" s="27">
        <v>0</v>
      </c>
      <c r="F57" s="22" t="str">
        <f t="shared" ref="F57:F59" si="1">IF(E57=0,"%",E57/D57)</f>
        <v>%</v>
      </c>
    </row>
    <row r="58" spans="2:6" x14ac:dyDescent="0.25">
      <c r="B58" s="13" t="s">
        <v>32</v>
      </c>
      <c r="C58" s="27">
        <v>0</v>
      </c>
      <c r="D58" s="27">
        <v>7412378</v>
      </c>
      <c r="E58" s="27">
        <v>7044471</v>
      </c>
      <c r="F58" s="22">
        <f t="shared" si="1"/>
        <v>0.95036586099629561</v>
      </c>
    </row>
    <row r="59" spans="2:6" x14ac:dyDescent="0.25">
      <c r="B59" s="13" t="s">
        <v>36</v>
      </c>
      <c r="C59" s="27">
        <v>0</v>
      </c>
      <c r="D59" s="27">
        <v>108347</v>
      </c>
      <c r="E59" s="27">
        <v>108347</v>
      </c>
      <c r="F59" s="22">
        <f t="shared" si="1"/>
        <v>1</v>
      </c>
    </row>
    <row r="60" spans="2:6" x14ac:dyDescent="0.25">
      <c r="B60" s="13" t="s">
        <v>40</v>
      </c>
      <c r="C60" s="27">
        <v>43986363</v>
      </c>
      <c r="D60" s="27">
        <v>36186238</v>
      </c>
      <c r="E60" s="27">
        <v>28973682</v>
      </c>
      <c r="F60" s="22">
        <f t="shared" si="0"/>
        <v>0.80068234780305159</v>
      </c>
    </row>
    <row r="61" spans="2:6" x14ac:dyDescent="0.25">
      <c r="B61" s="13" t="s">
        <v>37</v>
      </c>
      <c r="C61" s="27">
        <v>18762008</v>
      </c>
      <c r="D61" s="27">
        <v>5622286</v>
      </c>
      <c r="E61" s="27">
        <v>3890918.5500000003</v>
      </c>
      <c r="F61" s="22">
        <f t="shared" si="0"/>
        <v>0.69205276110108949</v>
      </c>
    </row>
    <row r="62" spans="2:6" x14ac:dyDescent="0.25">
      <c r="B62" s="13" t="s">
        <v>38</v>
      </c>
      <c r="C62" s="27">
        <v>54761497</v>
      </c>
      <c r="D62" s="27">
        <v>49729499</v>
      </c>
      <c r="E62" s="27">
        <v>38021822.670000002</v>
      </c>
      <c r="F62" s="22">
        <f t="shared" si="0"/>
        <v>0.76457280758046653</v>
      </c>
    </row>
    <row r="63" spans="2:6" x14ac:dyDescent="0.25">
      <c r="B63" s="40" t="s">
        <v>15</v>
      </c>
      <c r="C63" s="41">
        <f>+SUM(C64:C76)</f>
        <v>1209933322</v>
      </c>
      <c r="D63" s="41">
        <f>+SUM(D64:D76)</f>
        <v>1171630241</v>
      </c>
      <c r="E63" s="41">
        <f>+SUM(E64:E76)</f>
        <v>642209411.80999982</v>
      </c>
      <c r="F63" s="42">
        <f t="shared" si="0"/>
        <v>0.5481331817296442</v>
      </c>
    </row>
    <row r="64" spans="2:6" x14ac:dyDescent="0.25">
      <c r="B64" s="11" t="s">
        <v>28</v>
      </c>
      <c r="C64" s="26">
        <v>45063067</v>
      </c>
      <c r="D64" s="26">
        <v>68804391</v>
      </c>
      <c r="E64" s="26">
        <v>61153551.31000001</v>
      </c>
      <c r="F64" s="31">
        <f t="shared" si="0"/>
        <v>0.88880303162628105</v>
      </c>
    </row>
    <row r="65" spans="2:6" x14ac:dyDescent="0.25">
      <c r="B65" s="13" t="s">
        <v>29</v>
      </c>
      <c r="C65" s="27">
        <v>0</v>
      </c>
      <c r="D65" s="27">
        <v>899212</v>
      </c>
      <c r="E65" s="27">
        <v>662371.08000000007</v>
      </c>
      <c r="F65" s="22">
        <f t="shared" si="0"/>
        <v>0.73661281210660012</v>
      </c>
    </row>
    <row r="66" spans="2:6" x14ac:dyDescent="0.25">
      <c r="B66" s="13" t="s">
        <v>30</v>
      </c>
      <c r="C66" s="27">
        <v>3276</v>
      </c>
      <c r="D66" s="27">
        <v>271846</v>
      </c>
      <c r="E66" s="27">
        <v>69046.899999999994</v>
      </c>
      <c r="F66" s="22">
        <f t="shared" si="0"/>
        <v>0.25399270175025562</v>
      </c>
    </row>
    <row r="67" spans="2:6" x14ac:dyDescent="0.25">
      <c r="B67" s="13" t="s">
        <v>31</v>
      </c>
      <c r="C67" s="27">
        <v>0</v>
      </c>
      <c r="D67" s="27">
        <v>1031753</v>
      </c>
      <c r="E67" s="27">
        <v>655641.81000000006</v>
      </c>
      <c r="F67" s="22">
        <f t="shared" si="0"/>
        <v>0.63546392402057472</v>
      </c>
    </row>
    <row r="68" spans="2:6" x14ac:dyDescent="0.25">
      <c r="B68" s="13" t="s">
        <v>32</v>
      </c>
      <c r="C68" s="27">
        <v>121266000</v>
      </c>
      <c r="D68" s="27">
        <v>120820140</v>
      </c>
      <c r="E68" s="27">
        <v>20022731.479999997</v>
      </c>
      <c r="F68" s="22">
        <f t="shared" si="0"/>
        <v>0.16572345868826172</v>
      </c>
    </row>
    <row r="69" spans="2:6" x14ac:dyDescent="0.25">
      <c r="B69" s="13" t="s">
        <v>33</v>
      </c>
      <c r="C69" s="27">
        <v>0</v>
      </c>
      <c r="D69" s="27">
        <v>927722</v>
      </c>
      <c r="E69" s="27">
        <v>280811.38</v>
      </c>
      <c r="F69" s="22">
        <f t="shared" si="0"/>
        <v>0.3026891461019573</v>
      </c>
    </row>
    <row r="70" spans="2:6" x14ac:dyDescent="0.25">
      <c r="B70" s="13" t="s">
        <v>34</v>
      </c>
      <c r="C70" s="27">
        <v>0</v>
      </c>
      <c r="D70" s="27">
        <v>704573</v>
      </c>
      <c r="E70" s="27">
        <v>407847.75999999995</v>
      </c>
      <c r="F70" s="22">
        <f t="shared" si="0"/>
        <v>0.57885806013003616</v>
      </c>
    </row>
    <row r="71" spans="2:6" x14ac:dyDescent="0.25">
      <c r="B71" s="13" t="s">
        <v>35</v>
      </c>
      <c r="C71" s="27">
        <v>0</v>
      </c>
      <c r="D71" s="27">
        <v>456962</v>
      </c>
      <c r="E71" s="27">
        <v>229374.5</v>
      </c>
      <c r="F71" s="22">
        <f t="shared" si="0"/>
        <v>0.50195530481746842</v>
      </c>
    </row>
    <row r="72" spans="2:6" x14ac:dyDescent="0.25">
      <c r="B72" s="13" t="s">
        <v>36</v>
      </c>
      <c r="C72" s="27">
        <v>3163164</v>
      </c>
      <c r="D72" s="27">
        <v>4187340</v>
      </c>
      <c r="E72" s="27">
        <v>1857860.3200000003</v>
      </c>
      <c r="F72" s="22">
        <f t="shared" si="0"/>
        <v>0.44368508886309693</v>
      </c>
    </row>
    <row r="73" spans="2:6" x14ac:dyDescent="0.25">
      <c r="B73" s="13" t="s">
        <v>40</v>
      </c>
      <c r="C73" s="27">
        <v>0</v>
      </c>
      <c r="D73" s="27">
        <v>612878</v>
      </c>
      <c r="E73" s="27">
        <v>236545.21000000002</v>
      </c>
      <c r="F73" s="22">
        <f t="shared" si="0"/>
        <v>0.38595806995845833</v>
      </c>
    </row>
    <row r="74" spans="2:6" x14ac:dyDescent="0.25">
      <c r="B74" s="13" t="s">
        <v>39</v>
      </c>
      <c r="C74" s="27">
        <v>0</v>
      </c>
      <c r="D74" s="27">
        <v>10000</v>
      </c>
      <c r="E74" s="27">
        <v>0</v>
      </c>
      <c r="F74" s="22" t="str">
        <f t="shared" si="0"/>
        <v>%</v>
      </c>
    </row>
    <row r="75" spans="2:6" x14ac:dyDescent="0.25">
      <c r="B75" s="13" t="s">
        <v>37</v>
      </c>
      <c r="C75" s="27">
        <v>19954195</v>
      </c>
      <c r="D75" s="27">
        <v>22167119</v>
      </c>
      <c r="E75" s="27">
        <v>12027437.950000003</v>
      </c>
      <c r="F75" s="22">
        <f t="shared" si="0"/>
        <v>0.54258011381632421</v>
      </c>
    </row>
    <row r="76" spans="2:6" x14ac:dyDescent="0.25">
      <c r="B76" s="13" t="s">
        <v>38</v>
      </c>
      <c r="C76" s="27">
        <v>1020483620</v>
      </c>
      <c r="D76" s="27">
        <v>950736305</v>
      </c>
      <c r="E76" s="27">
        <v>544606192.10999978</v>
      </c>
      <c r="F76" s="22">
        <f t="shared" si="0"/>
        <v>0.57282570282198253</v>
      </c>
    </row>
    <row r="77" spans="2:6" x14ac:dyDescent="0.25">
      <c r="B77" s="43" t="s">
        <v>3</v>
      </c>
      <c r="C77" s="44">
        <f>+C63+C53+C44+C30+C23+C9</f>
        <v>9499521897</v>
      </c>
      <c r="D77" s="44">
        <f>+D63+D53+D44+D30+D23+D9</f>
        <v>9300009649</v>
      </c>
      <c r="E77" s="44">
        <f>+E63+E53+E44+E30+E23+E9</f>
        <v>6452118037.8499985</v>
      </c>
      <c r="F77" s="45">
        <f t="shared" si="0"/>
        <v>0.69377541329150916</v>
      </c>
    </row>
    <row r="78" spans="2:6" x14ac:dyDescent="0.2">
      <c r="B78" s="34" t="s">
        <v>43</v>
      </c>
      <c r="C78" s="9"/>
      <c r="D78" s="9"/>
      <c r="E78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>
      <selection activeCell="B50" sqref="B50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8" t="s">
        <v>41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34</v>
      </c>
      <c r="C10" s="26">
        <v>0</v>
      </c>
      <c r="D10" s="26">
        <v>0</v>
      </c>
      <c r="E10" s="26">
        <v>0</v>
      </c>
      <c r="F10" s="32" t="str">
        <f t="shared" ref="F10:F49" si="0">IF(D10=0,"%",E10/D10)</f>
        <v>%</v>
      </c>
    </row>
    <row r="11" spans="2:6" x14ac:dyDescent="0.25">
      <c r="B11" s="63" t="s">
        <v>37</v>
      </c>
      <c r="C11" s="64">
        <v>0</v>
      </c>
      <c r="D11" s="64">
        <v>0</v>
      </c>
      <c r="E11" s="64">
        <v>0</v>
      </c>
      <c r="F11" s="32" t="str">
        <f t="shared" si="0"/>
        <v>%</v>
      </c>
    </row>
    <row r="12" spans="2:6" x14ac:dyDescent="0.25">
      <c r="B12" s="63" t="s">
        <v>38</v>
      </c>
      <c r="C12" s="64">
        <v>0</v>
      </c>
      <c r="D12" s="64">
        <v>0</v>
      </c>
      <c r="E12" s="64">
        <v>0</v>
      </c>
      <c r="F12" s="32" t="str">
        <f t="shared" si="0"/>
        <v>%</v>
      </c>
    </row>
    <row r="13" spans="2:6" hidden="1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37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+SUM(C17:C28)</f>
        <v>0</v>
      </c>
      <c r="D16" s="41">
        <f>+SUM(D17:D28)</f>
        <v>0</v>
      </c>
      <c r="E16" s="41">
        <f>+SUM(E17:E28)</f>
        <v>0</v>
      </c>
      <c r="F16" s="42" t="str">
        <f t="shared" si="0"/>
        <v>%</v>
      </c>
    </row>
    <row r="17" spans="2:6" x14ac:dyDescent="0.25">
      <c r="B17" s="11" t="s">
        <v>27</v>
      </c>
      <c r="C17" s="26">
        <v>0</v>
      </c>
      <c r="D17" s="26">
        <v>0</v>
      </c>
      <c r="E17" s="26">
        <v>0</v>
      </c>
      <c r="F17" s="23" t="str">
        <f t="shared" si="0"/>
        <v>%</v>
      </c>
    </row>
    <row r="18" spans="2:6" x14ac:dyDescent="0.25">
      <c r="B18" s="13" t="s">
        <v>28</v>
      </c>
      <c r="C18" s="27">
        <v>0</v>
      </c>
      <c r="D18" s="27">
        <v>0</v>
      </c>
      <c r="E18" s="27">
        <v>0</v>
      </c>
      <c r="F18" s="32" t="str">
        <f t="shared" si="0"/>
        <v>%</v>
      </c>
    </row>
    <row r="19" spans="2:6" x14ac:dyDescent="0.25">
      <c r="B19" s="13" t="s">
        <v>29</v>
      </c>
      <c r="C19" s="27">
        <v>0</v>
      </c>
      <c r="D19" s="27">
        <v>0</v>
      </c>
      <c r="E19" s="27">
        <v>0</v>
      </c>
      <c r="F19" s="32" t="str">
        <f t="shared" si="0"/>
        <v>%</v>
      </c>
    </row>
    <row r="20" spans="2:6" x14ac:dyDescent="0.25">
      <c r="B20" s="13" t="s">
        <v>30</v>
      </c>
      <c r="C20" s="27">
        <v>0</v>
      </c>
      <c r="D20" s="27">
        <v>0</v>
      </c>
      <c r="E20" s="27">
        <v>0</v>
      </c>
      <c r="F20" s="32" t="str">
        <f t="shared" si="0"/>
        <v>%</v>
      </c>
    </row>
    <row r="21" spans="2:6" x14ac:dyDescent="0.25">
      <c r="B21" s="13" t="s">
        <v>31</v>
      </c>
      <c r="C21" s="27">
        <v>0</v>
      </c>
      <c r="D21" s="27">
        <v>0</v>
      </c>
      <c r="E21" s="27">
        <v>0</v>
      </c>
      <c r="F21" s="32" t="str">
        <f t="shared" si="0"/>
        <v>%</v>
      </c>
    </row>
    <row r="22" spans="2:6" x14ac:dyDescent="0.25">
      <c r="B22" s="13" t="s">
        <v>32</v>
      </c>
      <c r="C22" s="27">
        <v>0</v>
      </c>
      <c r="D22" s="27">
        <v>0</v>
      </c>
      <c r="E22" s="27">
        <v>0</v>
      </c>
      <c r="F22" s="32" t="str">
        <f t="shared" si="0"/>
        <v>%</v>
      </c>
    </row>
    <row r="23" spans="2:6" x14ac:dyDescent="0.25">
      <c r="B23" s="13" t="s">
        <v>33</v>
      </c>
      <c r="C23" s="27">
        <v>0</v>
      </c>
      <c r="D23" s="27">
        <v>0</v>
      </c>
      <c r="E23" s="27">
        <v>0</v>
      </c>
      <c r="F23" s="32" t="str">
        <f t="shared" si="0"/>
        <v>%</v>
      </c>
    </row>
    <row r="24" spans="2:6" x14ac:dyDescent="0.25">
      <c r="B24" s="13" t="s">
        <v>34</v>
      </c>
      <c r="C24" s="27">
        <v>0</v>
      </c>
      <c r="D24" s="27">
        <v>0</v>
      </c>
      <c r="E24" s="27">
        <v>0</v>
      </c>
      <c r="F24" s="32" t="str">
        <f t="shared" si="0"/>
        <v>%</v>
      </c>
    </row>
    <row r="25" spans="2:6" x14ac:dyDescent="0.25">
      <c r="B25" s="13" t="s">
        <v>35</v>
      </c>
      <c r="C25" s="27">
        <v>0</v>
      </c>
      <c r="D25" s="27">
        <v>0</v>
      </c>
      <c r="E25" s="27">
        <v>0</v>
      </c>
      <c r="F25" s="32" t="str">
        <f t="shared" si="0"/>
        <v>%</v>
      </c>
    </row>
    <row r="26" spans="2:6" x14ac:dyDescent="0.25">
      <c r="B26" s="13" t="s">
        <v>40</v>
      </c>
      <c r="C26" s="27">
        <v>0</v>
      </c>
      <c r="D26" s="27">
        <v>0</v>
      </c>
      <c r="E26" s="27">
        <v>0</v>
      </c>
      <c r="F26" s="32" t="str">
        <f t="shared" si="0"/>
        <v>%</v>
      </c>
    </row>
    <row r="27" spans="2:6" x14ac:dyDescent="0.25">
      <c r="B27" s="13" t="s">
        <v>37</v>
      </c>
      <c r="C27" s="27">
        <v>0</v>
      </c>
      <c r="D27" s="27">
        <v>0</v>
      </c>
      <c r="E27" s="27">
        <v>0</v>
      </c>
      <c r="F27" s="32" t="str">
        <f t="shared" si="0"/>
        <v>%</v>
      </c>
    </row>
    <row r="28" spans="2:6" x14ac:dyDescent="0.25">
      <c r="B28" s="13" t="s">
        <v>38</v>
      </c>
      <c r="C28" s="27">
        <v>0</v>
      </c>
      <c r="D28" s="27">
        <v>0</v>
      </c>
      <c r="E28" s="27">
        <v>0</v>
      </c>
      <c r="F28" s="32" t="str">
        <f t="shared" si="0"/>
        <v>%</v>
      </c>
    </row>
    <row r="29" spans="2:6" hidden="1" x14ac:dyDescent="0.25">
      <c r="B29" s="40" t="s">
        <v>17</v>
      </c>
      <c r="C29" s="41">
        <f>+SUM(C30:C33)</f>
        <v>0</v>
      </c>
      <c r="D29" s="41">
        <f t="shared" ref="D29:E29" si="1">+SUM(D30:D33)</f>
        <v>0</v>
      </c>
      <c r="E29" s="41">
        <f t="shared" si="1"/>
        <v>0</v>
      </c>
      <c r="F29" s="42" t="str">
        <f t="shared" ref="F29:F33" si="2">IF(D29=0,"%",E29/D29)</f>
        <v>%</v>
      </c>
    </row>
    <row r="30" spans="2:6" hidden="1" x14ac:dyDescent="0.25">
      <c r="B30" s="13" t="s">
        <v>24</v>
      </c>
      <c r="C30" s="27">
        <v>0</v>
      </c>
      <c r="D30" s="27">
        <v>0</v>
      </c>
      <c r="E30" s="27">
        <v>0</v>
      </c>
      <c r="F30" s="32" t="str">
        <f t="shared" si="2"/>
        <v>%</v>
      </c>
    </row>
    <row r="31" spans="2:6" hidden="1" x14ac:dyDescent="0.25">
      <c r="B31" s="13" t="s">
        <v>25</v>
      </c>
      <c r="C31" s="27">
        <v>0</v>
      </c>
      <c r="D31" s="27">
        <v>0</v>
      </c>
      <c r="E31" s="27">
        <v>0</v>
      </c>
      <c r="F31" s="32" t="str">
        <f t="shared" si="2"/>
        <v>%</v>
      </c>
    </row>
    <row r="32" spans="2:6" hidden="1" x14ac:dyDescent="0.25">
      <c r="B32" s="13" t="s">
        <v>26</v>
      </c>
      <c r="C32" s="27">
        <v>0</v>
      </c>
      <c r="D32" s="27">
        <v>0</v>
      </c>
      <c r="E32" s="27">
        <v>0</v>
      </c>
      <c r="F32" s="32" t="str">
        <f t="shared" si="2"/>
        <v>%</v>
      </c>
    </row>
    <row r="33" spans="2:6" hidden="1" x14ac:dyDescent="0.25">
      <c r="B33" s="14"/>
      <c r="C33" s="28">
        <v>0</v>
      </c>
      <c r="D33" s="28">
        <v>0</v>
      </c>
      <c r="E33" s="28">
        <v>0</v>
      </c>
      <c r="F33" s="33" t="str">
        <f t="shared" si="2"/>
        <v>%</v>
      </c>
    </row>
    <row r="34" spans="2:6" x14ac:dyDescent="0.25">
      <c r="B34" s="40" t="s">
        <v>16</v>
      </c>
      <c r="C34" s="41">
        <f>+SUM(C35:C39)</f>
        <v>0</v>
      </c>
      <c r="D34" s="41">
        <f>+SUM(D35:D39)</f>
        <v>0</v>
      </c>
      <c r="E34" s="41">
        <f>+SUM(E35:E39)</f>
        <v>0</v>
      </c>
      <c r="F34" s="42" t="str">
        <f t="shared" si="0"/>
        <v>%</v>
      </c>
    </row>
    <row r="35" spans="2:6" x14ac:dyDescent="0.25">
      <c r="B35" s="11" t="s">
        <v>37</v>
      </c>
      <c r="C35" s="26">
        <v>0</v>
      </c>
      <c r="D35" s="26">
        <v>0</v>
      </c>
      <c r="E35" s="26">
        <v>0</v>
      </c>
      <c r="F35" s="32" t="str">
        <f t="shared" si="0"/>
        <v>%</v>
      </c>
    </row>
    <row r="36" spans="2:6" hidden="1" x14ac:dyDescent="0.25">
      <c r="B36" s="38"/>
      <c r="C36" s="39">
        <v>0</v>
      </c>
      <c r="D36" s="39">
        <v>0</v>
      </c>
      <c r="E36" s="39">
        <v>0</v>
      </c>
      <c r="F36" s="32" t="str">
        <f t="shared" si="0"/>
        <v>%</v>
      </c>
    </row>
    <row r="37" spans="2:6" hidden="1" x14ac:dyDescent="0.25">
      <c r="B37" s="38"/>
      <c r="C37" s="39">
        <v>0</v>
      </c>
      <c r="D37" s="39">
        <v>0</v>
      </c>
      <c r="E37" s="39">
        <v>0</v>
      </c>
      <c r="F37" s="32" t="str">
        <f t="shared" si="0"/>
        <v>%</v>
      </c>
    </row>
    <row r="38" spans="2:6" hidden="1" x14ac:dyDescent="0.25">
      <c r="B38" s="38"/>
      <c r="C38" s="39">
        <v>0</v>
      </c>
      <c r="D38" s="39">
        <v>0</v>
      </c>
      <c r="E38" s="39">
        <v>0</v>
      </c>
      <c r="F38" s="32" t="str">
        <f t="shared" si="0"/>
        <v>%</v>
      </c>
    </row>
    <row r="39" spans="2:6" hidden="1" x14ac:dyDescent="0.25">
      <c r="B39" s="38"/>
      <c r="C39" s="39">
        <v>0</v>
      </c>
      <c r="D39" s="39">
        <v>0</v>
      </c>
      <c r="E39" s="39">
        <v>0</v>
      </c>
      <c r="F39" s="32" t="str">
        <f t="shared" si="0"/>
        <v>%</v>
      </c>
    </row>
    <row r="40" spans="2:6" x14ac:dyDescent="0.25">
      <c r="B40" s="40" t="s">
        <v>15</v>
      </c>
      <c r="C40" s="41">
        <f>+SUM(C41:C48)</f>
        <v>0</v>
      </c>
      <c r="D40" s="41">
        <f t="shared" ref="D40:E40" si="3">+SUM(D41:D48)</f>
        <v>0</v>
      </c>
      <c r="E40" s="41">
        <f t="shared" si="3"/>
        <v>0</v>
      </c>
      <c r="F40" s="42" t="str">
        <f t="shared" si="0"/>
        <v>%</v>
      </c>
    </row>
    <row r="41" spans="2:6" x14ac:dyDescent="0.25">
      <c r="B41" s="13" t="s">
        <v>37</v>
      </c>
      <c r="C41" s="27">
        <v>0</v>
      </c>
      <c r="D41" s="27">
        <v>0</v>
      </c>
      <c r="E41" s="27">
        <v>0</v>
      </c>
      <c r="F41" s="32" t="str">
        <f t="shared" si="0"/>
        <v>%</v>
      </c>
    </row>
    <row r="42" spans="2:6" x14ac:dyDescent="0.25">
      <c r="B42" s="13" t="s">
        <v>38</v>
      </c>
      <c r="C42" s="27">
        <v>0</v>
      </c>
      <c r="D42" s="27">
        <v>0</v>
      </c>
      <c r="E42" s="27">
        <v>0</v>
      </c>
      <c r="F42" s="32" t="str">
        <f t="shared" si="0"/>
        <v>%</v>
      </c>
    </row>
    <row r="43" spans="2:6" hidden="1" x14ac:dyDescent="0.25">
      <c r="B43" s="13"/>
      <c r="C43" s="27"/>
      <c r="D43" s="27"/>
      <c r="E43" s="27"/>
      <c r="F43" s="32" t="str">
        <f t="shared" si="0"/>
        <v>%</v>
      </c>
    </row>
    <row r="44" spans="2:6" hidden="1" x14ac:dyDescent="0.25">
      <c r="B44" s="13"/>
      <c r="C44" s="27"/>
      <c r="D44" s="27"/>
      <c r="E44" s="27"/>
      <c r="F44" s="32" t="str">
        <f t="shared" si="0"/>
        <v>%</v>
      </c>
    </row>
    <row r="45" spans="2:6" ht="15" hidden="1" customHeight="1" x14ac:dyDescent="0.25">
      <c r="B45" s="13"/>
      <c r="C45" s="27"/>
      <c r="D45" s="27"/>
      <c r="E45" s="27"/>
      <c r="F45" s="32" t="str">
        <f t="shared" si="0"/>
        <v>%</v>
      </c>
    </row>
    <row r="46" spans="2:6" hidden="1" x14ac:dyDescent="0.25">
      <c r="B46" s="13"/>
      <c r="C46" s="27"/>
      <c r="D46" s="27"/>
      <c r="E46" s="27"/>
      <c r="F46" s="32" t="str">
        <f t="shared" si="0"/>
        <v>%</v>
      </c>
    </row>
    <row r="47" spans="2:6" hidden="1" x14ac:dyDescent="0.25">
      <c r="B47" s="13"/>
      <c r="C47" s="27"/>
      <c r="D47" s="27"/>
      <c r="E47" s="27"/>
      <c r="F47" s="32" t="str">
        <f t="shared" si="0"/>
        <v>%</v>
      </c>
    </row>
    <row r="48" spans="2:6" hidden="1" x14ac:dyDescent="0.25">
      <c r="B48" s="13"/>
      <c r="C48" s="27"/>
      <c r="D48" s="27"/>
      <c r="E48" s="27"/>
      <c r="F48" s="32" t="str">
        <f t="shared" si="0"/>
        <v>%</v>
      </c>
    </row>
    <row r="49" spans="2:6" x14ac:dyDescent="0.25">
      <c r="B49" s="43" t="s">
        <v>3</v>
      </c>
      <c r="C49" s="44">
        <f>+C40+C34+C29+C16+C14+C9</f>
        <v>0</v>
      </c>
      <c r="D49" s="44">
        <f t="shared" ref="D49:E49" si="4">+D40+D34+D29+D16+D14+D9</f>
        <v>0</v>
      </c>
      <c r="E49" s="44">
        <f t="shared" si="4"/>
        <v>0</v>
      </c>
      <c r="F49" s="45" t="str">
        <f t="shared" si="0"/>
        <v>%</v>
      </c>
    </row>
    <row r="50" spans="2:6" x14ac:dyDescent="0.25">
      <c r="B50" s="34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8" t="s">
        <v>8</v>
      </c>
      <c r="C2" s="68"/>
      <c r="D2" s="68"/>
      <c r="E2" s="68"/>
      <c r="F2" s="68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>
      <selection activeCell="C33" sqref="C33:E33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8" t="s">
        <v>41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SUM(C10:C12)</f>
        <v>0</v>
      </c>
      <c r="D9" s="41">
        <f t="shared" ref="D9:E9" si="0">SUM(D10:D12)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38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/>
      <c r="D11" s="64"/>
      <c r="E11" s="64"/>
      <c r="F11" s="23" t="str">
        <f t="shared" si="1"/>
        <v>%</v>
      </c>
    </row>
    <row r="12" spans="2:6" hidden="1" x14ac:dyDescent="0.25">
      <c r="B12" s="63"/>
      <c r="C12" s="64"/>
      <c r="D12" s="64"/>
      <c r="E12" s="64"/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/>
      <c r="D14" s="27"/>
      <c r="E14" s="27"/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38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/>
      <c r="D17" s="64"/>
      <c r="E17" s="64"/>
      <c r="F17" s="23" t="str">
        <f t="shared" si="3"/>
        <v>%</v>
      </c>
    </row>
    <row r="18" spans="2:6" hidden="1" x14ac:dyDescent="0.25">
      <c r="B18" s="63"/>
      <c r="C18" s="64"/>
      <c r="D18" s="64"/>
      <c r="E18" s="64"/>
      <c r="F18" s="23" t="str">
        <f t="shared" si="3"/>
        <v>%</v>
      </c>
    </row>
    <row r="19" spans="2:6" hidden="1" x14ac:dyDescent="0.25">
      <c r="B19" s="63"/>
      <c r="C19" s="64"/>
      <c r="D19" s="64"/>
      <c r="E19" s="64"/>
      <c r="F19" s="23" t="str">
        <f t="shared" si="3"/>
        <v>%</v>
      </c>
    </row>
    <row r="20" spans="2:6" hidden="1" x14ac:dyDescent="0.25">
      <c r="B20" s="63"/>
      <c r="C20" s="64"/>
      <c r="D20" s="64"/>
      <c r="E20" s="64"/>
      <c r="F20" s="23" t="str">
        <f t="shared" si="3"/>
        <v>%</v>
      </c>
    </row>
    <row r="21" spans="2:6" hidden="1" x14ac:dyDescent="0.25">
      <c r="B21" s="63"/>
      <c r="C21" s="64"/>
      <c r="D21" s="64"/>
      <c r="E21" s="64"/>
      <c r="F21" s="23" t="str">
        <f t="shared" si="3"/>
        <v>%</v>
      </c>
    </row>
    <row r="22" spans="2:6" hidden="1" x14ac:dyDescent="0.25">
      <c r="B22" s="63"/>
      <c r="C22" s="64"/>
      <c r="D22" s="64"/>
      <c r="E22" s="64"/>
      <c r="F22" s="23" t="str">
        <f t="shared" si="3"/>
        <v>%</v>
      </c>
    </row>
    <row r="23" spans="2:6" hidden="1" x14ac:dyDescent="0.25">
      <c r="B23" s="63"/>
      <c r="C23" s="64"/>
      <c r="D23" s="64"/>
      <c r="E23" s="64"/>
      <c r="F23" s="23" t="str">
        <f t="shared" si="3"/>
        <v>%</v>
      </c>
    </row>
    <row r="24" spans="2:6" hidden="1" x14ac:dyDescent="0.25">
      <c r="B24" s="63"/>
      <c r="C24" s="64"/>
      <c r="D24" s="64"/>
      <c r="E24" s="64"/>
      <c r="F24" s="23" t="str">
        <f t="shared" si="3"/>
        <v>%</v>
      </c>
    </row>
    <row r="25" spans="2:6" hidden="1" x14ac:dyDescent="0.25">
      <c r="B25" s="63"/>
      <c r="C25" s="64"/>
      <c r="D25" s="64"/>
      <c r="E25" s="64"/>
      <c r="F25" s="23" t="str">
        <f t="shared" si="3"/>
        <v>%</v>
      </c>
    </row>
    <row r="26" spans="2:6" hidden="1" x14ac:dyDescent="0.25">
      <c r="B26" s="63"/>
      <c r="C26" s="64"/>
      <c r="D26" s="64"/>
      <c r="E26" s="64"/>
      <c r="F26" s="23" t="str">
        <f t="shared" si="3"/>
        <v>%</v>
      </c>
    </row>
    <row r="27" spans="2:6" hidden="1" x14ac:dyDescent="0.25">
      <c r="B27" s="63"/>
      <c r="C27" s="64"/>
      <c r="D27" s="64"/>
      <c r="E27" s="64"/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38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164314235</v>
      </c>
      <c r="D32" s="41">
        <f>SUM(D33:D35)</f>
        <v>53125658</v>
      </c>
      <c r="E32" s="41">
        <f>SUM(E33:E35)</f>
        <v>16188813.76</v>
      </c>
      <c r="F32" s="42">
        <f t="shared" ref="F32:F35" si="7">IF(E32=0,"%",E32/D32)</f>
        <v>0.30472683764218034</v>
      </c>
    </row>
    <row r="33" spans="2:6" x14ac:dyDescent="0.25">
      <c r="B33" s="11" t="s">
        <v>38</v>
      </c>
      <c r="C33" s="26">
        <v>164314235</v>
      </c>
      <c r="D33" s="26">
        <v>53125658</v>
      </c>
      <c r="E33" s="26">
        <v>16188813.76</v>
      </c>
      <c r="F33" s="23">
        <f t="shared" si="7"/>
        <v>0.30472683764218034</v>
      </c>
    </row>
    <row r="34" spans="2:6" hidden="1" x14ac:dyDescent="0.25">
      <c r="B34" s="65"/>
      <c r="C34" s="64"/>
      <c r="D34" s="64"/>
      <c r="E34" s="64"/>
      <c r="F34" s="23" t="str">
        <f t="shared" si="7"/>
        <v>%</v>
      </c>
    </row>
    <row r="35" spans="2:6" hidden="1" x14ac:dyDescent="0.25">
      <c r="B35" s="65"/>
      <c r="C35" s="64"/>
      <c r="D35" s="64"/>
      <c r="E35" s="64"/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164314235</v>
      </c>
      <c r="D36" s="44">
        <f>+D9+D13+D15+D28+D30+D32</f>
        <v>53125658</v>
      </c>
      <c r="E36" s="44">
        <f>+E9+E13+E15+E28+E30+E32</f>
        <v>16188813.76</v>
      </c>
      <c r="F36" s="45">
        <f t="shared" ref="F36" si="8">IF(D36=0,"%",E36/D36)</f>
        <v>0.30472683764218034</v>
      </c>
    </row>
    <row r="37" spans="2:6" x14ac:dyDescent="0.25">
      <c r="B37" s="34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8"/>
  <sheetViews>
    <sheetView showGridLines="0" zoomScale="120" zoomScaleNormal="120" workbookViewId="0">
      <selection activeCell="B30" sqref="B30:E36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41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37" si="1">IF(E9=0,"%",E9/D9)</f>
        <v>%</v>
      </c>
    </row>
    <row r="10" spans="2:6" x14ac:dyDescent="0.25">
      <c r="B10" s="25" t="s">
        <v>38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x14ac:dyDescent="0.25">
      <c r="B11" s="40" t="s">
        <v>18</v>
      </c>
      <c r="C11" s="41">
        <f>+SUM(C12:C23)</f>
        <v>38253804</v>
      </c>
      <c r="D11" s="41">
        <f>+SUM(D12:D23)</f>
        <v>729830578</v>
      </c>
      <c r="E11" s="41">
        <f>+SUM(E12:E23)</f>
        <v>465339236.79000008</v>
      </c>
      <c r="F11" s="42">
        <f t="shared" ref="F11:F12" si="2">IF(E11=0,"%",E11/D11)</f>
        <v>0.63759898641846169</v>
      </c>
    </row>
    <row r="12" spans="2:6" x14ac:dyDescent="0.25">
      <c r="B12" s="25" t="s">
        <v>28</v>
      </c>
      <c r="C12" s="26">
        <v>0</v>
      </c>
      <c r="D12" s="26">
        <v>41907534</v>
      </c>
      <c r="E12" s="26">
        <v>27077145.179999996</v>
      </c>
      <c r="F12" s="23">
        <f t="shared" si="2"/>
        <v>0.64611640427231998</v>
      </c>
    </row>
    <row r="13" spans="2:6" x14ac:dyDescent="0.25">
      <c r="B13" s="24" t="s">
        <v>29</v>
      </c>
      <c r="C13" s="27">
        <v>0</v>
      </c>
      <c r="D13" s="27">
        <v>4429835</v>
      </c>
      <c r="E13" s="27">
        <v>2403643.6900000004</v>
      </c>
      <c r="F13" s="32">
        <f t="shared" si="1"/>
        <v>0.54260343556814206</v>
      </c>
    </row>
    <row r="14" spans="2:6" x14ac:dyDescent="0.25">
      <c r="B14" s="24" t="s">
        <v>30</v>
      </c>
      <c r="C14" s="27">
        <v>0</v>
      </c>
      <c r="D14" s="27">
        <v>189917</v>
      </c>
      <c r="E14" s="27">
        <v>91403.9</v>
      </c>
      <c r="F14" s="32">
        <f t="shared" si="1"/>
        <v>0.48128340274962217</v>
      </c>
    </row>
    <row r="15" spans="2:6" x14ac:dyDescent="0.25">
      <c r="B15" s="24" t="s">
        <v>31</v>
      </c>
      <c r="C15" s="27">
        <v>107800</v>
      </c>
      <c r="D15" s="27">
        <v>9689241</v>
      </c>
      <c r="E15" s="27">
        <v>4513942.2700000005</v>
      </c>
      <c r="F15" s="32">
        <f t="shared" si="1"/>
        <v>0.46587160645503611</v>
      </c>
    </row>
    <row r="16" spans="2:6" x14ac:dyDescent="0.25">
      <c r="B16" s="24" t="s">
        <v>32</v>
      </c>
      <c r="C16" s="27">
        <v>0</v>
      </c>
      <c r="D16" s="27">
        <v>74519704</v>
      </c>
      <c r="E16" s="27">
        <v>34240308.649999991</v>
      </c>
      <c r="F16" s="32">
        <f t="shared" si="1"/>
        <v>0.45947993365620443</v>
      </c>
    </row>
    <row r="17" spans="2:6" x14ac:dyDescent="0.25">
      <c r="B17" s="24" t="s">
        <v>33</v>
      </c>
      <c r="C17" s="27">
        <v>0</v>
      </c>
      <c r="D17" s="27">
        <v>4202</v>
      </c>
      <c r="E17" s="27">
        <v>0</v>
      </c>
      <c r="F17" s="32" t="str">
        <f t="shared" si="1"/>
        <v>%</v>
      </c>
    </row>
    <row r="18" spans="2:6" x14ac:dyDescent="0.25">
      <c r="B18" s="24" t="s">
        <v>34</v>
      </c>
      <c r="C18" s="27">
        <v>0</v>
      </c>
      <c r="D18" s="27">
        <v>12409421</v>
      </c>
      <c r="E18" s="27">
        <v>6924530.1499999985</v>
      </c>
      <c r="F18" s="32">
        <f t="shared" si="1"/>
        <v>0.55800590132287387</v>
      </c>
    </row>
    <row r="19" spans="2:6" x14ac:dyDescent="0.25">
      <c r="B19" s="24" t="s">
        <v>35</v>
      </c>
      <c r="C19" s="27">
        <v>0</v>
      </c>
      <c r="D19" s="27">
        <v>1662059</v>
      </c>
      <c r="E19" s="27">
        <v>945101.35000000009</v>
      </c>
      <c r="F19" s="32">
        <f t="shared" si="1"/>
        <v>0.56863285238369998</v>
      </c>
    </row>
    <row r="20" spans="2:6" x14ac:dyDescent="0.25">
      <c r="B20" s="24" t="s">
        <v>36</v>
      </c>
      <c r="C20" s="27">
        <v>0</v>
      </c>
      <c r="D20" s="27">
        <v>3048681</v>
      </c>
      <c r="E20" s="27">
        <v>1447674.75</v>
      </c>
      <c r="F20" s="32">
        <f t="shared" si="1"/>
        <v>0.47485281339700675</v>
      </c>
    </row>
    <row r="21" spans="2:6" x14ac:dyDescent="0.25">
      <c r="B21" s="24" t="s">
        <v>40</v>
      </c>
      <c r="C21" s="27">
        <v>0</v>
      </c>
      <c r="D21" s="27">
        <v>9550274</v>
      </c>
      <c r="E21" s="27">
        <v>3449337.65</v>
      </c>
      <c r="F21" s="32">
        <f t="shared" si="1"/>
        <v>0.3611768259214343</v>
      </c>
    </row>
    <row r="22" spans="2:6" x14ac:dyDescent="0.25">
      <c r="B22" s="24" t="s">
        <v>37</v>
      </c>
      <c r="C22" s="27">
        <v>0</v>
      </c>
      <c r="D22" s="27">
        <v>26458</v>
      </c>
      <c r="E22" s="27">
        <v>9523.380000000001</v>
      </c>
      <c r="F22" s="32">
        <f t="shared" si="1"/>
        <v>0.35994330637236377</v>
      </c>
    </row>
    <row r="23" spans="2:6" x14ac:dyDescent="0.25">
      <c r="B23" s="24" t="s">
        <v>38</v>
      </c>
      <c r="C23" s="27">
        <v>38146004</v>
      </c>
      <c r="D23" s="27">
        <v>572393252</v>
      </c>
      <c r="E23" s="27">
        <v>384236625.82000011</v>
      </c>
      <c r="F23" s="32">
        <f t="shared" si="1"/>
        <v>0.67128084490416062</v>
      </c>
    </row>
    <row r="24" spans="2:6" x14ac:dyDescent="0.25">
      <c r="B24" s="40" t="s">
        <v>17</v>
      </c>
      <c r="C24" s="41">
        <f>SUM(C25:C26)</f>
        <v>0</v>
      </c>
      <c r="D24" s="41">
        <f t="shared" ref="D24:E24" si="3">SUM(D25:D26)</f>
        <v>0</v>
      </c>
      <c r="E24" s="41">
        <f t="shared" si="3"/>
        <v>0</v>
      </c>
      <c r="F24" s="42" t="str">
        <f t="shared" ref="F24:F25" si="4">IF(E24=0,"%",E24/D24)</f>
        <v>%</v>
      </c>
    </row>
    <row r="25" spans="2:6" x14ac:dyDescent="0.25">
      <c r="B25" s="24" t="s">
        <v>23</v>
      </c>
      <c r="C25" s="27">
        <v>0</v>
      </c>
      <c r="D25" s="27">
        <v>0</v>
      </c>
      <c r="E25" s="27">
        <v>0</v>
      </c>
      <c r="F25" s="32" t="str">
        <f t="shared" si="4"/>
        <v>%</v>
      </c>
    </row>
    <row r="26" spans="2:6" x14ac:dyDescent="0.25">
      <c r="B26" s="61" t="s">
        <v>26</v>
      </c>
      <c r="C26" s="62">
        <v>0</v>
      </c>
      <c r="D26" s="62">
        <v>0</v>
      </c>
      <c r="E26" s="62">
        <v>0</v>
      </c>
      <c r="F26" s="32" t="str">
        <f t="shared" si="1"/>
        <v>%</v>
      </c>
    </row>
    <row r="27" spans="2:6" x14ac:dyDescent="0.25">
      <c r="B27" s="40" t="s">
        <v>16</v>
      </c>
      <c r="C27" s="41">
        <f>+C28</f>
        <v>0</v>
      </c>
      <c r="D27" s="41">
        <f t="shared" ref="D27:E27" si="5">+D28</f>
        <v>0</v>
      </c>
      <c r="E27" s="41">
        <f t="shared" si="5"/>
        <v>0</v>
      </c>
      <c r="F27" s="42" t="str">
        <f t="shared" si="1"/>
        <v>%</v>
      </c>
    </row>
    <row r="28" spans="2:6" x14ac:dyDescent="0.25">
      <c r="B28" s="24" t="s">
        <v>38</v>
      </c>
      <c r="C28" s="27">
        <v>0</v>
      </c>
      <c r="D28" s="27">
        <v>0</v>
      </c>
      <c r="E28" s="27">
        <v>0</v>
      </c>
      <c r="F28" s="32" t="str">
        <f t="shared" si="1"/>
        <v>%</v>
      </c>
    </row>
    <row r="29" spans="2:6" x14ac:dyDescent="0.25">
      <c r="B29" s="40" t="s">
        <v>15</v>
      </c>
      <c r="C29" s="41">
        <f>+SUM(C30:C36)</f>
        <v>8062328</v>
      </c>
      <c r="D29" s="41">
        <f>+SUM(D30:D36)</f>
        <v>19733566</v>
      </c>
      <c r="E29" s="41">
        <f>+SUM(E30:E36)</f>
        <v>3706446.4100000011</v>
      </c>
      <c r="F29" s="42">
        <f t="shared" si="1"/>
        <v>0.18782446163050312</v>
      </c>
    </row>
    <row r="30" spans="2:6" x14ac:dyDescent="0.25">
      <c r="B30" s="24" t="s">
        <v>28</v>
      </c>
      <c r="C30" s="27">
        <v>0</v>
      </c>
      <c r="D30" s="27">
        <v>613118</v>
      </c>
      <c r="E30" s="27">
        <v>486994.85</v>
      </c>
      <c r="F30" s="32">
        <f t="shared" si="1"/>
        <v>0.79429220802520883</v>
      </c>
    </row>
    <row r="31" spans="2:6" x14ac:dyDescent="0.25">
      <c r="B31" s="24" t="s">
        <v>30</v>
      </c>
      <c r="C31" s="27">
        <v>0</v>
      </c>
      <c r="D31" s="27">
        <v>40113</v>
      </c>
      <c r="E31" s="27">
        <v>16149.46</v>
      </c>
      <c r="F31" s="32">
        <f t="shared" si="1"/>
        <v>0.40259915738040036</v>
      </c>
    </row>
    <row r="32" spans="2:6" x14ac:dyDescent="0.25">
      <c r="B32" s="24" t="s">
        <v>31</v>
      </c>
      <c r="C32" s="27">
        <v>0</v>
      </c>
      <c r="D32" s="27">
        <v>94764</v>
      </c>
      <c r="E32" s="27">
        <v>71564</v>
      </c>
      <c r="F32" s="32">
        <f t="shared" si="1"/>
        <v>0.75518129247393528</v>
      </c>
    </row>
    <row r="33" spans="2:6" x14ac:dyDescent="0.25">
      <c r="B33" s="24" t="s">
        <v>32</v>
      </c>
      <c r="C33" s="27">
        <v>0</v>
      </c>
      <c r="D33" s="27">
        <v>672384</v>
      </c>
      <c r="E33" s="27">
        <v>59828.639999999999</v>
      </c>
      <c r="F33" s="32">
        <f t="shared" si="1"/>
        <v>8.8979868646487714E-2</v>
      </c>
    </row>
    <row r="34" spans="2:6" x14ac:dyDescent="0.25">
      <c r="B34" s="24" t="s">
        <v>34</v>
      </c>
      <c r="C34" s="27">
        <v>0</v>
      </c>
      <c r="D34" s="27">
        <v>22755</v>
      </c>
      <c r="E34" s="27">
        <v>0</v>
      </c>
      <c r="F34" s="32" t="str">
        <f t="shared" si="1"/>
        <v>%</v>
      </c>
    </row>
    <row r="35" spans="2:6" x14ac:dyDescent="0.25">
      <c r="B35" s="24" t="s">
        <v>37</v>
      </c>
      <c r="C35" s="27">
        <v>0</v>
      </c>
      <c r="D35" s="27">
        <v>9573</v>
      </c>
      <c r="E35" s="27">
        <v>2021.1599999999999</v>
      </c>
      <c r="F35" s="32">
        <f t="shared" si="1"/>
        <v>0.21113130680037603</v>
      </c>
    </row>
    <row r="36" spans="2:6" x14ac:dyDescent="0.25">
      <c r="B36" s="24" t="s">
        <v>38</v>
      </c>
      <c r="C36" s="27">
        <v>8062328</v>
      </c>
      <c r="D36" s="27">
        <v>18280859</v>
      </c>
      <c r="E36" s="27">
        <v>3069888.3000000007</v>
      </c>
      <c r="F36" s="32">
        <f t="shared" si="1"/>
        <v>0.16792910551960391</v>
      </c>
    </row>
    <row r="37" spans="2:6" x14ac:dyDescent="0.25">
      <c r="B37" s="43" t="s">
        <v>3</v>
      </c>
      <c r="C37" s="44">
        <f>+C29+C27+C24+C11</f>
        <v>46316132</v>
      </c>
      <c r="D37" s="44">
        <f>+D29+D27+D24+D11</f>
        <v>749564144</v>
      </c>
      <c r="E37" s="44">
        <f>+E29+E27+E24+E11</f>
        <v>469045683.20000011</v>
      </c>
      <c r="F37" s="45">
        <f t="shared" si="1"/>
        <v>0.62575789804588111</v>
      </c>
    </row>
    <row r="38" spans="2:6" x14ac:dyDescent="0.25">
      <c r="B38" s="34" t="s">
        <v>43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20"/>
  <sheetViews>
    <sheetView showGridLines="0" tabSelected="1" zoomScale="120" zoomScaleNormal="120" workbookViewId="0">
      <selection activeCell="B15" sqref="B15:E1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41</v>
      </c>
      <c r="C5" s="69"/>
      <c r="D5" s="69"/>
      <c r="E5" s="69"/>
      <c r="F5" s="69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21</v>
      </c>
      <c r="C9" s="41">
        <f>SUM(C10:C13)</f>
        <v>402459</v>
      </c>
      <c r="D9" s="41">
        <f t="shared" ref="D9:E9" si="0">SUM(D10:D13)</f>
        <v>1670863</v>
      </c>
      <c r="E9" s="41">
        <f t="shared" si="0"/>
        <v>36600</v>
      </c>
      <c r="F9" s="42">
        <f t="shared" ref="F9:F19" si="1">IF(E9=0,"%",E9/D9)</f>
        <v>2.1904847973771638E-2</v>
      </c>
    </row>
    <row r="10" spans="2:6" x14ac:dyDescent="0.25">
      <c r="B10" s="24" t="s">
        <v>28</v>
      </c>
      <c r="C10" s="27">
        <v>162351</v>
      </c>
      <c r="D10" s="27">
        <v>609443</v>
      </c>
      <c r="E10" s="27">
        <v>15000</v>
      </c>
      <c r="F10" s="32">
        <f t="shared" si="1"/>
        <v>2.461263809741026E-2</v>
      </c>
    </row>
    <row r="11" spans="2:6" x14ac:dyDescent="0.25">
      <c r="B11" s="66" t="s">
        <v>36</v>
      </c>
      <c r="C11" s="67">
        <v>0</v>
      </c>
      <c r="D11" s="67">
        <v>28631</v>
      </c>
      <c r="E11" s="67">
        <v>0</v>
      </c>
      <c r="F11" s="32" t="str">
        <f t="shared" si="1"/>
        <v>%</v>
      </c>
    </row>
    <row r="12" spans="2:6" x14ac:dyDescent="0.25">
      <c r="B12" s="66" t="s">
        <v>40</v>
      </c>
      <c r="C12" s="67">
        <v>78616</v>
      </c>
      <c r="D12" s="67">
        <v>871297</v>
      </c>
      <c r="E12" s="67">
        <v>21600</v>
      </c>
      <c r="F12" s="32">
        <f t="shared" si="1"/>
        <v>2.4790628224359776E-2</v>
      </c>
    </row>
    <row r="13" spans="2:6" x14ac:dyDescent="0.25">
      <c r="B13" s="50" t="s">
        <v>38</v>
      </c>
      <c r="C13" s="28">
        <v>161492</v>
      </c>
      <c r="D13" s="28">
        <v>161492</v>
      </c>
      <c r="E13" s="28">
        <v>0</v>
      </c>
      <c r="F13" s="33" t="str">
        <f t="shared" si="1"/>
        <v>%</v>
      </c>
    </row>
    <row r="14" spans="2:6" x14ac:dyDescent="0.25">
      <c r="B14" s="40" t="s">
        <v>15</v>
      </c>
      <c r="C14" s="41">
        <f>SUM(C15:C18)</f>
        <v>0</v>
      </c>
      <c r="D14" s="41">
        <f t="shared" ref="D14:E14" si="2">SUM(D15:D18)</f>
        <v>593160</v>
      </c>
      <c r="E14" s="41">
        <f t="shared" si="2"/>
        <v>0</v>
      </c>
      <c r="F14" s="51" t="str">
        <f t="shared" si="1"/>
        <v>%</v>
      </c>
    </row>
    <row r="15" spans="2:6" x14ac:dyDescent="0.25">
      <c r="B15" s="24" t="s">
        <v>28</v>
      </c>
      <c r="C15" s="27">
        <v>0</v>
      </c>
      <c r="D15" s="27">
        <v>249136</v>
      </c>
      <c r="E15" s="27">
        <v>0</v>
      </c>
      <c r="F15" s="32" t="str">
        <f t="shared" si="1"/>
        <v>%</v>
      </c>
    </row>
    <row r="16" spans="2:6" x14ac:dyDescent="0.25">
      <c r="B16" s="66" t="s">
        <v>35</v>
      </c>
      <c r="C16" s="67">
        <v>0</v>
      </c>
      <c r="D16" s="67">
        <v>0</v>
      </c>
      <c r="E16" s="67">
        <v>0</v>
      </c>
      <c r="F16" s="32" t="str">
        <f t="shared" si="1"/>
        <v>%</v>
      </c>
    </row>
    <row r="17" spans="2:6" x14ac:dyDescent="0.25">
      <c r="B17" s="66" t="s">
        <v>36</v>
      </c>
      <c r="C17" s="67">
        <v>0</v>
      </c>
      <c r="D17" s="67">
        <v>36000</v>
      </c>
      <c r="E17" s="67">
        <v>0</v>
      </c>
      <c r="F17" s="32" t="str">
        <f t="shared" si="1"/>
        <v>%</v>
      </c>
    </row>
    <row r="18" spans="2:6" x14ac:dyDescent="0.25">
      <c r="B18" s="50" t="s">
        <v>40</v>
      </c>
      <c r="C18" s="28">
        <v>0</v>
      </c>
      <c r="D18" s="28">
        <v>308024</v>
      </c>
      <c r="E18" s="28">
        <v>0</v>
      </c>
      <c r="F18" s="33" t="str">
        <f t="shared" si="1"/>
        <v>%</v>
      </c>
    </row>
    <row r="19" spans="2:6" x14ac:dyDescent="0.25">
      <c r="B19" s="43" t="s">
        <v>3</v>
      </c>
      <c r="C19" s="44">
        <f>+C14+C9</f>
        <v>402459</v>
      </c>
      <c r="D19" s="44">
        <f t="shared" ref="D19:E19" si="3">+D14+D9</f>
        <v>2264023</v>
      </c>
      <c r="E19" s="44">
        <f t="shared" si="3"/>
        <v>36600</v>
      </c>
      <c r="F19" s="45">
        <f t="shared" si="1"/>
        <v>1.6165913508829195E-2</v>
      </c>
    </row>
    <row r="20" spans="2:6" x14ac:dyDescent="0.25">
      <c r="B20" s="34" t="s">
        <v>43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2024-12-05T18:58:39Z</dcterms:modified>
</cp:coreProperties>
</file>