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Downloads\TRASLADO ARCHIVOS USB\ARCHIVOS PARA EL PORTAL WEB DE TRANSPARENCIA\10. MES DE OCTUBRE\"/>
    </mc:Choice>
  </mc:AlternateContent>
  <bookViews>
    <workbookView xWindow="0" yWindow="0" windowWidth="38400" windowHeight="17445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RO!$B$5:$F$78</definedName>
    <definedName name="_xlnm.Print_Area" localSheetId="4">ROCC!$B$5:$F$37</definedName>
    <definedName name="_xlnm.Print_Area" localSheetId="3">ROOC!$B$2:$F$10</definedName>
    <definedName name="_xlnm.Print_Area" localSheetId="0">'TODA FUENTE'!$B$5:$F$78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F16" i="7"/>
  <c r="F11" i="7"/>
  <c r="C14" i="7"/>
  <c r="D14" i="7"/>
  <c r="E14" i="7"/>
  <c r="F58" i="2"/>
  <c r="C63" i="2"/>
  <c r="D63" i="2"/>
  <c r="E63" i="2"/>
  <c r="F49" i="2"/>
  <c r="C53" i="2"/>
  <c r="D53" i="2"/>
  <c r="E53" i="2"/>
  <c r="F57" i="1"/>
  <c r="C63" i="1"/>
  <c r="D63" i="1"/>
  <c r="E63" i="1"/>
  <c r="F48" i="1"/>
  <c r="C53" i="1"/>
  <c r="D53" i="1"/>
  <c r="E53" i="1"/>
  <c r="F10" i="7" l="1"/>
  <c r="F12" i="7"/>
  <c r="F13" i="7"/>
  <c r="F33" i="5"/>
  <c r="F71" i="2"/>
  <c r="F72" i="1"/>
  <c r="F34" i="5" l="1"/>
  <c r="F18" i="5"/>
  <c r="F28" i="2"/>
  <c r="F27" i="2"/>
  <c r="F26" i="2"/>
  <c r="F27" i="1"/>
  <c r="F26" i="1"/>
  <c r="F36" i="5" l="1"/>
  <c r="F35" i="5"/>
  <c r="F32" i="5"/>
  <c r="F31" i="5"/>
  <c r="F30" i="5"/>
  <c r="E29" i="5"/>
  <c r="D29" i="5"/>
  <c r="C29" i="5"/>
  <c r="F59" i="2"/>
  <c r="F59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50" i="1"/>
  <c r="F25" i="2" l="1"/>
  <c r="F25" i="1"/>
  <c r="F16" i="5" l="1"/>
  <c r="C24" i="5"/>
  <c r="D24" i="5"/>
  <c r="E24" i="5"/>
  <c r="E30" i="8"/>
  <c r="D30" i="8"/>
  <c r="D36" i="8" s="1"/>
  <c r="C30" i="8"/>
  <c r="C36" i="8" s="1"/>
  <c r="F13" i="8" l="1"/>
  <c r="E36" i="8"/>
  <c r="F30" i="8"/>
  <c r="F26" i="5"/>
  <c r="F19" i="5"/>
  <c r="F35" i="3"/>
  <c r="F71" i="1"/>
  <c r="F42" i="1"/>
  <c r="F40" i="1"/>
  <c r="C44" i="1"/>
  <c r="D44" i="1"/>
  <c r="E44" i="1"/>
  <c r="F25" i="5" l="1"/>
  <c r="C30" i="1"/>
  <c r="D30" i="1"/>
  <c r="E30" i="1"/>
  <c r="F24" i="5" l="1"/>
  <c r="F33" i="8"/>
  <c r="F16" i="8"/>
  <c r="F70" i="2"/>
  <c r="F69" i="2"/>
  <c r="F68" i="2"/>
  <c r="F67" i="2"/>
  <c r="F74" i="1"/>
  <c r="F73" i="1"/>
  <c r="F32" i="8" l="1"/>
  <c r="F15" i="8"/>
  <c r="F36" i="8" l="1"/>
  <c r="F70" i="1"/>
  <c r="F17" i="5" l="1"/>
  <c r="F11" i="3" l="1"/>
  <c r="F50" i="2"/>
  <c r="F48" i="2"/>
  <c r="F47" i="2"/>
  <c r="F46" i="2"/>
  <c r="F34" i="2"/>
  <c r="F52" i="1"/>
  <c r="F51" i="1"/>
  <c r="F49" i="1"/>
  <c r="F47" i="1"/>
  <c r="F37" i="1"/>
  <c r="F18" i="7" l="1"/>
  <c r="F15" i="7"/>
  <c r="E27" i="5"/>
  <c r="D27" i="5"/>
  <c r="C27" i="5"/>
  <c r="C34" i="3"/>
  <c r="D34" i="3"/>
  <c r="E34" i="3"/>
  <c r="F14" i="7" l="1"/>
  <c r="F32" i="3"/>
  <c r="F24" i="1"/>
  <c r="F28" i="5" l="1"/>
  <c r="F27" i="5"/>
  <c r="C30" i="2"/>
  <c r="D30" i="2"/>
  <c r="E30" i="2"/>
  <c r="E11" i="5" l="1"/>
  <c r="E37" i="5" s="1"/>
  <c r="D11" i="5"/>
  <c r="D37" i="5" s="1"/>
  <c r="C11" i="5"/>
  <c r="C37" i="5" s="1"/>
  <c r="E9" i="5"/>
  <c r="D9" i="5"/>
  <c r="C9" i="5"/>
  <c r="F62" i="1"/>
  <c r="F61" i="1"/>
  <c r="F60" i="1"/>
  <c r="F15" i="5" l="1"/>
  <c r="F14" i="5"/>
  <c r="F13" i="5"/>
  <c r="F12" i="5"/>
  <c r="F11" i="5"/>
  <c r="F33" i="3" l="1"/>
  <c r="E29" i="3"/>
  <c r="D29" i="3"/>
  <c r="C29" i="3"/>
  <c r="E9" i="7" l="1"/>
  <c r="E19" i="7" s="1"/>
  <c r="D9" i="7"/>
  <c r="D19" i="7" s="1"/>
  <c r="C9" i="7"/>
  <c r="C19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7" i="2" l="1"/>
  <c r="F51" i="2"/>
  <c r="F45" i="2"/>
  <c r="F58" i="1"/>
  <c r="F46" i="1"/>
  <c r="F75" i="2" l="1"/>
  <c r="F69" i="1"/>
  <c r="F29" i="3" l="1"/>
  <c r="F34" i="3"/>
  <c r="F61" i="2" l="1"/>
  <c r="F60" i="2"/>
  <c r="F56" i="2"/>
  <c r="F56" i="1"/>
  <c r="F29" i="2" l="1"/>
  <c r="F24" i="2"/>
  <c r="F52" i="2" l="1"/>
  <c r="F45" i="1"/>
  <c r="F10" i="8" l="1"/>
  <c r="F23" i="5" l="1"/>
  <c r="F22" i="5"/>
  <c r="F21" i="5"/>
  <c r="F20" i="5"/>
  <c r="F10" i="5"/>
  <c r="F76" i="2"/>
  <c r="F74" i="2"/>
  <c r="F73" i="2"/>
  <c r="F72" i="2"/>
  <c r="F66" i="2"/>
  <c r="F65" i="2"/>
  <c r="F64" i="2"/>
  <c r="F62" i="2"/>
  <c r="F55" i="2"/>
  <c r="F54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6" i="1"/>
  <c r="F75" i="1"/>
  <c r="F68" i="1"/>
  <c r="F67" i="1"/>
  <c r="F66" i="1"/>
  <c r="F65" i="1"/>
  <c r="F64" i="1"/>
  <c r="F55" i="1"/>
  <c r="F54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3" i="1" l="1"/>
  <c r="F63" i="2"/>
  <c r="E9" i="3"/>
  <c r="D9" i="3"/>
  <c r="C9" i="3"/>
  <c r="F9" i="3" l="1"/>
  <c r="F9" i="5"/>
  <c r="F44" i="1"/>
  <c r="F23" i="1"/>
  <c r="F9" i="8"/>
  <c r="F29" i="5"/>
  <c r="F37" i="5"/>
  <c r="F44" i="2"/>
  <c r="E14" i="3"/>
  <c r="D14" i="3"/>
  <c r="C14" i="3"/>
  <c r="F14" i="3" l="1"/>
  <c r="F19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7" i="2" s="1"/>
  <c r="D9" i="2"/>
  <c r="D77" i="2" s="1"/>
  <c r="C9" i="2"/>
  <c r="C77" i="2" s="1"/>
  <c r="E9" i="1"/>
  <c r="E77" i="1" s="1"/>
  <c r="D9" i="1"/>
  <c r="D77" i="1" s="1"/>
  <c r="C9" i="1"/>
  <c r="C77" i="1" s="1"/>
  <c r="E49" i="3" l="1"/>
  <c r="D49" i="3"/>
  <c r="F77" i="1"/>
  <c r="C49" i="3"/>
  <c r="F16" i="3"/>
  <c r="F30" i="2"/>
  <c r="F23" i="2"/>
  <c r="F30" i="1"/>
  <c r="F53" i="2"/>
  <c r="F53" i="1"/>
  <c r="F9" i="2"/>
  <c r="F9" i="1"/>
  <c r="F9" i="4"/>
  <c r="F8" i="4"/>
  <c r="F7" i="4"/>
  <c r="F6" i="4"/>
  <c r="F49" i="3" l="1"/>
  <c r="F77" i="2"/>
</calcChain>
</file>

<file path=xl/sharedStrings.xml><?xml version="1.0" encoding="utf-8"?>
<sst xmlns="http://schemas.openxmlformats.org/spreadsheetml/2006/main" count="274" uniqueCount="44">
  <si>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</si>
  <si>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</si>
  <si>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</si>
  <si>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</si>
  <si>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</si>
  <si>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</si>
  <si>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</si>
  <si>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</si>
  <si>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</si>
  <si>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</si>
  <si>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</si>
  <si>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</si>
  <si>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</si>
  <si>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</si>
  <si>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</si>
  <si>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</si>
  <si>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</si>
  <si>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</si>
  <si>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</si>
  <si>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</si>
  <si>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</si>
  <si>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</si>
  <si>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</si>
  <si>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</si>
  <si>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</si>
  <si>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</si>
  <si>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</si>
  <si>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</si>
  <si>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</si>
  <si>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</si>
  <si>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</si>
  <si>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</si>
  <si>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</si>
  <si>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</si>
  <si>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</si>
  <si>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</si>
  <si>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</si>
  <si>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</si>
  <si>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</si>
  <si>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</si>
  <si>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</si>
  <si>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EJECUCION DE LOS PROGRAMAS PRESUPUESTALES AL MES DE OCTUBRE
DEL AÑO FISCAL 2024 DEL PLIEGO 011 MINSA - TODA FUENTE</t>
  </si>
  <si>
    <t>Fuente: SIAF, Consulta Amigable y Base de Datos al 31 de Octubre del 2024</t>
  </si>
  <si>
    <t>DEVENGADO
AL 31.10.24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</si>
</sst>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1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41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43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4631299145</v>
      </c>
      <c r="E9" s="41">
        <f>SUM(E10:E22)</f>
        <v>3779419446.7599983</v>
      </c>
      <c r="F9" s="53">
        <f t="shared" ref="F9:F77" si="0">IF(E9=0,"%",E9/D9)</f>
        <v>0.81606031664793233</v>
      </c>
    </row>
    <row r="10" spans="2:6" x14ac:dyDescent="0.25">
      <c r="B10" s="16" t="s">
        <v>28</v>
      </c>
      <c r="C10" s="29">
        <v>318707385</v>
      </c>
      <c r="D10" s="29">
        <v>357876617</v>
      </c>
      <c r="E10" s="29">
        <v>297353576.21000022</v>
      </c>
      <c r="F10" s="54">
        <f t="shared" si="0"/>
        <v>0.83088294145241748</v>
      </c>
    </row>
    <row r="11" spans="2:6" x14ac:dyDescent="0.25">
      <c r="B11" s="17" t="s">
        <v>29</v>
      </c>
      <c r="C11" s="30">
        <v>66191045</v>
      </c>
      <c r="D11" s="30">
        <v>90649072</v>
      </c>
      <c r="E11" s="30">
        <v>73602109.970000044</v>
      </c>
      <c r="F11" s="55">
        <f t="shared" si="0"/>
        <v>0.81194554280710174</v>
      </c>
    </row>
    <row r="12" spans="2:6" x14ac:dyDescent="0.25">
      <c r="B12" s="17" t="s">
        <v>30</v>
      </c>
      <c r="C12" s="30">
        <v>26491040</v>
      </c>
      <c r="D12" s="30">
        <v>30605426</v>
      </c>
      <c r="E12" s="30">
        <v>24600062.870000008</v>
      </c>
      <c r="F12" s="55">
        <f t="shared" si="0"/>
        <v>0.80378109652843943</v>
      </c>
    </row>
    <row r="13" spans="2:6" x14ac:dyDescent="0.25">
      <c r="B13" s="17" t="s">
        <v>31</v>
      </c>
      <c r="C13" s="30">
        <v>129574385</v>
      </c>
      <c r="D13" s="30">
        <v>160218638</v>
      </c>
      <c r="E13" s="30">
        <v>132035175.86999999</v>
      </c>
      <c r="F13" s="55">
        <f t="shared" si="0"/>
        <v>0.82409373539924857</v>
      </c>
    </row>
    <row r="14" spans="2:6" x14ac:dyDescent="0.25">
      <c r="B14" s="17" t="s">
        <v>32</v>
      </c>
      <c r="C14" s="30">
        <v>70692443</v>
      </c>
      <c r="D14" s="30">
        <v>82760896</v>
      </c>
      <c r="E14" s="30">
        <v>60248589.669999979</v>
      </c>
      <c r="F14" s="55">
        <f t="shared" si="0"/>
        <v>0.72798377714518681</v>
      </c>
    </row>
    <row r="15" spans="2:6" x14ac:dyDescent="0.25">
      <c r="B15" s="17" t="s">
        <v>33</v>
      </c>
      <c r="C15" s="30">
        <v>8204856</v>
      </c>
      <c r="D15" s="30">
        <v>11169161</v>
      </c>
      <c r="E15" s="30">
        <v>8473035.089999998</v>
      </c>
      <c r="F15" s="55">
        <f t="shared" si="0"/>
        <v>0.75860980874033401</v>
      </c>
    </row>
    <row r="16" spans="2:6" x14ac:dyDescent="0.25">
      <c r="B16" s="17" t="s">
        <v>34</v>
      </c>
      <c r="C16" s="30">
        <v>371653925</v>
      </c>
      <c r="D16" s="30">
        <v>450277358</v>
      </c>
      <c r="E16" s="30">
        <v>373153864.94999987</v>
      </c>
      <c r="F16" s="55">
        <f t="shared" si="0"/>
        <v>0.8287200284896401</v>
      </c>
    </row>
    <row r="17" spans="2:6" x14ac:dyDescent="0.25">
      <c r="B17" s="17" t="s">
        <v>35</v>
      </c>
      <c r="C17" s="30">
        <v>47519949</v>
      </c>
      <c r="D17" s="30">
        <v>61052546</v>
      </c>
      <c r="E17" s="30">
        <v>48606600.390000023</v>
      </c>
      <c r="F17" s="55">
        <f t="shared" si="0"/>
        <v>0.79614370856868155</v>
      </c>
    </row>
    <row r="18" spans="2:6" x14ac:dyDescent="0.25">
      <c r="B18" s="17" t="s">
        <v>36</v>
      </c>
      <c r="C18" s="30">
        <v>113385291</v>
      </c>
      <c r="D18" s="30">
        <v>132895274</v>
      </c>
      <c r="E18" s="30">
        <v>93636289.170000002</v>
      </c>
      <c r="F18" s="55">
        <f t="shared" si="0"/>
        <v>0.70458705077804351</v>
      </c>
    </row>
    <row r="19" spans="2:6" x14ac:dyDescent="0.25">
      <c r="B19" s="17" t="s">
        <v>40</v>
      </c>
      <c r="C19" s="30">
        <v>134039586</v>
      </c>
      <c r="D19" s="30">
        <v>203309989</v>
      </c>
      <c r="E19" s="30">
        <v>165587926.44999972</v>
      </c>
      <c r="F19" s="55">
        <f t="shared" si="0"/>
        <v>0.81446035811845785</v>
      </c>
    </row>
    <row r="20" spans="2:6" x14ac:dyDescent="0.25">
      <c r="B20" s="17" t="s">
        <v>39</v>
      </c>
      <c r="C20" s="30">
        <v>24041518</v>
      </c>
      <c r="D20" s="30">
        <v>25215941</v>
      </c>
      <c r="E20" s="30">
        <v>19755935.509999998</v>
      </c>
      <c r="F20" s="55">
        <f t="shared" si="0"/>
        <v>0.78347008783055128</v>
      </c>
    </row>
    <row r="21" spans="2:6" x14ac:dyDescent="0.25">
      <c r="B21" s="17" t="s">
        <v>37</v>
      </c>
      <c r="C21" s="30">
        <v>2061845518</v>
      </c>
      <c r="D21" s="30">
        <v>1430361998</v>
      </c>
      <c r="E21" s="30">
        <v>1163743325.7200003</v>
      </c>
      <c r="F21" s="55">
        <f t="shared" si="0"/>
        <v>0.81360056219838151</v>
      </c>
    </row>
    <row r="22" spans="2:6" x14ac:dyDescent="0.25">
      <c r="B22" s="17" t="s">
        <v>38</v>
      </c>
      <c r="C22" s="30">
        <v>1670246670</v>
      </c>
      <c r="D22" s="30">
        <v>1594906229</v>
      </c>
      <c r="E22" s="30">
        <v>1318622954.8899987</v>
      </c>
      <c r="F22" s="55">
        <f t="shared" si="0"/>
        <v>0.82677146211709895</v>
      </c>
    </row>
    <row r="23" spans="2:6" x14ac:dyDescent="0.25">
      <c r="B23" s="40" t="s">
        <v>13</v>
      </c>
      <c r="C23" s="41">
        <f>SUM(C24:C29)</f>
        <v>150347156</v>
      </c>
      <c r="D23" s="41">
        <f>SUM(D24:D29)</f>
        <v>155308869</v>
      </c>
      <c r="E23" s="41">
        <f>SUM(E24:E29)</f>
        <v>124542660.82999998</v>
      </c>
      <c r="F23" s="53">
        <f t="shared" si="0"/>
        <v>0.80190308275311684</v>
      </c>
    </row>
    <row r="24" spans="2:6" x14ac:dyDescent="0.25">
      <c r="B24" s="17" t="s">
        <v>28</v>
      </c>
      <c r="C24" s="30">
        <v>0</v>
      </c>
      <c r="D24" s="30">
        <v>6000</v>
      </c>
      <c r="E24" s="30">
        <v>0</v>
      </c>
      <c r="F24" s="55" t="str">
        <f t="shared" si="0"/>
        <v>%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35</v>
      </c>
      <c r="C26" s="30">
        <v>0</v>
      </c>
      <c r="D26" s="30">
        <v>3000</v>
      </c>
      <c r="E26" s="30">
        <v>0</v>
      </c>
      <c r="F26" s="55" t="str">
        <f t="shared" si="0"/>
        <v>%</v>
      </c>
    </row>
    <row r="27" spans="2:6" x14ac:dyDescent="0.25">
      <c r="B27" s="17" t="s">
        <v>36</v>
      </c>
      <c r="C27" s="30">
        <v>0</v>
      </c>
      <c r="D27" s="30">
        <v>3000</v>
      </c>
      <c r="E27" s="30">
        <v>0</v>
      </c>
      <c r="F27" s="55" t="str">
        <f t="shared" si="0"/>
        <v>%</v>
      </c>
    </row>
    <row r="28" spans="2:6" x14ac:dyDescent="0.25">
      <c r="B28" s="17" t="s">
        <v>37</v>
      </c>
      <c r="C28" s="30">
        <v>3387000</v>
      </c>
      <c r="D28" s="30">
        <v>3167386</v>
      </c>
      <c r="E28" s="30">
        <v>1641231.11</v>
      </c>
      <c r="F28" s="55">
        <f t="shared" si="0"/>
        <v>0.51816580296812575</v>
      </c>
    </row>
    <row r="29" spans="2:6" x14ac:dyDescent="0.25">
      <c r="B29" s="17" t="s">
        <v>38</v>
      </c>
      <c r="C29" s="30">
        <v>146960156</v>
      </c>
      <c r="D29" s="30">
        <v>152129483</v>
      </c>
      <c r="E29" s="30">
        <v>122901429.71999998</v>
      </c>
      <c r="F29" s="55">
        <f t="shared" si="0"/>
        <v>0.80787384073342305</v>
      </c>
    </row>
    <row r="30" spans="2:6" x14ac:dyDescent="0.25">
      <c r="B30" s="40" t="s">
        <v>12</v>
      </c>
      <c r="C30" s="41">
        <f>SUM(C31:C43)</f>
        <v>2402530137</v>
      </c>
      <c r="D30" s="41">
        <f>SUM(D31:D43)</f>
        <v>3208109437</v>
      </c>
      <c r="E30" s="41">
        <f>SUM(E31:E43)</f>
        <v>2376010080.4599986</v>
      </c>
      <c r="F30" s="53">
        <f t="shared" si="0"/>
        <v>0.7406262557806873</v>
      </c>
    </row>
    <row r="31" spans="2:6" x14ac:dyDescent="0.25">
      <c r="B31" s="16" t="s">
        <v>28</v>
      </c>
      <c r="C31" s="29">
        <v>62452820</v>
      </c>
      <c r="D31" s="29">
        <v>92908645</v>
      </c>
      <c r="E31" s="29">
        <v>76984234.35999997</v>
      </c>
      <c r="F31" s="54">
        <f t="shared" si="0"/>
        <v>0.82860141120344577</v>
      </c>
    </row>
    <row r="32" spans="2:6" x14ac:dyDescent="0.25">
      <c r="B32" s="17" t="s">
        <v>29</v>
      </c>
      <c r="C32" s="30">
        <v>107361174</v>
      </c>
      <c r="D32" s="30">
        <v>101161213</v>
      </c>
      <c r="E32" s="30">
        <v>68574177.790000007</v>
      </c>
      <c r="F32" s="55">
        <f t="shared" si="0"/>
        <v>0.67787026031409892</v>
      </c>
    </row>
    <row r="33" spans="2:6" x14ac:dyDescent="0.25">
      <c r="B33" s="17" t="s">
        <v>30</v>
      </c>
      <c r="C33" s="30">
        <v>37180855</v>
      </c>
      <c r="D33" s="30">
        <v>50995996</v>
      </c>
      <c r="E33" s="30">
        <v>32758533.059999995</v>
      </c>
      <c r="F33" s="55">
        <f t="shared" si="0"/>
        <v>0.64237461035176169</v>
      </c>
    </row>
    <row r="34" spans="2:6" x14ac:dyDescent="0.25">
      <c r="B34" s="17" t="s">
        <v>31</v>
      </c>
      <c r="C34" s="30">
        <v>14929465</v>
      </c>
      <c r="D34" s="30">
        <v>30779029</v>
      </c>
      <c r="E34" s="30">
        <v>19919901.830000006</v>
      </c>
      <c r="F34" s="55">
        <f t="shared" si="0"/>
        <v>0.64719071644527859</v>
      </c>
    </row>
    <row r="35" spans="2:6" x14ac:dyDescent="0.25">
      <c r="B35" s="17" t="s">
        <v>32</v>
      </c>
      <c r="C35" s="30">
        <v>297440732</v>
      </c>
      <c r="D35" s="30">
        <v>358152706</v>
      </c>
      <c r="E35" s="30">
        <v>246825156.90000001</v>
      </c>
      <c r="F35" s="55">
        <f t="shared" si="0"/>
        <v>0.68916178145531026</v>
      </c>
    </row>
    <row r="36" spans="2:6" x14ac:dyDescent="0.25">
      <c r="B36" s="17" t="s">
        <v>33</v>
      </c>
      <c r="C36" s="30">
        <v>11968071</v>
      </c>
      <c r="D36" s="30">
        <v>14952252</v>
      </c>
      <c r="E36" s="30">
        <v>9661246.5700000003</v>
      </c>
      <c r="F36" s="55">
        <f t="shared" si="0"/>
        <v>0.64613989718739362</v>
      </c>
    </row>
    <row r="37" spans="2:6" x14ac:dyDescent="0.25">
      <c r="B37" s="17" t="s">
        <v>34</v>
      </c>
      <c r="C37" s="30">
        <v>13482424</v>
      </c>
      <c r="D37" s="30">
        <v>43827431</v>
      </c>
      <c r="E37" s="30">
        <v>33844719.300000012</v>
      </c>
      <c r="F37" s="55">
        <f t="shared" si="0"/>
        <v>0.77222685719361495</v>
      </c>
    </row>
    <row r="38" spans="2:6" x14ac:dyDescent="0.25">
      <c r="B38" s="17" t="s">
        <v>35</v>
      </c>
      <c r="C38" s="30">
        <v>4559211</v>
      </c>
      <c r="D38" s="30">
        <v>10025684</v>
      </c>
      <c r="E38" s="30">
        <v>7785171.2700000014</v>
      </c>
      <c r="F38" s="55">
        <f t="shared" si="0"/>
        <v>0.77652270608169993</v>
      </c>
    </row>
    <row r="39" spans="2:6" x14ac:dyDescent="0.25">
      <c r="B39" s="17" t="s">
        <v>36</v>
      </c>
      <c r="C39" s="30">
        <v>34101935</v>
      </c>
      <c r="D39" s="30">
        <v>41519568</v>
      </c>
      <c r="E39" s="30">
        <v>20902675.300000016</v>
      </c>
      <c r="F39" s="55">
        <f t="shared" si="0"/>
        <v>0.50344154110659378</v>
      </c>
    </row>
    <row r="40" spans="2:6" x14ac:dyDescent="0.25">
      <c r="B40" s="17" t="s">
        <v>40</v>
      </c>
      <c r="C40" s="30">
        <v>50917478</v>
      </c>
      <c r="D40" s="30">
        <v>83871577</v>
      </c>
      <c r="E40" s="30">
        <v>56323900.409999989</v>
      </c>
      <c r="F40" s="55">
        <f t="shared" si="0"/>
        <v>0.67154931890692826</v>
      </c>
    </row>
    <row r="41" spans="2:6" x14ac:dyDescent="0.25">
      <c r="B41" s="17" t="s">
        <v>39</v>
      </c>
      <c r="C41" s="30">
        <v>883126</v>
      </c>
      <c r="D41" s="30">
        <v>920322</v>
      </c>
      <c r="E41" s="30">
        <v>751683.39000000013</v>
      </c>
      <c r="F41" s="55">
        <f t="shared" si="0"/>
        <v>0.816761296589672</v>
      </c>
    </row>
    <row r="42" spans="2:6" x14ac:dyDescent="0.25">
      <c r="B42" s="17" t="s">
        <v>37</v>
      </c>
      <c r="C42" s="30">
        <v>628517290</v>
      </c>
      <c r="D42" s="30">
        <v>473680187</v>
      </c>
      <c r="E42" s="30">
        <v>384101052.75000048</v>
      </c>
      <c r="F42" s="55">
        <f t="shared" si="0"/>
        <v>0.81088688801332631</v>
      </c>
    </row>
    <row r="43" spans="2:6" x14ac:dyDescent="0.25">
      <c r="B43" s="17" t="s">
        <v>38</v>
      </c>
      <c r="C43" s="30">
        <v>1138735556</v>
      </c>
      <c r="D43" s="30">
        <v>1905314827</v>
      </c>
      <c r="E43" s="30">
        <v>1417577627.5299981</v>
      </c>
      <c r="F43" s="55">
        <f t="shared" si="0"/>
        <v>0.74401227946251536</v>
      </c>
    </row>
    <row r="44" spans="2:6" x14ac:dyDescent="0.25">
      <c r="B44" s="40" t="s">
        <v>11</v>
      </c>
      <c r="C44" s="41">
        <f>SUM(C45:C52)</f>
        <v>615011334</v>
      </c>
      <c r="D44" s="41">
        <f>SUM(D45:D52)</f>
        <v>744222089</v>
      </c>
      <c r="E44" s="41">
        <f>SUM(E45:E52)</f>
        <v>605378163.93000007</v>
      </c>
      <c r="F44" s="53">
        <f t="shared" si="0"/>
        <v>0.81343751129913056</v>
      </c>
    </row>
    <row r="45" spans="2:6" x14ac:dyDescent="0.25">
      <c r="B45" s="17" t="s">
        <v>28</v>
      </c>
      <c r="C45" s="30">
        <v>7200122</v>
      </c>
      <c r="D45" s="30">
        <v>28269162</v>
      </c>
      <c r="E45" s="30">
        <v>28269161.780000001</v>
      </c>
      <c r="F45" s="55">
        <f t="shared" si="0"/>
        <v>0.99999999221766822</v>
      </c>
    </row>
    <row r="46" spans="2:6" x14ac:dyDescent="0.25">
      <c r="B46" s="17" t="s">
        <v>29</v>
      </c>
      <c r="C46" s="30">
        <v>0</v>
      </c>
      <c r="D46" s="30">
        <v>13145864</v>
      </c>
      <c r="E46" s="30">
        <v>11019381.850000001</v>
      </c>
      <c r="F46" s="55">
        <f t="shared" ref="F46:F52" si="1">IF(E46=0,"%",E46/D46)</f>
        <v>0.8382394531085976</v>
      </c>
    </row>
    <row r="47" spans="2:6" x14ac:dyDescent="0.25">
      <c r="B47" s="17" t="s">
        <v>30</v>
      </c>
      <c r="C47" s="30">
        <v>12000000</v>
      </c>
      <c r="D47" s="30">
        <v>9139727</v>
      </c>
      <c r="E47" s="30">
        <v>9139726.9900000002</v>
      </c>
      <c r="F47" s="55">
        <f t="shared" si="1"/>
        <v>0.99999999890587543</v>
      </c>
    </row>
    <row r="48" spans="2:6" x14ac:dyDescent="0.25">
      <c r="B48" s="17" t="s">
        <v>31</v>
      </c>
      <c r="C48" s="30">
        <v>0</v>
      </c>
      <c r="D48" s="30">
        <v>0</v>
      </c>
      <c r="E48" s="30">
        <v>0</v>
      </c>
      <c r="F48" s="55" t="str">
        <f t="shared" si="1"/>
        <v>%</v>
      </c>
    </row>
    <row r="49" spans="2:6" x14ac:dyDescent="0.25">
      <c r="B49" s="17" t="s">
        <v>32</v>
      </c>
      <c r="C49" s="30">
        <v>23954781</v>
      </c>
      <c r="D49" s="30">
        <v>25380513</v>
      </c>
      <c r="E49" s="30">
        <v>24803649.879999999</v>
      </c>
      <c r="F49" s="55">
        <f t="shared" si="1"/>
        <v>0.97727141606633405</v>
      </c>
    </row>
    <row r="50" spans="2:6" x14ac:dyDescent="0.25">
      <c r="B50" s="17" t="s">
        <v>40</v>
      </c>
      <c r="C50" s="30">
        <v>282543278</v>
      </c>
      <c r="D50" s="30">
        <v>313569292</v>
      </c>
      <c r="E50" s="30">
        <v>313569273.59000009</v>
      </c>
      <c r="F50" s="55">
        <f>IF(E50=0,"%",E50/D50)</f>
        <v>0.99999994128889413</v>
      </c>
    </row>
    <row r="51" spans="2:6" x14ac:dyDescent="0.25">
      <c r="B51" s="17" t="s">
        <v>37</v>
      </c>
      <c r="C51" s="30">
        <v>1609542</v>
      </c>
      <c r="D51" s="30">
        <v>5506596</v>
      </c>
      <c r="E51" s="30">
        <v>5444524.9199999999</v>
      </c>
      <c r="F51" s="55">
        <f t="shared" si="1"/>
        <v>0.98872786745205199</v>
      </c>
    </row>
    <row r="52" spans="2:6" x14ac:dyDescent="0.25">
      <c r="B52" s="17" t="s">
        <v>38</v>
      </c>
      <c r="C52" s="30">
        <v>287703611</v>
      </c>
      <c r="D52" s="30">
        <v>349210935</v>
      </c>
      <c r="E52" s="30">
        <v>213132444.92000002</v>
      </c>
      <c r="F52" s="55">
        <f t="shared" si="1"/>
        <v>0.61032580471742681</v>
      </c>
    </row>
    <row r="53" spans="2:6" x14ac:dyDescent="0.25">
      <c r="B53" s="40" t="s">
        <v>10</v>
      </c>
      <c r="C53" s="41">
        <f>+SUM(C54:C62)</f>
        <v>117762600</v>
      </c>
      <c r="D53" s="41">
        <f>+SUM(D54:D62)</f>
        <v>120941309</v>
      </c>
      <c r="E53" s="41">
        <f>+SUM(E54:E62)</f>
        <v>113682222.52000001</v>
      </c>
      <c r="F53" s="53">
        <f t="shared" si="0"/>
        <v>0.9399784363174043</v>
      </c>
    </row>
    <row r="54" spans="2:6" x14ac:dyDescent="0.25">
      <c r="B54" s="16" t="s">
        <v>28</v>
      </c>
      <c r="C54" s="29">
        <v>124732</v>
      </c>
      <c r="D54" s="29">
        <v>11879203</v>
      </c>
      <c r="E54" s="29">
        <v>11879203</v>
      </c>
      <c r="F54" s="54">
        <f t="shared" si="0"/>
        <v>1</v>
      </c>
    </row>
    <row r="55" spans="2:6" x14ac:dyDescent="0.25">
      <c r="B55" s="17" t="s">
        <v>29</v>
      </c>
      <c r="C55" s="30">
        <v>0</v>
      </c>
      <c r="D55" s="30">
        <v>4062749</v>
      </c>
      <c r="E55" s="30">
        <v>3969963</v>
      </c>
      <c r="F55" s="55">
        <f t="shared" si="0"/>
        <v>0.97716176903864849</v>
      </c>
    </row>
    <row r="56" spans="2:6" x14ac:dyDescent="0.25">
      <c r="B56" s="17" t="s">
        <v>30</v>
      </c>
      <c r="C56" s="30">
        <v>128000</v>
      </c>
      <c r="D56" s="30">
        <v>5940609</v>
      </c>
      <c r="E56" s="30">
        <v>5137688</v>
      </c>
      <c r="F56" s="55">
        <f t="shared" si="0"/>
        <v>0.86484197158910814</v>
      </c>
    </row>
    <row r="57" spans="2:6" x14ac:dyDescent="0.25">
      <c r="B57" s="17" t="s">
        <v>31</v>
      </c>
      <c r="C57" s="30">
        <v>0</v>
      </c>
      <c r="D57" s="30">
        <v>0</v>
      </c>
      <c r="E57" s="30">
        <v>0</v>
      </c>
      <c r="F57" s="55" t="str">
        <f t="shared" si="0"/>
        <v>%</v>
      </c>
    </row>
    <row r="58" spans="2:6" x14ac:dyDescent="0.25">
      <c r="B58" s="17" t="s">
        <v>32</v>
      </c>
      <c r="C58" s="30">
        <v>0</v>
      </c>
      <c r="D58" s="30">
        <v>7412378</v>
      </c>
      <c r="E58" s="30">
        <v>7044471</v>
      </c>
      <c r="F58" s="55">
        <f t="shared" ref="F58" si="2">IF(E58=0,"%",E58/D58)</f>
        <v>0.95036586099629561</v>
      </c>
    </row>
    <row r="59" spans="2:6" x14ac:dyDescent="0.25">
      <c r="B59" s="17" t="s">
        <v>36</v>
      </c>
      <c r="C59" s="30">
        <v>0</v>
      </c>
      <c r="D59" s="30">
        <v>108347</v>
      </c>
      <c r="E59" s="30">
        <v>108347</v>
      </c>
      <c r="F59" s="55">
        <f t="shared" si="0"/>
        <v>1</v>
      </c>
    </row>
    <row r="60" spans="2:6" x14ac:dyDescent="0.25">
      <c r="B60" s="17" t="s">
        <v>40</v>
      </c>
      <c r="C60" s="30">
        <v>43986363</v>
      </c>
      <c r="D60" s="30">
        <v>36186238</v>
      </c>
      <c r="E60" s="30">
        <v>33874775</v>
      </c>
      <c r="F60" s="55">
        <f t="shared" si="0"/>
        <v>0.93612314714781897</v>
      </c>
    </row>
    <row r="61" spans="2:6" x14ac:dyDescent="0.25">
      <c r="B61" s="17" t="s">
        <v>37</v>
      </c>
      <c r="C61" s="30">
        <v>18762008</v>
      </c>
      <c r="D61" s="30">
        <v>5622286</v>
      </c>
      <c r="E61" s="30">
        <v>3963033.38</v>
      </c>
      <c r="F61" s="55">
        <f t="shared" si="0"/>
        <v>0.7048793640167007</v>
      </c>
    </row>
    <row r="62" spans="2:6" x14ac:dyDescent="0.25">
      <c r="B62" s="17" t="s">
        <v>38</v>
      </c>
      <c r="C62" s="30">
        <v>54761497</v>
      </c>
      <c r="D62" s="30">
        <v>49729499</v>
      </c>
      <c r="E62" s="30">
        <v>47704742.140000001</v>
      </c>
      <c r="F62" s="55">
        <f t="shared" si="0"/>
        <v>0.95928459162639057</v>
      </c>
    </row>
    <row r="63" spans="2:6" x14ac:dyDescent="0.25">
      <c r="B63" s="40" t="s">
        <v>9</v>
      </c>
      <c r="C63" s="41">
        <f>SUM(C64:C76)</f>
        <v>1382309885</v>
      </c>
      <c r="D63" s="41">
        <f>SUM(D64:D76)</f>
        <v>1245082625</v>
      </c>
      <c r="E63" s="41">
        <f>SUM(E64:E76)</f>
        <v>901447863.92999947</v>
      </c>
      <c r="F63" s="53">
        <f t="shared" si="0"/>
        <v>0.72400646015761361</v>
      </c>
    </row>
    <row r="64" spans="2:6" x14ac:dyDescent="0.25">
      <c r="B64" s="16" t="s">
        <v>28</v>
      </c>
      <c r="C64" s="29">
        <v>45063067</v>
      </c>
      <c r="D64" s="29">
        <v>69666645</v>
      </c>
      <c r="E64" s="29">
        <v>64128491.170000009</v>
      </c>
      <c r="F64" s="54">
        <f t="shared" si="0"/>
        <v>0.92050494422402585</v>
      </c>
    </row>
    <row r="65" spans="2:6" x14ac:dyDescent="0.25">
      <c r="B65" s="17" t="s">
        <v>29</v>
      </c>
      <c r="C65" s="30">
        <v>0</v>
      </c>
      <c r="D65" s="30">
        <v>899212</v>
      </c>
      <c r="E65" s="30">
        <v>685990.60000000009</v>
      </c>
      <c r="F65" s="55">
        <f t="shared" si="0"/>
        <v>0.76287972135603188</v>
      </c>
    </row>
    <row r="66" spans="2:6" x14ac:dyDescent="0.25">
      <c r="B66" s="17" t="s">
        <v>30</v>
      </c>
      <c r="C66" s="30">
        <v>3276</v>
      </c>
      <c r="D66" s="30">
        <v>311959</v>
      </c>
      <c r="E66" s="30">
        <v>204466.46000000002</v>
      </c>
      <c r="F66" s="55">
        <f t="shared" si="0"/>
        <v>0.65542734782455392</v>
      </c>
    </row>
    <row r="67" spans="2:6" x14ac:dyDescent="0.25">
      <c r="B67" s="17" t="s">
        <v>31</v>
      </c>
      <c r="C67" s="30">
        <v>0</v>
      </c>
      <c r="D67" s="30">
        <v>1126517</v>
      </c>
      <c r="E67" s="30">
        <v>883777.72000000009</v>
      </c>
      <c r="F67" s="55">
        <f t="shared" si="0"/>
        <v>0.78452231080400925</v>
      </c>
    </row>
    <row r="68" spans="2:6" x14ac:dyDescent="0.25">
      <c r="B68" s="17" t="s">
        <v>32</v>
      </c>
      <c r="C68" s="30">
        <v>121266000</v>
      </c>
      <c r="D68" s="30">
        <v>121492524</v>
      </c>
      <c r="E68" s="30">
        <v>57551230.939999998</v>
      </c>
      <c r="F68" s="55">
        <f t="shared" si="0"/>
        <v>0.47370182991671156</v>
      </c>
    </row>
    <row r="69" spans="2:6" x14ac:dyDescent="0.25">
      <c r="B69" s="17" t="s">
        <v>33</v>
      </c>
      <c r="C69" s="30">
        <v>0</v>
      </c>
      <c r="D69" s="30">
        <v>927722</v>
      </c>
      <c r="E69" s="30">
        <v>374442.23999999999</v>
      </c>
      <c r="F69" s="55">
        <f t="shared" si="0"/>
        <v>0.40361470354265611</v>
      </c>
    </row>
    <row r="70" spans="2:6" x14ac:dyDescent="0.25">
      <c r="B70" s="17" t="s">
        <v>34</v>
      </c>
      <c r="C70" s="30">
        <v>0</v>
      </c>
      <c r="D70" s="30">
        <v>727328</v>
      </c>
      <c r="E70" s="30">
        <v>443396.46</v>
      </c>
      <c r="F70" s="55">
        <f t="shared" si="0"/>
        <v>0.60962380109111713</v>
      </c>
    </row>
    <row r="71" spans="2:6" x14ac:dyDescent="0.25">
      <c r="B71" s="17" t="s">
        <v>35</v>
      </c>
      <c r="C71" s="30">
        <v>0</v>
      </c>
      <c r="D71" s="30">
        <v>456962</v>
      </c>
      <c r="E71" s="30">
        <v>292716.43000000005</v>
      </c>
      <c r="F71" s="55">
        <f t="shared" si="0"/>
        <v>0.64057061637510349</v>
      </c>
    </row>
    <row r="72" spans="2:6" x14ac:dyDescent="0.25">
      <c r="B72" s="17" t="s">
        <v>36</v>
      </c>
      <c r="C72" s="30">
        <v>3163164</v>
      </c>
      <c r="D72" s="30">
        <v>4223340</v>
      </c>
      <c r="E72" s="30">
        <v>2231217.84</v>
      </c>
      <c r="F72" s="55">
        <f t="shared" si="0"/>
        <v>0.52830646834022355</v>
      </c>
    </row>
    <row r="73" spans="2:6" x14ac:dyDescent="0.25">
      <c r="B73" s="17" t="s">
        <v>40</v>
      </c>
      <c r="C73" s="30">
        <v>0</v>
      </c>
      <c r="D73" s="30">
        <v>920902</v>
      </c>
      <c r="E73" s="30">
        <v>311136</v>
      </c>
      <c r="F73" s="55">
        <f t="shared" si="0"/>
        <v>0.33786005459864349</v>
      </c>
    </row>
    <row r="74" spans="2:6" x14ac:dyDescent="0.25">
      <c r="B74" s="17" t="s">
        <v>39</v>
      </c>
      <c r="C74" s="30">
        <v>0</v>
      </c>
      <c r="D74" s="30">
        <v>10000</v>
      </c>
      <c r="E74" s="30">
        <v>6692.37</v>
      </c>
      <c r="F74" s="55">
        <f t="shared" si="0"/>
        <v>0.66923699999999997</v>
      </c>
    </row>
    <row r="75" spans="2:6" x14ac:dyDescent="0.25">
      <c r="B75" s="17" t="s">
        <v>37</v>
      </c>
      <c r="C75" s="30">
        <v>19954195</v>
      </c>
      <c r="D75" s="30">
        <v>22176692</v>
      </c>
      <c r="E75" s="30">
        <v>12409930.770000001</v>
      </c>
      <c r="F75" s="55">
        <f t="shared" si="0"/>
        <v>0.55959341321059075</v>
      </c>
    </row>
    <row r="76" spans="2:6" x14ac:dyDescent="0.25">
      <c r="B76" s="17" t="s">
        <v>38</v>
      </c>
      <c r="C76" s="30">
        <v>1192860183</v>
      </c>
      <c r="D76" s="30">
        <v>1022142822</v>
      </c>
      <c r="E76" s="30">
        <v>761924374.92999947</v>
      </c>
      <c r="F76" s="55">
        <f t="shared" si="0"/>
        <v>0.74541870131139021</v>
      </c>
    </row>
    <row r="77" spans="2:6" x14ac:dyDescent="0.25">
      <c r="B77" s="43" t="s">
        <v>3</v>
      </c>
      <c r="C77" s="44">
        <f>+C63+C53+C44+C30+C23+C9</f>
        <v>9710554723</v>
      </c>
      <c r="D77" s="44">
        <f>+D63+D53+D44+D30+D23+D9</f>
        <v>10104963474</v>
      </c>
      <c r="E77" s="44">
        <f>+E63+E53+E44+E30+E23+E9</f>
        <v>7900480438.4299965</v>
      </c>
      <c r="F77" s="56">
        <f t="shared" si="0"/>
        <v>0.78184156318406073</v>
      </c>
    </row>
    <row r="78" spans="2:6" x14ac:dyDescent="0.2">
      <c r="B78" s="34" t="s">
        <v>42</v>
      </c>
      <c r="C78" s="20"/>
      <c r="D78" s="20"/>
      <c r="E78" s="20"/>
    </row>
    <row r="79" spans="2:6" x14ac:dyDescent="0.25">
      <c r="C79" s="20"/>
      <c r="D79" s="20"/>
      <c r="E79" s="20"/>
      <c r="F79" s="57"/>
    </row>
    <row r="80" spans="2:6" x14ac:dyDescent="0.25">
      <c r="C80" s="20"/>
      <c r="D80" s="20"/>
      <c r="E80" s="20"/>
    </row>
    <row r="81" spans="4:5" x14ac:dyDescent="0.25">
      <c r="D81" s="20"/>
      <c r="E81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8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4631299145</v>
      </c>
      <c r="E9" s="41">
        <f>SUM(E10:E22)</f>
        <v>3779419446.7599983</v>
      </c>
      <c r="F9" s="42">
        <f t="shared" ref="F9:F77" si="0">IF(E9=0,"%",E9/D9)</f>
        <v>0.81606031664793233</v>
      </c>
    </row>
    <row r="10" spans="2:6" x14ac:dyDescent="0.25">
      <c r="B10" s="11" t="s">
        <v>28</v>
      </c>
      <c r="C10" s="26">
        <v>318707385</v>
      </c>
      <c r="D10" s="26">
        <v>357876617</v>
      </c>
      <c r="E10" s="26">
        <v>297353576.2100001</v>
      </c>
      <c r="F10" s="31">
        <f t="shared" si="0"/>
        <v>0.83088294145241715</v>
      </c>
    </row>
    <row r="11" spans="2:6" x14ac:dyDescent="0.25">
      <c r="B11" s="13" t="s">
        <v>29</v>
      </c>
      <c r="C11" s="27">
        <v>66191045</v>
      </c>
      <c r="D11" s="27">
        <v>90649072</v>
      </c>
      <c r="E11" s="27">
        <v>73602109.970000014</v>
      </c>
      <c r="F11" s="22">
        <f t="shared" si="0"/>
        <v>0.81194554280710141</v>
      </c>
    </row>
    <row r="12" spans="2:6" x14ac:dyDescent="0.25">
      <c r="B12" s="13" t="s">
        <v>30</v>
      </c>
      <c r="C12" s="27">
        <v>26491040</v>
      </c>
      <c r="D12" s="27">
        <v>30605426</v>
      </c>
      <c r="E12" s="27">
        <v>24600062.870000005</v>
      </c>
      <c r="F12" s="22">
        <f t="shared" si="0"/>
        <v>0.80378109652843921</v>
      </c>
    </row>
    <row r="13" spans="2:6" x14ac:dyDescent="0.25">
      <c r="B13" s="13" t="s">
        <v>31</v>
      </c>
      <c r="C13" s="27">
        <v>129574385</v>
      </c>
      <c r="D13" s="27">
        <v>160218638</v>
      </c>
      <c r="E13" s="27">
        <v>132035175.87</v>
      </c>
      <c r="F13" s="22">
        <f t="shared" si="0"/>
        <v>0.82409373539924868</v>
      </c>
    </row>
    <row r="14" spans="2:6" x14ac:dyDescent="0.25">
      <c r="B14" s="13" t="s">
        <v>32</v>
      </c>
      <c r="C14" s="27">
        <v>70692443</v>
      </c>
      <c r="D14" s="27">
        <v>82760896</v>
      </c>
      <c r="E14" s="27">
        <v>60248589.669999972</v>
      </c>
      <c r="F14" s="22">
        <f t="shared" si="0"/>
        <v>0.72798377714518669</v>
      </c>
    </row>
    <row r="15" spans="2:6" x14ac:dyDescent="0.25">
      <c r="B15" s="13" t="s">
        <v>33</v>
      </c>
      <c r="C15" s="27">
        <v>8204856</v>
      </c>
      <c r="D15" s="27">
        <v>11169161</v>
      </c>
      <c r="E15" s="27">
        <v>8473035.0899999999</v>
      </c>
      <c r="F15" s="22">
        <f t="shared" si="0"/>
        <v>0.75860980874033423</v>
      </c>
    </row>
    <row r="16" spans="2:6" x14ac:dyDescent="0.25">
      <c r="B16" s="13" t="s">
        <v>34</v>
      </c>
      <c r="C16" s="27">
        <v>371653925</v>
      </c>
      <c r="D16" s="27">
        <v>450277358</v>
      </c>
      <c r="E16" s="27">
        <v>373153864.94999999</v>
      </c>
      <c r="F16" s="22">
        <f t="shared" si="0"/>
        <v>0.82872002848964033</v>
      </c>
    </row>
    <row r="17" spans="2:6" x14ac:dyDescent="0.25">
      <c r="B17" s="13" t="s">
        <v>35</v>
      </c>
      <c r="C17" s="27">
        <v>47519949</v>
      </c>
      <c r="D17" s="27">
        <v>61052546</v>
      </c>
      <c r="E17" s="27">
        <v>48606600.390000023</v>
      </c>
      <c r="F17" s="22">
        <f t="shared" si="0"/>
        <v>0.79614370856868155</v>
      </c>
    </row>
    <row r="18" spans="2:6" x14ac:dyDescent="0.25">
      <c r="B18" s="13" t="s">
        <v>36</v>
      </c>
      <c r="C18" s="27">
        <v>113385291</v>
      </c>
      <c r="D18" s="27">
        <v>132895274</v>
      </c>
      <c r="E18" s="27">
        <v>93636289.170000076</v>
      </c>
      <c r="F18" s="22">
        <f t="shared" si="0"/>
        <v>0.70458705077804407</v>
      </c>
    </row>
    <row r="19" spans="2:6" x14ac:dyDescent="0.25">
      <c r="B19" s="13" t="s">
        <v>40</v>
      </c>
      <c r="C19" s="27">
        <v>134039586</v>
      </c>
      <c r="D19" s="27">
        <v>203309989</v>
      </c>
      <c r="E19" s="27">
        <v>165587926.44999975</v>
      </c>
      <c r="F19" s="22">
        <f t="shared" si="0"/>
        <v>0.81446035811845796</v>
      </c>
    </row>
    <row r="20" spans="2:6" x14ac:dyDescent="0.25">
      <c r="B20" s="13" t="s">
        <v>39</v>
      </c>
      <c r="C20" s="27">
        <v>24041518</v>
      </c>
      <c r="D20" s="27">
        <v>25215941</v>
      </c>
      <c r="E20" s="27">
        <v>19755935.509999998</v>
      </c>
      <c r="F20" s="22">
        <f t="shared" si="0"/>
        <v>0.78347008783055128</v>
      </c>
    </row>
    <row r="21" spans="2:6" x14ac:dyDescent="0.25">
      <c r="B21" s="13" t="s">
        <v>37</v>
      </c>
      <c r="C21" s="27">
        <v>2061845518</v>
      </c>
      <c r="D21" s="27">
        <v>1430361998</v>
      </c>
      <c r="E21" s="27">
        <v>1163743325.7200003</v>
      </c>
      <c r="F21" s="22">
        <f t="shared" si="0"/>
        <v>0.81360056219838151</v>
      </c>
    </row>
    <row r="22" spans="2:6" x14ac:dyDescent="0.25">
      <c r="B22" s="13" t="s">
        <v>38</v>
      </c>
      <c r="C22" s="27">
        <v>1670246670</v>
      </c>
      <c r="D22" s="27">
        <v>1594906229</v>
      </c>
      <c r="E22" s="27">
        <v>1318622954.8899982</v>
      </c>
      <c r="F22" s="22">
        <f t="shared" si="0"/>
        <v>0.82677146211709862</v>
      </c>
    </row>
    <row r="23" spans="2:6" x14ac:dyDescent="0.25">
      <c r="B23" s="40" t="s">
        <v>19</v>
      </c>
      <c r="C23" s="41">
        <f>SUM(C24:C29)</f>
        <v>150347156</v>
      </c>
      <c r="D23" s="41">
        <f>SUM(D24:D29)</f>
        <v>155308869</v>
      </c>
      <c r="E23" s="41">
        <f>SUM(E24:E29)</f>
        <v>124542660.82999998</v>
      </c>
      <c r="F23" s="42">
        <f t="shared" si="0"/>
        <v>0.80190308275311684</v>
      </c>
    </row>
    <row r="24" spans="2:6" x14ac:dyDescent="0.25">
      <c r="B24" s="13" t="s">
        <v>28</v>
      </c>
      <c r="C24" s="27">
        <v>0</v>
      </c>
      <c r="D24" s="27">
        <v>6000</v>
      </c>
      <c r="E24" s="27">
        <v>0</v>
      </c>
      <c r="F24" s="22" t="str">
        <f t="shared" si="0"/>
        <v>%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3000</v>
      </c>
      <c r="E26" s="27">
        <v>0</v>
      </c>
      <c r="F26" s="22" t="str">
        <f t="shared" si="0"/>
        <v>%</v>
      </c>
    </row>
    <row r="27" spans="2:6" x14ac:dyDescent="0.25">
      <c r="B27" s="13" t="s">
        <v>36</v>
      </c>
      <c r="C27" s="27">
        <v>0</v>
      </c>
      <c r="D27" s="27">
        <v>3000</v>
      </c>
      <c r="E27" s="27">
        <v>0</v>
      </c>
      <c r="F27" s="22" t="str">
        <f t="shared" si="0"/>
        <v>%</v>
      </c>
    </row>
    <row r="28" spans="2:6" x14ac:dyDescent="0.25">
      <c r="B28" s="13" t="s">
        <v>37</v>
      </c>
      <c r="C28" s="27">
        <v>3387000</v>
      </c>
      <c r="D28" s="27">
        <v>3167386</v>
      </c>
      <c r="E28" s="27">
        <v>1641231.1100000003</v>
      </c>
      <c r="F28" s="22">
        <f t="shared" si="0"/>
        <v>0.51816580296812587</v>
      </c>
    </row>
    <row r="29" spans="2:6" x14ac:dyDescent="0.25">
      <c r="B29" s="13" t="s">
        <v>38</v>
      </c>
      <c r="C29" s="27">
        <v>146960156</v>
      </c>
      <c r="D29" s="27">
        <v>152129483</v>
      </c>
      <c r="E29" s="27">
        <v>122901429.71999998</v>
      </c>
      <c r="F29" s="22">
        <f t="shared" si="0"/>
        <v>0.80787384073342305</v>
      </c>
    </row>
    <row r="30" spans="2:6" x14ac:dyDescent="0.25">
      <c r="B30" s="40" t="s">
        <v>18</v>
      </c>
      <c r="C30" s="41">
        <f>SUM(C31:C43)</f>
        <v>2363873874</v>
      </c>
      <c r="D30" s="41">
        <f>SUM(D31:D43)</f>
        <v>2476607996</v>
      </c>
      <c r="E30" s="41">
        <f>SUM(E31:E43)</f>
        <v>1847339556.3499997</v>
      </c>
      <c r="F30" s="42">
        <f t="shared" si="0"/>
        <v>0.74591520310588533</v>
      </c>
    </row>
    <row r="31" spans="2:6" x14ac:dyDescent="0.25">
      <c r="B31" s="35" t="s">
        <v>28</v>
      </c>
      <c r="C31" s="12">
        <v>62290469</v>
      </c>
      <c r="D31" s="12">
        <v>50391668</v>
      </c>
      <c r="E31" s="12">
        <v>46105386.49999997</v>
      </c>
      <c r="F31" s="31">
        <f t="shared" si="0"/>
        <v>0.91494067035050264</v>
      </c>
    </row>
    <row r="32" spans="2:6" x14ac:dyDescent="0.25">
      <c r="B32" s="36" t="s">
        <v>29</v>
      </c>
      <c r="C32" s="37">
        <v>107361174</v>
      </c>
      <c r="D32" s="37">
        <v>96731378</v>
      </c>
      <c r="E32" s="37">
        <v>65821941.050000019</v>
      </c>
      <c r="F32" s="22">
        <f t="shared" si="0"/>
        <v>0.68046111211193561</v>
      </c>
    </row>
    <row r="33" spans="2:6" x14ac:dyDescent="0.25">
      <c r="B33" s="36" t="s">
        <v>30</v>
      </c>
      <c r="C33" s="37">
        <v>37180855</v>
      </c>
      <c r="D33" s="37">
        <v>50806079</v>
      </c>
      <c r="E33" s="37">
        <v>32667129.159999989</v>
      </c>
      <c r="F33" s="22">
        <f t="shared" si="0"/>
        <v>0.64297678157765314</v>
      </c>
    </row>
    <row r="34" spans="2:6" x14ac:dyDescent="0.25">
      <c r="B34" s="36" t="s">
        <v>31</v>
      </c>
      <c r="C34" s="37">
        <v>14821665</v>
      </c>
      <c r="D34" s="37">
        <v>21089788</v>
      </c>
      <c r="E34" s="37">
        <v>14373116.520000005</v>
      </c>
      <c r="F34" s="22">
        <f t="shared" si="0"/>
        <v>0.68152019925472962</v>
      </c>
    </row>
    <row r="35" spans="2:6" x14ac:dyDescent="0.25">
      <c r="B35" s="36" t="s">
        <v>32</v>
      </c>
      <c r="C35" s="37">
        <v>297440732</v>
      </c>
      <c r="D35" s="37">
        <v>283633002</v>
      </c>
      <c r="E35" s="37">
        <v>203249170.58000007</v>
      </c>
      <c r="F35" s="22">
        <f t="shared" si="0"/>
        <v>0.71659210721889155</v>
      </c>
    </row>
    <row r="36" spans="2:6" x14ac:dyDescent="0.25">
      <c r="B36" s="36" t="s">
        <v>33</v>
      </c>
      <c r="C36" s="37">
        <v>11968071</v>
      </c>
      <c r="D36" s="37">
        <v>14948050</v>
      </c>
      <c r="E36" s="37">
        <v>9661246.5700000022</v>
      </c>
      <c r="F36" s="22">
        <f t="shared" si="0"/>
        <v>0.64632153157100769</v>
      </c>
    </row>
    <row r="37" spans="2:6" x14ac:dyDescent="0.25">
      <c r="B37" s="36" t="s">
        <v>34</v>
      </c>
      <c r="C37" s="37">
        <v>13482424</v>
      </c>
      <c r="D37" s="37">
        <v>31418010</v>
      </c>
      <c r="E37" s="37">
        <v>25503205.899999999</v>
      </c>
      <c r="F37" s="22">
        <f t="shared" si="0"/>
        <v>0.81173842328015045</v>
      </c>
    </row>
    <row r="38" spans="2:6" x14ac:dyDescent="0.25">
      <c r="B38" s="36" t="s">
        <v>35</v>
      </c>
      <c r="C38" s="37">
        <v>4559211</v>
      </c>
      <c r="D38" s="37">
        <v>8363625</v>
      </c>
      <c r="E38" s="37">
        <v>6630703.6900000004</v>
      </c>
      <c r="F38" s="22">
        <f t="shared" si="0"/>
        <v>0.79280260532962687</v>
      </c>
    </row>
    <row r="39" spans="2:6" x14ac:dyDescent="0.25">
      <c r="B39" s="36" t="s">
        <v>36</v>
      </c>
      <c r="C39" s="37">
        <v>34101935</v>
      </c>
      <c r="D39" s="37">
        <v>38442256</v>
      </c>
      <c r="E39" s="37">
        <v>18967046.990000006</v>
      </c>
      <c r="F39" s="22">
        <f t="shared" si="0"/>
        <v>0.49339058014701337</v>
      </c>
    </row>
    <row r="40" spans="2:6" x14ac:dyDescent="0.25">
      <c r="B40" s="36" t="s">
        <v>40</v>
      </c>
      <c r="C40" s="37">
        <v>50838862</v>
      </c>
      <c r="D40" s="37">
        <v>73450006</v>
      </c>
      <c r="E40" s="37">
        <v>52104090.720000006</v>
      </c>
      <c r="F40" s="22">
        <f t="shared" si="0"/>
        <v>0.70938170815125601</v>
      </c>
    </row>
    <row r="41" spans="2:6" x14ac:dyDescent="0.25">
      <c r="B41" s="36" t="s">
        <v>39</v>
      </c>
      <c r="C41" s="37">
        <v>883126</v>
      </c>
      <c r="D41" s="37">
        <v>920322</v>
      </c>
      <c r="E41" s="37">
        <v>751683.39000000013</v>
      </c>
      <c r="F41" s="22">
        <f t="shared" si="0"/>
        <v>0.816761296589672</v>
      </c>
    </row>
    <row r="42" spans="2:6" x14ac:dyDescent="0.25">
      <c r="B42" s="36" t="s">
        <v>37</v>
      </c>
      <c r="C42" s="37">
        <v>628517290</v>
      </c>
      <c r="D42" s="37">
        <v>473653729</v>
      </c>
      <c r="E42" s="37">
        <v>384090479.3700006</v>
      </c>
      <c r="F42" s="22">
        <f t="shared" si="0"/>
        <v>0.81090986062943171</v>
      </c>
    </row>
    <row r="43" spans="2:6" x14ac:dyDescent="0.25">
      <c r="B43" s="36" t="s">
        <v>38</v>
      </c>
      <c r="C43" s="37">
        <v>1100428060</v>
      </c>
      <c r="D43" s="37">
        <v>1332760083</v>
      </c>
      <c r="E43" s="37">
        <v>987414355.90999901</v>
      </c>
      <c r="F43" s="22">
        <f t="shared" si="0"/>
        <v>0.74087929891129478</v>
      </c>
    </row>
    <row r="44" spans="2:6" x14ac:dyDescent="0.25">
      <c r="B44" s="40" t="s">
        <v>17</v>
      </c>
      <c r="C44" s="41">
        <f>SUM(C45:C52)</f>
        <v>615011334</v>
      </c>
      <c r="D44" s="41">
        <f>SUM(D45:D52)</f>
        <v>744222089</v>
      </c>
      <c r="E44" s="41">
        <f>SUM(E45:E52)</f>
        <v>605378163.93000007</v>
      </c>
      <c r="F44" s="42">
        <f t="shared" si="0"/>
        <v>0.81343751129913056</v>
      </c>
    </row>
    <row r="45" spans="2:6" x14ac:dyDescent="0.25">
      <c r="B45" s="13" t="s">
        <v>28</v>
      </c>
      <c r="C45" s="27">
        <v>7200122</v>
      </c>
      <c r="D45" s="27">
        <v>28269162</v>
      </c>
      <c r="E45" s="27">
        <v>28269161.780000001</v>
      </c>
      <c r="F45" s="22">
        <f t="shared" si="0"/>
        <v>0.99999999221766822</v>
      </c>
    </row>
    <row r="46" spans="2:6" x14ac:dyDescent="0.25">
      <c r="B46" s="13" t="s">
        <v>29</v>
      </c>
      <c r="C46" s="27">
        <v>0</v>
      </c>
      <c r="D46" s="27">
        <v>13145864</v>
      </c>
      <c r="E46" s="27">
        <v>11019381.850000001</v>
      </c>
      <c r="F46" s="22">
        <f t="shared" si="0"/>
        <v>0.8382394531085976</v>
      </c>
    </row>
    <row r="47" spans="2:6" x14ac:dyDescent="0.25">
      <c r="B47" s="13" t="s">
        <v>30</v>
      </c>
      <c r="C47" s="27">
        <v>12000000</v>
      </c>
      <c r="D47" s="27">
        <v>9139727</v>
      </c>
      <c r="E47" s="27">
        <v>9139726.9900000002</v>
      </c>
      <c r="F47" s="22">
        <f t="shared" si="0"/>
        <v>0.99999999890587543</v>
      </c>
    </row>
    <row r="48" spans="2:6" x14ac:dyDescent="0.25">
      <c r="B48" s="13" t="s">
        <v>31</v>
      </c>
      <c r="C48" s="27">
        <v>0</v>
      </c>
      <c r="D48" s="27">
        <v>0</v>
      </c>
      <c r="E48" s="27">
        <v>0</v>
      </c>
      <c r="F48" s="22" t="str">
        <f t="shared" si="0"/>
        <v>%</v>
      </c>
    </row>
    <row r="49" spans="2:6" x14ac:dyDescent="0.25">
      <c r="B49" s="13" t="s">
        <v>32</v>
      </c>
      <c r="C49" s="27">
        <v>23954781</v>
      </c>
      <c r="D49" s="27">
        <v>25380513</v>
      </c>
      <c r="E49" s="27">
        <v>24803649.879999999</v>
      </c>
      <c r="F49" s="22">
        <f t="shared" si="0"/>
        <v>0.97727141606633405</v>
      </c>
    </row>
    <row r="50" spans="2:6" x14ac:dyDescent="0.25">
      <c r="B50" s="13" t="s">
        <v>40</v>
      </c>
      <c r="C50" s="27">
        <v>282543278</v>
      </c>
      <c r="D50" s="27">
        <v>313569292</v>
      </c>
      <c r="E50" s="27">
        <v>313569273.59000009</v>
      </c>
      <c r="F50" s="22">
        <f t="shared" si="0"/>
        <v>0.99999994128889413</v>
      </c>
    </row>
    <row r="51" spans="2:6" x14ac:dyDescent="0.25">
      <c r="B51" s="13" t="s">
        <v>37</v>
      </c>
      <c r="C51" s="27">
        <v>1609542</v>
      </c>
      <c r="D51" s="27">
        <v>5506596</v>
      </c>
      <c r="E51" s="27">
        <v>5444524.9199999999</v>
      </c>
      <c r="F51" s="22">
        <f t="shared" si="0"/>
        <v>0.98872786745205199</v>
      </c>
    </row>
    <row r="52" spans="2:6" x14ac:dyDescent="0.25">
      <c r="B52" s="13" t="s">
        <v>38</v>
      </c>
      <c r="C52" s="27">
        <v>287703611</v>
      </c>
      <c r="D52" s="27">
        <v>349210935</v>
      </c>
      <c r="E52" s="27">
        <v>213132444.92000002</v>
      </c>
      <c r="F52" s="22">
        <f t="shared" si="0"/>
        <v>0.61032580471742681</v>
      </c>
    </row>
    <row r="53" spans="2:6" x14ac:dyDescent="0.25">
      <c r="B53" s="40" t="s">
        <v>16</v>
      </c>
      <c r="C53" s="41">
        <f>+SUM(C54:C62)</f>
        <v>117762600</v>
      </c>
      <c r="D53" s="41">
        <f>+SUM(D54:D62)</f>
        <v>120941309</v>
      </c>
      <c r="E53" s="41">
        <f>+SUM(E54:E62)</f>
        <v>113682222.52000001</v>
      </c>
      <c r="F53" s="42">
        <f t="shared" si="0"/>
        <v>0.9399784363174043</v>
      </c>
    </row>
    <row r="54" spans="2:6" x14ac:dyDescent="0.25">
      <c r="B54" s="11" t="s">
        <v>28</v>
      </c>
      <c r="C54" s="26">
        <v>124732</v>
      </c>
      <c r="D54" s="26">
        <v>11879203</v>
      </c>
      <c r="E54" s="26">
        <v>11879203</v>
      </c>
      <c r="F54" s="31">
        <f t="shared" si="0"/>
        <v>1</v>
      </c>
    </row>
    <row r="55" spans="2:6" x14ac:dyDescent="0.25">
      <c r="B55" s="13" t="s">
        <v>29</v>
      </c>
      <c r="C55" s="27">
        <v>0</v>
      </c>
      <c r="D55" s="27">
        <v>4062749</v>
      </c>
      <c r="E55" s="27">
        <v>3969963</v>
      </c>
      <c r="F55" s="22">
        <f t="shared" si="0"/>
        <v>0.97716176903864849</v>
      </c>
    </row>
    <row r="56" spans="2:6" x14ac:dyDescent="0.25">
      <c r="B56" s="13" t="s">
        <v>30</v>
      </c>
      <c r="C56" s="27">
        <v>128000</v>
      </c>
      <c r="D56" s="27">
        <v>5940609</v>
      </c>
      <c r="E56" s="27">
        <v>5137688</v>
      </c>
      <c r="F56" s="22">
        <f t="shared" si="0"/>
        <v>0.86484197158910814</v>
      </c>
    </row>
    <row r="57" spans="2:6" x14ac:dyDescent="0.25">
      <c r="B57" s="13" t="s">
        <v>31</v>
      </c>
      <c r="C57" s="27">
        <v>0</v>
      </c>
      <c r="D57" s="27">
        <v>0</v>
      </c>
      <c r="E57" s="27">
        <v>0</v>
      </c>
      <c r="F57" s="22" t="str">
        <f t="shared" ref="F57:F59" si="1">IF(E57=0,"%",E57/D57)</f>
        <v>%</v>
      </c>
    </row>
    <row r="58" spans="2:6" x14ac:dyDescent="0.25">
      <c r="B58" s="13" t="s">
        <v>32</v>
      </c>
      <c r="C58" s="27">
        <v>0</v>
      </c>
      <c r="D58" s="27">
        <v>7412378</v>
      </c>
      <c r="E58" s="27">
        <v>7044471</v>
      </c>
      <c r="F58" s="22">
        <f t="shared" si="1"/>
        <v>0.95036586099629561</v>
      </c>
    </row>
    <row r="59" spans="2:6" x14ac:dyDescent="0.25">
      <c r="B59" s="13" t="s">
        <v>36</v>
      </c>
      <c r="C59" s="27">
        <v>0</v>
      </c>
      <c r="D59" s="27">
        <v>108347</v>
      </c>
      <c r="E59" s="27">
        <v>108347</v>
      </c>
      <c r="F59" s="22">
        <f t="shared" si="1"/>
        <v>1</v>
      </c>
    </row>
    <row r="60" spans="2:6" x14ac:dyDescent="0.25">
      <c r="B60" s="13" t="s">
        <v>40</v>
      </c>
      <c r="C60" s="27">
        <v>43986363</v>
      </c>
      <c r="D60" s="27">
        <v>36186238</v>
      </c>
      <c r="E60" s="27">
        <v>33874775</v>
      </c>
      <c r="F60" s="22">
        <f t="shared" si="0"/>
        <v>0.93612314714781897</v>
      </c>
    </row>
    <row r="61" spans="2:6" x14ac:dyDescent="0.25">
      <c r="B61" s="13" t="s">
        <v>37</v>
      </c>
      <c r="C61" s="27">
        <v>18762008</v>
      </c>
      <c r="D61" s="27">
        <v>5622286</v>
      </c>
      <c r="E61" s="27">
        <v>3963033.3800000004</v>
      </c>
      <c r="F61" s="22">
        <f t="shared" si="0"/>
        <v>0.7048793640167007</v>
      </c>
    </row>
    <row r="62" spans="2:6" x14ac:dyDescent="0.25">
      <c r="B62" s="13" t="s">
        <v>38</v>
      </c>
      <c r="C62" s="27">
        <v>54761497</v>
      </c>
      <c r="D62" s="27">
        <v>49729499</v>
      </c>
      <c r="E62" s="27">
        <v>47704742.140000008</v>
      </c>
      <c r="F62" s="22">
        <f t="shared" si="0"/>
        <v>0.95928459162639079</v>
      </c>
    </row>
    <row r="63" spans="2:6" x14ac:dyDescent="0.25">
      <c r="B63" s="40" t="s">
        <v>15</v>
      </c>
      <c r="C63" s="41">
        <f>+SUM(C64:C76)</f>
        <v>1209933322</v>
      </c>
      <c r="D63" s="41">
        <f>+SUM(D64:D76)</f>
        <v>1171630241</v>
      </c>
      <c r="E63" s="41">
        <f>+SUM(E64:E76)</f>
        <v>880370084.0599997</v>
      </c>
      <c r="F63" s="42">
        <f t="shared" si="0"/>
        <v>0.75140607783270741</v>
      </c>
    </row>
    <row r="64" spans="2:6" x14ac:dyDescent="0.25">
      <c r="B64" s="11" t="s">
        <v>28</v>
      </c>
      <c r="C64" s="26">
        <v>45063067</v>
      </c>
      <c r="D64" s="26">
        <v>68804391</v>
      </c>
      <c r="E64" s="26">
        <v>63525431.120000005</v>
      </c>
      <c r="F64" s="31">
        <f t="shared" si="0"/>
        <v>0.92327582871854796</v>
      </c>
    </row>
    <row r="65" spans="2:6" x14ac:dyDescent="0.25">
      <c r="B65" s="13" t="s">
        <v>29</v>
      </c>
      <c r="C65" s="27">
        <v>0</v>
      </c>
      <c r="D65" s="27">
        <v>899212</v>
      </c>
      <c r="E65" s="27">
        <v>685990.60000000009</v>
      </c>
      <c r="F65" s="22">
        <f t="shared" si="0"/>
        <v>0.76287972135603188</v>
      </c>
    </row>
    <row r="66" spans="2:6" x14ac:dyDescent="0.25">
      <c r="B66" s="13" t="s">
        <v>30</v>
      </c>
      <c r="C66" s="27">
        <v>3276</v>
      </c>
      <c r="D66" s="27">
        <v>271846</v>
      </c>
      <c r="E66" s="27">
        <v>188317.00000000003</v>
      </c>
      <c r="F66" s="22">
        <f t="shared" si="0"/>
        <v>0.69273412152468683</v>
      </c>
    </row>
    <row r="67" spans="2:6" x14ac:dyDescent="0.25">
      <c r="B67" s="13" t="s">
        <v>31</v>
      </c>
      <c r="C67" s="27">
        <v>0</v>
      </c>
      <c r="D67" s="27">
        <v>1031753</v>
      </c>
      <c r="E67" s="27">
        <v>812213.7200000002</v>
      </c>
      <c r="F67" s="22">
        <f t="shared" si="0"/>
        <v>0.78721721187144622</v>
      </c>
    </row>
    <row r="68" spans="2:6" x14ac:dyDescent="0.25">
      <c r="B68" s="13" t="s">
        <v>32</v>
      </c>
      <c r="C68" s="27">
        <v>121266000</v>
      </c>
      <c r="D68" s="27">
        <v>120820140</v>
      </c>
      <c r="E68" s="27">
        <v>57424097.29999999</v>
      </c>
      <c r="F68" s="22">
        <f t="shared" si="0"/>
        <v>0.47528580334371395</v>
      </c>
    </row>
    <row r="69" spans="2:6" x14ac:dyDescent="0.25">
      <c r="B69" s="13" t="s">
        <v>33</v>
      </c>
      <c r="C69" s="27">
        <v>0</v>
      </c>
      <c r="D69" s="27">
        <v>927722</v>
      </c>
      <c r="E69" s="27">
        <v>374442.23999999999</v>
      </c>
      <c r="F69" s="22">
        <f t="shared" si="0"/>
        <v>0.40361470354265611</v>
      </c>
    </row>
    <row r="70" spans="2:6" x14ac:dyDescent="0.25">
      <c r="B70" s="13" t="s">
        <v>34</v>
      </c>
      <c r="C70" s="27">
        <v>0</v>
      </c>
      <c r="D70" s="27">
        <v>704573</v>
      </c>
      <c r="E70" s="27">
        <v>443396.46</v>
      </c>
      <c r="F70" s="22">
        <f t="shared" si="0"/>
        <v>0.62931230688658235</v>
      </c>
    </row>
    <row r="71" spans="2:6" x14ac:dyDescent="0.25">
      <c r="B71" s="13" t="s">
        <v>35</v>
      </c>
      <c r="C71" s="27">
        <v>0</v>
      </c>
      <c r="D71" s="27">
        <v>456962</v>
      </c>
      <c r="E71" s="27">
        <v>292716.42999999993</v>
      </c>
      <c r="F71" s="22">
        <f t="shared" si="0"/>
        <v>0.64057061637510326</v>
      </c>
    </row>
    <row r="72" spans="2:6" x14ac:dyDescent="0.25">
      <c r="B72" s="13" t="s">
        <v>36</v>
      </c>
      <c r="C72" s="27">
        <v>3163164</v>
      </c>
      <c r="D72" s="27">
        <v>4187340</v>
      </c>
      <c r="E72" s="27">
        <v>2231217.84</v>
      </c>
      <c r="F72" s="22">
        <f t="shared" si="0"/>
        <v>0.53284850048001831</v>
      </c>
    </row>
    <row r="73" spans="2:6" x14ac:dyDescent="0.25">
      <c r="B73" s="13" t="s">
        <v>40</v>
      </c>
      <c r="C73" s="27">
        <v>0</v>
      </c>
      <c r="D73" s="27">
        <v>612878</v>
      </c>
      <c r="E73" s="27">
        <v>311136</v>
      </c>
      <c r="F73" s="22">
        <f t="shared" si="0"/>
        <v>0.50766384174338119</v>
      </c>
    </row>
    <row r="74" spans="2:6" x14ac:dyDescent="0.25">
      <c r="B74" s="13" t="s">
        <v>39</v>
      </c>
      <c r="C74" s="27">
        <v>0</v>
      </c>
      <c r="D74" s="27">
        <v>10000</v>
      </c>
      <c r="E74" s="27">
        <v>6692.37</v>
      </c>
      <c r="F74" s="22">
        <f t="shared" si="0"/>
        <v>0.66923699999999997</v>
      </c>
    </row>
    <row r="75" spans="2:6" x14ac:dyDescent="0.25">
      <c r="B75" s="13" t="s">
        <v>37</v>
      </c>
      <c r="C75" s="27">
        <v>19954195</v>
      </c>
      <c r="D75" s="27">
        <v>22167119</v>
      </c>
      <c r="E75" s="27">
        <v>12407909.610000001</v>
      </c>
      <c r="F75" s="22">
        <f t="shared" si="0"/>
        <v>0.55974389860946749</v>
      </c>
    </row>
    <row r="76" spans="2:6" x14ac:dyDescent="0.25">
      <c r="B76" s="13" t="s">
        <v>38</v>
      </c>
      <c r="C76" s="27">
        <v>1020483620</v>
      </c>
      <c r="D76" s="27">
        <v>950736305</v>
      </c>
      <c r="E76" s="27">
        <v>741666523.36999977</v>
      </c>
      <c r="F76" s="22">
        <f t="shared" si="0"/>
        <v>0.78009698322186172</v>
      </c>
    </row>
    <row r="77" spans="2:6" x14ac:dyDescent="0.25">
      <c r="B77" s="43" t="s">
        <v>3</v>
      </c>
      <c r="C77" s="44">
        <f>+C63+C53+C44+C30+C23+C9</f>
        <v>9499521897</v>
      </c>
      <c r="D77" s="44">
        <f>+D63+D53+D44+D30+D23+D9</f>
        <v>9300009649</v>
      </c>
      <c r="E77" s="44">
        <f>+E63+E53+E44+E30+E23+E9</f>
        <v>7350732134.4499979</v>
      </c>
      <c r="F77" s="45">
        <f t="shared" si="0"/>
        <v>0.79040048471781943</v>
      </c>
    </row>
    <row r="78" spans="2:6" x14ac:dyDescent="0.2">
      <c r="B78" s="34" t="s">
        <v>42</v>
      </c>
      <c r="C78" s="9"/>
      <c r="D78" s="9"/>
      <c r="E7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53125658</v>
      </c>
      <c r="E32" s="41">
        <f>SUM(E33:E35)</f>
        <v>16909921.099999998</v>
      </c>
      <c r="F32" s="42">
        <f t="shared" ref="F32:F35" si="7">IF(E32=0,"%",E32/D32)</f>
        <v>0.31830045474448521</v>
      </c>
    </row>
    <row r="33" spans="2:6" x14ac:dyDescent="0.25">
      <c r="B33" s="11" t="s">
        <v>38</v>
      </c>
      <c r="C33" s="26">
        <v>164314235</v>
      </c>
      <c r="D33" s="26">
        <v>53125658</v>
      </c>
      <c r="E33" s="26">
        <v>16909921.099999998</v>
      </c>
      <c r="F33" s="23">
        <f t="shared" si="7"/>
        <v>0.31830045474448521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53125658</v>
      </c>
      <c r="E36" s="44">
        <f>+E9+E13+E15+E28+E30+E32</f>
        <v>16909921.099999998</v>
      </c>
      <c r="F36" s="45">
        <f t="shared" ref="F36" si="8">IF(D36=0,"%",E36/D36)</f>
        <v>0.31830045474448521</v>
      </c>
    </row>
    <row r="37" spans="2:6" x14ac:dyDescent="0.25">
      <c r="B37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7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+SUM(C12:C23)</f>
        <v>38253804</v>
      </c>
      <c r="D11" s="41">
        <f>+SUM(D12:D23)</f>
        <v>729830578</v>
      </c>
      <c r="E11" s="41">
        <f>+SUM(E12:E23)</f>
        <v>528601148.41999972</v>
      </c>
      <c r="F11" s="42">
        <f t="shared" ref="F11:F12" si="2">IF(E11=0,"%",E11/D11)</f>
        <v>0.72427925652081915</v>
      </c>
    </row>
    <row r="12" spans="2:6" x14ac:dyDescent="0.25">
      <c r="B12" s="25" t="s">
        <v>28</v>
      </c>
      <c r="C12" s="26">
        <v>0</v>
      </c>
      <c r="D12" s="26">
        <v>41907534</v>
      </c>
      <c r="E12" s="26">
        <v>30834327.170000009</v>
      </c>
      <c r="F12" s="23">
        <f t="shared" si="2"/>
        <v>0.73577049821161056</v>
      </c>
    </row>
    <row r="13" spans="2:6" x14ac:dyDescent="0.25">
      <c r="B13" s="24" t="s">
        <v>29</v>
      </c>
      <c r="C13" s="27">
        <v>0</v>
      </c>
      <c r="D13" s="27">
        <v>4429835</v>
      </c>
      <c r="E13" s="27">
        <v>2752236.74</v>
      </c>
      <c r="F13" s="32">
        <f t="shared" si="1"/>
        <v>0.62129554261050357</v>
      </c>
    </row>
    <row r="14" spans="2:6" x14ac:dyDescent="0.25">
      <c r="B14" s="24" t="s">
        <v>30</v>
      </c>
      <c r="C14" s="27">
        <v>0</v>
      </c>
      <c r="D14" s="27">
        <v>189917</v>
      </c>
      <c r="E14" s="27">
        <v>91403.9</v>
      </c>
      <c r="F14" s="32">
        <f t="shared" si="1"/>
        <v>0.48128340274962217</v>
      </c>
    </row>
    <row r="15" spans="2:6" x14ac:dyDescent="0.25">
      <c r="B15" s="24" t="s">
        <v>31</v>
      </c>
      <c r="C15" s="27">
        <v>107800</v>
      </c>
      <c r="D15" s="27">
        <v>9689241</v>
      </c>
      <c r="E15" s="27">
        <v>5546785.3099999987</v>
      </c>
      <c r="F15" s="32">
        <f t="shared" si="1"/>
        <v>0.57246850501499535</v>
      </c>
    </row>
    <row r="16" spans="2:6" x14ac:dyDescent="0.25">
      <c r="B16" s="24" t="s">
        <v>32</v>
      </c>
      <c r="C16" s="27">
        <v>0</v>
      </c>
      <c r="D16" s="27">
        <v>74519704</v>
      </c>
      <c r="E16" s="27">
        <v>43575986.319999993</v>
      </c>
      <c r="F16" s="32">
        <f t="shared" si="1"/>
        <v>0.58475790939802974</v>
      </c>
    </row>
    <row r="17" spans="2:6" x14ac:dyDescent="0.25">
      <c r="B17" s="24" t="s">
        <v>33</v>
      </c>
      <c r="C17" s="27">
        <v>0</v>
      </c>
      <c r="D17" s="27">
        <v>4202</v>
      </c>
      <c r="E17" s="27">
        <v>0</v>
      </c>
      <c r="F17" s="32" t="str">
        <f t="shared" si="1"/>
        <v>%</v>
      </c>
    </row>
    <row r="18" spans="2:6" x14ac:dyDescent="0.25">
      <c r="B18" s="24" t="s">
        <v>34</v>
      </c>
      <c r="C18" s="27">
        <v>0</v>
      </c>
      <c r="D18" s="27">
        <v>12409421</v>
      </c>
      <c r="E18" s="27">
        <v>8341513.4000000004</v>
      </c>
      <c r="F18" s="32">
        <f t="shared" si="1"/>
        <v>0.67219199026288179</v>
      </c>
    </row>
    <row r="19" spans="2:6" x14ac:dyDescent="0.25">
      <c r="B19" s="24" t="s">
        <v>35</v>
      </c>
      <c r="C19" s="27">
        <v>0</v>
      </c>
      <c r="D19" s="27">
        <v>1662059</v>
      </c>
      <c r="E19" s="27">
        <v>1154467.58</v>
      </c>
      <c r="F19" s="32">
        <f t="shared" si="1"/>
        <v>0.69460084148637324</v>
      </c>
    </row>
    <row r="20" spans="2:6" x14ac:dyDescent="0.25">
      <c r="B20" s="24" t="s">
        <v>36</v>
      </c>
      <c r="C20" s="27">
        <v>0</v>
      </c>
      <c r="D20" s="27">
        <v>3048681</v>
      </c>
      <c r="E20" s="27">
        <v>1935628.3099999998</v>
      </c>
      <c r="F20" s="32">
        <f t="shared" si="1"/>
        <v>0.6349068039588267</v>
      </c>
    </row>
    <row r="21" spans="2:6" x14ac:dyDescent="0.25">
      <c r="B21" s="24" t="s">
        <v>40</v>
      </c>
      <c r="C21" s="27">
        <v>0</v>
      </c>
      <c r="D21" s="27">
        <v>9550274</v>
      </c>
      <c r="E21" s="27">
        <v>4194954.6899999995</v>
      </c>
      <c r="F21" s="32">
        <f t="shared" si="1"/>
        <v>0.43924966864825027</v>
      </c>
    </row>
    <row r="22" spans="2:6" x14ac:dyDescent="0.25">
      <c r="B22" s="24" t="s">
        <v>37</v>
      </c>
      <c r="C22" s="27">
        <v>0</v>
      </c>
      <c r="D22" s="27">
        <v>26458</v>
      </c>
      <c r="E22" s="27">
        <v>10573.380000000001</v>
      </c>
      <c r="F22" s="32">
        <f t="shared" si="1"/>
        <v>0.39962884571774138</v>
      </c>
    </row>
    <row r="23" spans="2:6" x14ac:dyDescent="0.25">
      <c r="B23" s="24" t="s">
        <v>38</v>
      </c>
      <c r="C23" s="27">
        <v>38146004</v>
      </c>
      <c r="D23" s="27">
        <v>572393252</v>
      </c>
      <c r="E23" s="27">
        <v>430163271.61999971</v>
      </c>
      <c r="F23" s="32">
        <f t="shared" si="1"/>
        <v>0.751517021063693</v>
      </c>
    </row>
    <row r="24" spans="2:6" x14ac:dyDescent="0.25">
      <c r="B24" s="40" t="s">
        <v>17</v>
      </c>
      <c r="C24" s="41">
        <f>SUM(C25:C26)</f>
        <v>0</v>
      </c>
      <c r="D24" s="41">
        <f t="shared" ref="D24:E24" si="3">SUM(D25:D26)</f>
        <v>0</v>
      </c>
      <c r="E24" s="41">
        <f t="shared" si="3"/>
        <v>0</v>
      </c>
      <c r="F24" s="42" t="str">
        <f t="shared" ref="F24:F25" si="4">IF(E24=0,"%",E24/D24)</f>
        <v>%</v>
      </c>
    </row>
    <row r="25" spans="2:6" x14ac:dyDescent="0.25">
      <c r="B25" s="24" t="s">
        <v>23</v>
      </c>
      <c r="C25" s="27">
        <v>0</v>
      </c>
      <c r="D25" s="27">
        <v>0</v>
      </c>
      <c r="E25" s="27">
        <v>0</v>
      </c>
      <c r="F25" s="32" t="str">
        <f t="shared" si="4"/>
        <v>%</v>
      </c>
    </row>
    <row r="26" spans="2:6" x14ac:dyDescent="0.25">
      <c r="B26" s="61" t="s">
        <v>26</v>
      </c>
      <c r="C26" s="62">
        <v>0</v>
      </c>
      <c r="D26" s="62">
        <v>0</v>
      </c>
      <c r="E26" s="62">
        <v>0</v>
      </c>
      <c r="F26" s="32" t="str">
        <f t="shared" si="1"/>
        <v>%</v>
      </c>
    </row>
    <row r="27" spans="2:6" x14ac:dyDescent="0.25">
      <c r="B27" s="40" t="s">
        <v>16</v>
      </c>
      <c r="C27" s="41">
        <f>+C28</f>
        <v>0</v>
      </c>
      <c r="D27" s="41">
        <f t="shared" ref="D27:E27" si="5">+D28</f>
        <v>0</v>
      </c>
      <c r="E27" s="41">
        <f t="shared" si="5"/>
        <v>0</v>
      </c>
      <c r="F27" s="42" t="str">
        <f t="shared" si="1"/>
        <v>%</v>
      </c>
    </row>
    <row r="28" spans="2:6" x14ac:dyDescent="0.25">
      <c r="B28" s="24" t="s">
        <v>38</v>
      </c>
      <c r="C28" s="27">
        <v>0</v>
      </c>
      <c r="D28" s="27">
        <v>0</v>
      </c>
      <c r="E28" s="27">
        <v>0</v>
      </c>
      <c r="F28" s="32" t="str">
        <f t="shared" si="1"/>
        <v>%</v>
      </c>
    </row>
    <row r="29" spans="2:6" x14ac:dyDescent="0.25">
      <c r="B29" s="40" t="s">
        <v>15</v>
      </c>
      <c r="C29" s="41">
        <f>+SUM(C30:C36)</f>
        <v>8062328</v>
      </c>
      <c r="D29" s="41">
        <f>+SUM(D30:D36)</f>
        <v>19733566</v>
      </c>
      <c r="E29" s="41">
        <f>+SUM(E30:E36)</f>
        <v>4167858.7700000009</v>
      </c>
      <c r="F29" s="42">
        <f t="shared" si="1"/>
        <v>0.21120656905092577</v>
      </c>
    </row>
    <row r="30" spans="2:6" x14ac:dyDescent="0.25">
      <c r="B30" s="24" t="s">
        <v>28</v>
      </c>
      <c r="C30" s="27">
        <v>0</v>
      </c>
      <c r="D30" s="27">
        <v>613118</v>
      </c>
      <c r="E30" s="27">
        <v>603060.05000000005</v>
      </c>
      <c r="F30" s="32">
        <f t="shared" si="1"/>
        <v>0.98359540904034792</v>
      </c>
    </row>
    <row r="31" spans="2:6" x14ac:dyDescent="0.25">
      <c r="B31" s="24" t="s">
        <v>30</v>
      </c>
      <c r="C31" s="27">
        <v>0</v>
      </c>
      <c r="D31" s="27">
        <v>40113</v>
      </c>
      <c r="E31" s="27">
        <v>16149.46</v>
      </c>
      <c r="F31" s="32">
        <f t="shared" si="1"/>
        <v>0.40259915738040036</v>
      </c>
    </row>
    <row r="32" spans="2:6" x14ac:dyDescent="0.25">
      <c r="B32" s="24" t="s">
        <v>31</v>
      </c>
      <c r="C32" s="27">
        <v>0</v>
      </c>
      <c r="D32" s="27">
        <v>94764</v>
      </c>
      <c r="E32" s="27">
        <v>71564</v>
      </c>
      <c r="F32" s="32">
        <f t="shared" si="1"/>
        <v>0.75518129247393528</v>
      </c>
    </row>
    <row r="33" spans="2:6" x14ac:dyDescent="0.25">
      <c r="B33" s="24" t="s">
        <v>32</v>
      </c>
      <c r="C33" s="27">
        <v>0</v>
      </c>
      <c r="D33" s="27">
        <v>672384</v>
      </c>
      <c r="E33" s="27">
        <v>127133.64</v>
      </c>
      <c r="F33" s="32">
        <f t="shared" si="1"/>
        <v>0.18907891918903483</v>
      </c>
    </row>
    <row r="34" spans="2:6" x14ac:dyDescent="0.25">
      <c r="B34" s="24" t="s">
        <v>34</v>
      </c>
      <c r="C34" s="27">
        <v>0</v>
      </c>
      <c r="D34" s="27">
        <v>22755</v>
      </c>
      <c r="E34" s="27">
        <v>0</v>
      </c>
      <c r="F34" s="32" t="str">
        <f t="shared" si="1"/>
        <v>%</v>
      </c>
    </row>
    <row r="35" spans="2:6" x14ac:dyDescent="0.25">
      <c r="B35" s="24" t="s">
        <v>37</v>
      </c>
      <c r="C35" s="27">
        <v>0</v>
      </c>
      <c r="D35" s="27">
        <v>9573</v>
      </c>
      <c r="E35" s="27">
        <v>2021.1599999999999</v>
      </c>
      <c r="F35" s="32">
        <f t="shared" si="1"/>
        <v>0.21113130680037603</v>
      </c>
    </row>
    <row r="36" spans="2:6" x14ac:dyDescent="0.25">
      <c r="B36" s="24" t="s">
        <v>38</v>
      </c>
      <c r="C36" s="27">
        <v>8062328</v>
      </c>
      <c r="D36" s="27">
        <v>18280859</v>
      </c>
      <c r="E36" s="27">
        <v>3347930.4600000009</v>
      </c>
      <c r="F36" s="32">
        <f t="shared" si="1"/>
        <v>0.1831385746151207</v>
      </c>
    </row>
    <row r="37" spans="2:6" x14ac:dyDescent="0.25">
      <c r="B37" s="43" t="s">
        <v>3</v>
      </c>
      <c r="C37" s="44">
        <f>+C29+C27+C24+C11</f>
        <v>46316132</v>
      </c>
      <c r="D37" s="44">
        <f>+D29+D27+D24+D11</f>
        <v>749564144</v>
      </c>
      <c r="E37" s="44">
        <f>+E29+E27+E24+E11</f>
        <v>532769007.1899997</v>
      </c>
      <c r="F37" s="45">
        <f t="shared" si="1"/>
        <v>0.71077173508715707</v>
      </c>
    </row>
    <row r="38" spans="2:6" x14ac:dyDescent="0.25">
      <c r="B38" s="34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0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41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43</v>
      </c>
      <c r="F8" s="48" t="s">
        <v>5</v>
      </c>
    </row>
    <row r="9" spans="2:6" x14ac:dyDescent="0.25">
      <c r="B9" s="40" t="s">
        <v>21</v>
      </c>
      <c r="C9" s="41">
        <f>SUM(C10:C13)</f>
        <v>402459</v>
      </c>
      <c r="D9" s="41">
        <f t="shared" ref="D9:E9" si="0">SUM(D10:D13)</f>
        <v>1670863</v>
      </c>
      <c r="E9" s="41">
        <f t="shared" si="0"/>
        <v>69375.69</v>
      </c>
      <c r="F9" s="42">
        <f t="shared" ref="F9:F19" si="1">IF(E9=0,"%",E9/D9)</f>
        <v>4.1520872746598617E-2</v>
      </c>
    </row>
    <row r="10" spans="2:6" x14ac:dyDescent="0.25">
      <c r="B10" s="24" t="s">
        <v>28</v>
      </c>
      <c r="C10" s="27">
        <v>162351</v>
      </c>
      <c r="D10" s="27">
        <v>609443</v>
      </c>
      <c r="E10" s="27">
        <v>44520.69</v>
      </c>
      <c r="F10" s="32">
        <f t="shared" si="1"/>
        <v>7.3051442054466134E-2</v>
      </c>
    </row>
    <row r="11" spans="2:6" x14ac:dyDescent="0.25">
      <c r="B11" s="66" t="s">
        <v>36</v>
      </c>
      <c r="C11" s="67">
        <v>0</v>
      </c>
      <c r="D11" s="67">
        <v>28631</v>
      </c>
      <c r="E11" s="67">
        <v>0</v>
      </c>
      <c r="F11" s="32" t="str">
        <f t="shared" si="1"/>
        <v>%</v>
      </c>
    </row>
    <row r="12" spans="2:6" x14ac:dyDescent="0.25">
      <c r="B12" s="66" t="s">
        <v>40</v>
      </c>
      <c r="C12" s="67">
        <v>78616</v>
      </c>
      <c r="D12" s="67">
        <v>871297</v>
      </c>
      <c r="E12" s="67">
        <v>24855</v>
      </c>
      <c r="F12" s="32">
        <f t="shared" si="1"/>
        <v>2.8526438172058438E-2</v>
      </c>
    </row>
    <row r="13" spans="2:6" x14ac:dyDescent="0.25">
      <c r="B13" s="50" t="s">
        <v>38</v>
      </c>
      <c r="C13" s="28">
        <v>161492</v>
      </c>
      <c r="D13" s="28">
        <v>161492</v>
      </c>
      <c r="E13" s="28">
        <v>0</v>
      </c>
      <c r="F13" s="33" t="str">
        <f t="shared" si="1"/>
        <v>%</v>
      </c>
    </row>
    <row r="14" spans="2:6" x14ac:dyDescent="0.25">
      <c r="B14" s="40" t="s">
        <v>15</v>
      </c>
      <c r="C14" s="41">
        <f>SUM(C15:C18)</f>
        <v>0</v>
      </c>
      <c r="D14" s="41">
        <f t="shared" ref="D14:E14" si="2">SUM(D15:D18)</f>
        <v>593160</v>
      </c>
      <c r="E14" s="41">
        <f t="shared" si="2"/>
        <v>0</v>
      </c>
      <c r="F14" s="51" t="str">
        <f t="shared" si="1"/>
        <v>%</v>
      </c>
    </row>
    <row r="15" spans="2:6" x14ac:dyDescent="0.25">
      <c r="B15" s="24" t="s">
        <v>28</v>
      </c>
      <c r="C15" s="27">
        <v>0</v>
      </c>
      <c r="D15" s="27">
        <v>249136</v>
      </c>
      <c r="E15" s="27">
        <v>0</v>
      </c>
      <c r="F15" s="32" t="str">
        <f t="shared" si="1"/>
        <v>%</v>
      </c>
    </row>
    <row r="16" spans="2:6" x14ac:dyDescent="0.25">
      <c r="B16" s="66" t="s">
        <v>35</v>
      </c>
      <c r="C16" s="67">
        <v>0</v>
      </c>
      <c r="D16" s="67">
        <v>0</v>
      </c>
      <c r="E16" s="67">
        <v>0</v>
      </c>
      <c r="F16" s="32" t="str">
        <f t="shared" si="1"/>
        <v>%</v>
      </c>
    </row>
    <row r="17" spans="2:6" x14ac:dyDescent="0.25">
      <c r="B17" s="66" t="s">
        <v>36</v>
      </c>
      <c r="C17" s="67">
        <v>0</v>
      </c>
      <c r="D17" s="67">
        <v>36000</v>
      </c>
      <c r="E17" s="67">
        <v>0</v>
      </c>
      <c r="F17" s="32" t="str">
        <f t="shared" si="1"/>
        <v>%</v>
      </c>
    </row>
    <row r="18" spans="2:6" x14ac:dyDescent="0.25">
      <c r="B18" s="50" t="s">
        <v>40</v>
      </c>
      <c r="C18" s="28">
        <v>0</v>
      </c>
      <c r="D18" s="28">
        <v>308024</v>
      </c>
      <c r="E18" s="28">
        <v>0</v>
      </c>
      <c r="F18" s="33" t="str">
        <f t="shared" si="1"/>
        <v>%</v>
      </c>
    </row>
    <row r="19" spans="2:6" x14ac:dyDescent="0.25">
      <c r="B19" s="43" t="s">
        <v>3</v>
      </c>
      <c r="C19" s="44">
        <f>+C14+C9</f>
        <v>402459</v>
      </c>
      <c r="D19" s="44">
        <f t="shared" ref="D19:E19" si="3">+D14+D9</f>
        <v>2264023</v>
      </c>
      <c r="E19" s="44">
        <f t="shared" si="3"/>
        <v>69375.69</v>
      </c>
      <c r="F19" s="45">
        <f t="shared" si="1"/>
        <v>3.0642661315719851E-2</v>
      </c>
    </row>
    <row r="20" spans="2:6" x14ac:dyDescent="0.25">
      <c r="B20" s="34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2024-12-05T19:03:37Z</dcterms:modified>
</cp:coreProperties>
</file>