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11. MES DE NOVIEMBRE\"/>
    </mc:Choice>
  </mc:AlternateContent>
  <bookViews>
    <workbookView xWindow="0" yWindow="0" windowWidth="38400" windowHeight="17445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8" i="2"/>
  <c r="C63" i="2"/>
  <c r="D63" i="2"/>
  <c r="E63" i="2"/>
  <c r="F49" i="2"/>
  <c r="C53" i="2"/>
  <c r="D53" i="2"/>
  <c r="E53" i="2"/>
  <c r="F57" i="1"/>
  <c r="C63" i="1"/>
  <c r="D63" i="1"/>
  <c r="E63" i="1"/>
  <c r="F48" i="1"/>
  <c r="C53" i="1"/>
  <c r="D53" i="1"/>
  <c r="E53" i="1"/>
  <c r="F10" i="7" l="1"/>
  <c r="F12" i="7"/>
  <c r="F13" i="7"/>
  <c r="F33" i="5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9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50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50" i="2"/>
  <c r="F48" i="2"/>
  <c r="F47" i="2"/>
  <c r="F46" i="2"/>
  <c r="F34" i="2"/>
  <c r="F52" i="1"/>
  <c r="F51" i="1"/>
  <c r="F49" i="1"/>
  <c r="F47" i="1"/>
  <c r="F37" i="1"/>
  <c r="F18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9" i="7" s="1"/>
  <c r="D9" i="7"/>
  <c r="D19" i="7" s="1"/>
  <c r="C9" i="7"/>
  <c r="C19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<sst xmlns="http://schemas.openxmlformats.org/spreadsheetml/2006/main" count="274" uniqueCount="44">
  <si>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</si>
  <si>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</si>
  <si>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</si>
  <si>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</si>
  <si>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</si>
  <si>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</si>
  <si>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</si>
  <si>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</si>
  <si>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</si>
  <si>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</si>
  <si>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</si>
  <si>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</si>
  <si>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</si>
  <si>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</si>
  <si>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</si>
  <si>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</si>
  <si>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</si>
  <si>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</si>
  <si>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</si>
  <si>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</si>
  <si>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</si>
  <si>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</si>
  <si>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</si>
  <si>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</si>
  <si>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</si>
  <si>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</si>
  <si>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</si>
  <si>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</si>
  <si>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</si>
  <si>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</si>
  <si>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</si>
  <si>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</si>
  <si>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</si>
  <si>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</si>
  <si>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</si>
  <si>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</si>
  <si>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</si>
  <si>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</si>
  <si>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</si>
  <si>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</si>
  <si>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</si>
  <si>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NOVIEMBRE
DEL AÑO FISCAL 2024 DEL PLIEGO 011 MINSA - TODA FUENTE</t>
  </si>
  <si>
    <t>DEVENGADO
AL 30.11.24</t>
  </si>
  <si>
    <t>Fuente: SIAF, Consulta Amigable y Base de Datos 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</si>
</sst>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4631299145</v>
      </c>
      <c r="E9" s="41">
        <f>SUM(E10:E22)</f>
        <v>4156751630.8299971</v>
      </c>
      <c r="F9" s="53">
        <f t="shared" ref="F9:F77" si="0">IF(E9=0,"%",E9/D9)</f>
        <v>0.89753468750073517</v>
      </c>
    </row>
    <row r="10" spans="2:6" x14ac:dyDescent="0.25">
      <c r="B10" s="16" t="s">
        <v>28</v>
      </c>
      <c r="C10" s="29">
        <v>318707385</v>
      </c>
      <c r="D10" s="29">
        <v>357876617</v>
      </c>
      <c r="E10" s="29">
        <v>325176748.99999982</v>
      </c>
      <c r="F10" s="54">
        <f t="shared" si="0"/>
        <v>0.90862809569924996</v>
      </c>
    </row>
    <row r="11" spans="2:6" x14ac:dyDescent="0.25">
      <c r="B11" s="17" t="s">
        <v>29</v>
      </c>
      <c r="C11" s="30">
        <v>66191045</v>
      </c>
      <c r="D11" s="30">
        <v>90649072</v>
      </c>
      <c r="E11" s="30">
        <v>80978766.100000024</v>
      </c>
      <c r="F11" s="55">
        <f t="shared" si="0"/>
        <v>0.89332151243644309</v>
      </c>
    </row>
    <row r="12" spans="2:6" x14ac:dyDescent="0.25">
      <c r="B12" s="17" t="s">
        <v>30</v>
      </c>
      <c r="C12" s="30">
        <v>26491040</v>
      </c>
      <c r="D12" s="30">
        <v>30605426</v>
      </c>
      <c r="E12" s="30">
        <v>26856854.559999999</v>
      </c>
      <c r="F12" s="55">
        <f t="shared" si="0"/>
        <v>0.87751938365438853</v>
      </c>
    </row>
    <row r="13" spans="2:6" x14ac:dyDescent="0.25">
      <c r="B13" s="17" t="s">
        <v>31</v>
      </c>
      <c r="C13" s="30">
        <v>129574385</v>
      </c>
      <c r="D13" s="30">
        <v>160218638</v>
      </c>
      <c r="E13" s="30">
        <v>144785589.92000005</v>
      </c>
      <c r="F13" s="55">
        <f t="shared" si="0"/>
        <v>0.9036750763041691</v>
      </c>
    </row>
    <row r="14" spans="2:6" x14ac:dyDescent="0.25">
      <c r="B14" s="17" t="s">
        <v>32</v>
      </c>
      <c r="C14" s="30">
        <v>70692443</v>
      </c>
      <c r="D14" s="30">
        <v>82760896</v>
      </c>
      <c r="E14" s="30">
        <v>67254958.669999987</v>
      </c>
      <c r="F14" s="55">
        <f t="shared" si="0"/>
        <v>0.81264174169888137</v>
      </c>
    </row>
    <row r="15" spans="2:6" x14ac:dyDescent="0.25">
      <c r="B15" s="17" t="s">
        <v>33</v>
      </c>
      <c r="C15" s="30">
        <v>8204856</v>
      </c>
      <c r="D15" s="30">
        <v>11169161</v>
      </c>
      <c r="E15" s="30">
        <v>9214278.8100000024</v>
      </c>
      <c r="F15" s="55">
        <f t="shared" si="0"/>
        <v>0.82497501916213778</v>
      </c>
    </row>
    <row r="16" spans="2:6" x14ac:dyDescent="0.25">
      <c r="B16" s="17" t="s">
        <v>34</v>
      </c>
      <c r="C16" s="30">
        <v>371653925</v>
      </c>
      <c r="D16" s="30">
        <v>450277358</v>
      </c>
      <c r="E16" s="30">
        <v>407568723.67999989</v>
      </c>
      <c r="F16" s="55">
        <f t="shared" si="0"/>
        <v>0.90515038439929707</v>
      </c>
    </row>
    <row r="17" spans="2:6" x14ac:dyDescent="0.25">
      <c r="B17" s="17" t="s">
        <v>35</v>
      </c>
      <c r="C17" s="30">
        <v>47519949</v>
      </c>
      <c r="D17" s="30">
        <v>61052546</v>
      </c>
      <c r="E17" s="30">
        <v>53535427.770000041</v>
      </c>
      <c r="F17" s="55">
        <f t="shared" si="0"/>
        <v>0.87687461502424546</v>
      </c>
    </row>
    <row r="18" spans="2:6" x14ac:dyDescent="0.25">
      <c r="B18" s="17" t="s">
        <v>36</v>
      </c>
      <c r="C18" s="30">
        <v>113385291</v>
      </c>
      <c r="D18" s="30">
        <v>132895274</v>
      </c>
      <c r="E18" s="30">
        <v>104363669.88999993</v>
      </c>
      <c r="F18" s="55">
        <f t="shared" si="0"/>
        <v>0.785307609132887</v>
      </c>
    </row>
    <row r="19" spans="2:6" x14ac:dyDescent="0.25">
      <c r="B19" s="17" t="s">
        <v>40</v>
      </c>
      <c r="C19" s="30">
        <v>134039586</v>
      </c>
      <c r="D19" s="30">
        <v>203309989</v>
      </c>
      <c r="E19" s="30">
        <v>184413610.84000006</v>
      </c>
      <c r="F19" s="55">
        <f t="shared" si="0"/>
        <v>0.90705632195966557</v>
      </c>
    </row>
    <row r="20" spans="2:6" x14ac:dyDescent="0.25">
      <c r="B20" s="17" t="s">
        <v>39</v>
      </c>
      <c r="C20" s="30">
        <v>24041518</v>
      </c>
      <c r="D20" s="30">
        <v>25215941</v>
      </c>
      <c r="E20" s="30">
        <v>21836319.99000001</v>
      </c>
      <c r="F20" s="55">
        <f t="shared" si="0"/>
        <v>0.86597283797578717</v>
      </c>
    </row>
    <row r="21" spans="2:6" x14ac:dyDescent="0.25">
      <c r="B21" s="17" t="s">
        <v>37</v>
      </c>
      <c r="C21" s="30">
        <v>2061845518</v>
      </c>
      <c r="D21" s="30">
        <v>1430361998</v>
      </c>
      <c r="E21" s="30">
        <v>1290277663.8899994</v>
      </c>
      <c r="F21" s="55">
        <f t="shared" si="0"/>
        <v>0.90206371932009299</v>
      </c>
    </row>
    <row r="22" spans="2:6" x14ac:dyDescent="0.25">
      <c r="B22" s="17" t="s">
        <v>38</v>
      </c>
      <c r="C22" s="30">
        <v>1670246670</v>
      </c>
      <c r="D22" s="30">
        <v>1594906229</v>
      </c>
      <c r="E22" s="30">
        <v>1440489017.7099981</v>
      </c>
      <c r="F22" s="55">
        <f t="shared" si="0"/>
        <v>0.90318100933945134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155308869</v>
      </c>
      <c r="E23" s="41">
        <f>SUM(E24:E29)</f>
        <v>137391054.10000002</v>
      </c>
      <c r="F23" s="53">
        <f t="shared" si="0"/>
        <v>0.88463109019228015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6000</v>
      </c>
      <c r="F24" s="55">
        <f t="shared" si="0"/>
        <v>1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3000</v>
      </c>
      <c r="F26" s="55">
        <f t="shared" si="0"/>
        <v>1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3000</v>
      </c>
      <c r="F27" s="55">
        <f t="shared" si="0"/>
        <v>1</v>
      </c>
    </row>
    <row r="28" spans="2:6" x14ac:dyDescent="0.25">
      <c r="B28" s="17" t="s">
        <v>37</v>
      </c>
      <c r="C28" s="30">
        <v>3387000</v>
      </c>
      <c r="D28" s="30">
        <v>3167386</v>
      </c>
      <c r="E28" s="30">
        <v>1984491.8299999998</v>
      </c>
      <c r="F28" s="55">
        <f t="shared" si="0"/>
        <v>0.62653930717632766</v>
      </c>
    </row>
    <row r="29" spans="2:6" x14ac:dyDescent="0.25">
      <c r="B29" s="17" t="s">
        <v>38</v>
      </c>
      <c r="C29" s="30">
        <v>146960156</v>
      </c>
      <c r="D29" s="30">
        <v>152129483</v>
      </c>
      <c r="E29" s="30">
        <v>135394562.27000001</v>
      </c>
      <c r="F29" s="55">
        <f t="shared" si="0"/>
        <v>0.88999554589954144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3208109437</v>
      </c>
      <c r="E30" s="41">
        <f>SUM(E31:E43)</f>
        <v>2685525880.4500027</v>
      </c>
      <c r="F30" s="53">
        <f t="shared" si="0"/>
        <v>0.83710544580465407</v>
      </c>
    </row>
    <row r="31" spans="2:6" x14ac:dyDescent="0.25">
      <c r="B31" s="16" t="s">
        <v>28</v>
      </c>
      <c r="C31" s="29">
        <v>62452820</v>
      </c>
      <c r="D31" s="29">
        <v>92908645</v>
      </c>
      <c r="E31" s="29">
        <v>82577005.689999998</v>
      </c>
      <c r="F31" s="54">
        <f t="shared" si="0"/>
        <v>0.88879786902499758</v>
      </c>
    </row>
    <row r="32" spans="2:6" x14ac:dyDescent="0.25">
      <c r="B32" s="17" t="s">
        <v>29</v>
      </c>
      <c r="C32" s="30">
        <v>107361174</v>
      </c>
      <c r="D32" s="30">
        <v>101161213</v>
      </c>
      <c r="E32" s="30">
        <v>79237615.889999956</v>
      </c>
      <c r="F32" s="55">
        <f t="shared" si="0"/>
        <v>0.78328060271479694</v>
      </c>
    </row>
    <row r="33" spans="2:6" x14ac:dyDescent="0.25">
      <c r="B33" s="17" t="s">
        <v>30</v>
      </c>
      <c r="C33" s="30">
        <v>37180855</v>
      </c>
      <c r="D33" s="30">
        <v>50995996</v>
      </c>
      <c r="E33" s="30">
        <v>36159185.919999987</v>
      </c>
      <c r="F33" s="55">
        <f t="shared" si="0"/>
        <v>0.70905931359787511</v>
      </c>
    </row>
    <row r="34" spans="2:6" x14ac:dyDescent="0.25">
      <c r="B34" s="17" t="s">
        <v>31</v>
      </c>
      <c r="C34" s="30">
        <v>14929465</v>
      </c>
      <c r="D34" s="30">
        <v>30779029</v>
      </c>
      <c r="E34" s="30">
        <v>24751256.840000004</v>
      </c>
      <c r="F34" s="55">
        <f t="shared" si="0"/>
        <v>0.80415976865287087</v>
      </c>
    </row>
    <row r="35" spans="2:6" x14ac:dyDescent="0.25">
      <c r="B35" s="17" t="s">
        <v>32</v>
      </c>
      <c r="C35" s="30">
        <v>297440732</v>
      </c>
      <c r="D35" s="30">
        <v>358152706</v>
      </c>
      <c r="E35" s="30">
        <v>287450973.67000031</v>
      </c>
      <c r="F35" s="55">
        <f t="shared" si="0"/>
        <v>0.80259333199062943</v>
      </c>
    </row>
    <row r="36" spans="2:6" x14ac:dyDescent="0.25">
      <c r="B36" s="17" t="s">
        <v>33</v>
      </c>
      <c r="C36" s="30">
        <v>11968071</v>
      </c>
      <c r="D36" s="30">
        <v>14952252</v>
      </c>
      <c r="E36" s="30">
        <v>10960755.059999999</v>
      </c>
      <c r="F36" s="55">
        <f t="shared" si="0"/>
        <v>0.73305045019305448</v>
      </c>
    </row>
    <row r="37" spans="2:6" x14ac:dyDescent="0.25">
      <c r="B37" s="17" t="s">
        <v>34</v>
      </c>
      <c r="C37" s="30">
        <v>13482424</v>
      </c>
      <c r="D37" s="30">
        <v>43827431</v>
      </c>
      <c r="E37" s="30">
        <v>36589420.510000028</v>
      </c>
      <c r="F37" s="55">
        <f t="shared" si="0"/>
        <v>0.83485204756810927</v>
      </c>
    </row>
    <row r="38" spans="2:6" x14ac:dyDescent="0.25">
      <c r="B38" s="17" t="s">
        <v>35</v>
      </c>
      <c r="C38" s="30">
        <v>4559211</v>
      </c>
      <c r="D38" s="30">
        <v>10025684</v>
      </c>
      <c r="E38" s="30">
        <v>8502442.4900000002</v>
      </c>
      <c r="F38" s="55">
        <f t="shared" si="0"/>
        <v>0.84806607609017004</v>
      </c>
    </row>
    <row r="39" spans="2:6" x14ac:dyDescent="0.25">
      <c r="B39" s="17" t="s">
        <v>36</v>
      </c>
      <c r="C39" s="30">
        <v>34101935</v>
      </c>
      <c r="D39" s="30">
        <v>41519568</v>
      </c>
      <c r="E39" s="30">
        <v>25055727.940000005</v>
      </c>
      <c r="F39" s="55">
        <f t="shared" si="0"/>
        <v>0.60346793444479008</v>
      </c>
    </row>
    <row r="40" spans="2:6" x14ac:dyDescent="0.25">
      <c r="B40" s="17" t="s">
        <v>40</v>
      </c>
      <c r="C40" s="30">
        <v>50917478</v>
      </c>
      <c r="D40" s="30">
        <v>83871577</v>
      </c>
      <c r="E40" s="30">
        <v>71068612.480000019</v>
      </c>
      <c r="F40" s="55">
        <f t="shared" si="0"/>
        <v>0.84735037806669622</v>
      </c>
    </row>
    <row r="41" spans="2:6" x14ac:dyDescent="0.25">
      <c r="B41" s="17" t="s">
        <v>39</v>
      </c>
      <c r="C41" s="30">
        <v>883126</v>
      </c>
      <c r="D41" s="30">
        <v>920322</v>
      </c>
      <c r="E41" s="30">
        <v>860965.34000000008</v>
      </c>
      <c r="F41" s="55">
        <f t="shared" si="0"/>
        <v>0.93550446474168836</v>
      </c>
    </row>
    <row r="42" spans="2:6" x14ac:dyDescent="0.25">
      <c r="B42" s="17" t="s">
        <v>37</v>
      </c>
      <c r="C42" s="30">
        <v>628517290</v>
      </c>
      <c r="D42" s="30">
        <v>473680187</v>
      </c>
      <c r="E42" s="30">
        <v>413892046.55000007</v>
      </c>
      <c r="F42" s="55">
        <f t="shared" si="0"/>
        <v>0.87377952025255401</v>
      </c>
    </row>
    <row r="43" spans="2:6" x14ac:dyDescent="0.25">
      <c r="B43" s="17" t="s">
        <v>38</v>
      </c>
      <c r="C43" s="30">
        <v>1138735556</v>
      </c>
      <c r="D43" s="30">
        <v>1905314827</v>
      </c>
      <c r="E43" s="30">
        <v>1608419872.0700021</v>
      </c>
      <c r="F43" s="55">
        <f t="shared" si="0"/>
        <v>0.84417538208240794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744222089</v>
      </c>
      <c r="E44" s="41">
        <f>SUM(E45:E52)</f>
        <v>605378163.93000007</v>
      </c>
      <c r="F44" s="53">
        <f t="shared" si="0"/>
        <v>0.81343751129913056</v>
      </c>
    </row>
    <row r="45" spans="2:6" x14ac:dyDescent="0.25">
      <c r="B45" s="17" t="s">
        <v>28</v>
      </c>
      <c r="C45" s="30">
        <v>7200122</v>
      </c>
      <c r="D45" s="30">
        <v>28269162</v>
      </c>
      <c r="E45" s="30">
        <v>28269161.780000001</v>
      </c>
      <c r="F45" s="55">
        <f t="shared" si="0"/>
        <v>0.99999999221766822</v>
      </c>
    </row>
    <row r="46" spans="2:6" x14ac:dyDescent="0.25">
      <c r="B46" s="17" t="s">
        <v>29</v>
      </c>
      <c r="C46" s="30">
        <v>0</v>
      </c>
      <c r="D46" s="30">
        <v>13145864</v>
      </c>
      <c r="E46" s="30">
        <v>11019381.850000001</v>
      </c>
      <c r="F46" s="55">
        <f t="shared" ref="F46:F52" si="1">IF(E46=0,"%",E46/D46)</f>
        <v>0.8382394531085976</v>
      </c>
    </row>
    <row r="47" spans="2:6" x14ac:dyDescent="0.25">
      <c r="B47" s="17" t="s">
        <v>30</v>
      </c>
      <c r="C47" s="30">
        <v>12000000</v>
      </c>
      <c r="D47" s="30">
        <v>9139727</v>
      </c>
      <c r="E47" s="30">
        <v>9139726.9900000002</v>
      </c>
      <c r="F47" s="55">
        <f t="shared" si="1"/>
        <v>0.99999999890587543</v>
      </c>
    </row>
    <row r="48" spans="2:6" x14ac:dyDescent="0.25">
      <c r="B48" s="17" t="s">
        <v>31</v>
      </c>
      <c r="C48" s="30">
        <v>0</v>
      </c>
      <c r="D48" s="30">
        <v>0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25380513</v>
      </c>
      <c r="E49" s="30">
        <v>24803649.879999999</v>
      </c>
      <c r="F49" s="55">
        <f t="shared" si="1"/>
        <v>0.97727141606633405</v>
      </c>
    </row>
    <row r="50" spans="2:6" x14ac:dyDescent="0.25">
      <c r="B50" s="17" t="s">
        <v>40</v>
      </c>
      <c r="C50" s="30">
        <v>282543278</v>
      </c>
      <c r="D50" s="30">
        <v>313569292</v>
      </c>
      <c r="E50" s="30">
        <v>313569273.59000009</v>
      </c>
      <c r="F50" s="55">
        <f>IF(E50=0,"%",E50/D50)</f>
        <v>0.99999994128889413</v>
      </c>
    </row>
    <row r="51" spans="2:6" x14ac:dyDescent="0.25">
      <c r="B51" s="17" t="s">
        <v>37</v>
      </c>
      <c r="C51" s="30">
        <v>1609542</v>
      </c>
      <c r="D51" s="30">
        <v>5506596</v>
      </c>
      <c r="E51" s="30">
        <v>5444524.9199999999</v>
      </c>
      <c r="F51" s="55">
        <f t="shared" si="1"/>
        <v>0.98872786745205199</v>
      </c>
    </row>
    <row r="52" spans="2:6" x14ac:dyDescent="0.25">
      <c r="B52" s="17" t="s">
        <v>38</v>
      </c>
      <c r="C52" s="30">
        <v>287703611</v>
      </c>
      <c r="D52" s="30">
        <v>349210935</v>
      </c>
      <c r="E52" s="30">
        <v>213132444.92000002</v>
      </c>
      <c r="F52" s="55">
        <f t="shared" si="1"/>
        <v>0.61032580471742681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120941309</v>
      </c>
      <c r="E53" s="41">
        <f>+SUM(E54:E62)</f>
        <v>116214107.75</v>
      </c>
      <c r="F53" s="53">
        <f t="shared" si="0"/>
        <v>0.96091326206829797</v>
      </c>
    </row>
    <row r="54" spans="2:6" x14ac:dyDescent="0.25">
      <c r="B54" s="16" t="s">
        <v>28</v>
      </c>
      <c r="C54" s="29">
        <v>124732</v>
      </c>
      <c r="D54" s="29">
        <v>11879203</v>
      </c>
      <c r="E54" s="29">
        <v>11879203</v>
      </c>
      <c r="F54" s="54">
        <f t="shared" si="0"/>
        <v>1</v>
      </c>
    </row>
    <row r="55" spans="2:6" x14ac:dyDescent="0.25">
      <c r="B55" s="17" t="s">
        <v>29</v>
      </c>
      <c r="C55" s="30">
        <v>0</v>
      </c>
      <c r="D55" s="30">
        <v>4062749</v>
      </c>
      <c r="E55" s="30">
        <v>4050947</v>
      </c>
      <c r="F55" s="55">
        <f t="shared" si="0"/>
        <v>0.99709507035753375</v>
      </c>
    </row>
    <row r="56" spans="2:6" x14ac:dyDescent="0.25">
      <c r="B56" s="17" t="s">
        <v>30</v>
      </c>
      <c r="C56" s="30">
        <v>128000</v>
      </c>
      <c r="D56" s="30">
        <v>5940609</v>
      </c>
      <c r="E56" s="30">
        <v>5911967</v>
      </c>
      <c r="F56" s="55">
        <f t="shared" si="0"/>
        <v>0.99517860879246556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7412378</v>
      </c>
      <c r="E58" s="30">
        <v>7044471</v>
      </c>
      <c r="F58" s="55">
        <f t="shared" ref="F58" si="2">IF(E58=0,"%",E58/D58)</f>
        <v>0.95036586099629561</v>
      </c>
    </row>
    <row r="59" spans="2:6" x14ac:dyDescent="0.25">
      <c r="B59" s="17" t="s">
        <v>36</v>
      </c>
      <c r="C59" s="30">
        <v>0</v>
      </c>
      <c r="D59" s="30">
        <v>108347</v>
      </c>
      <c r="E59" s="30">
        <v>108347</v>
      </c>
      <c r="F59" s="55">
        <f t="shared" si="0"/>
        <v>1</v>
      </c>
    </row>
    <row r="60" spans="2:6" x14ac:dyDescent="0.25">
      <c r="B60" s="17" t="s">
        <v>40</v>
      </c>
      <c r="C60" s="30">
        <v>43986363</v>
      </c>
      <c r="D60" s="30">
        <v>36186238</v>
      </c>
      <c r="E60" s="30">
        <v>35314002</v>
      </c>
      <c r="F60" s="55">
        <f t="shared" si="0"/>
        <v>0.97589591932712094</v>
      </c>
    </row>
    <row r="61" spans="2:6" x14ac:dyDescent="0.25">
      <c r="B61" s="17" t="s">
        <v>37</v>
      </c>
      <c r="C61" s="30">
        <v>18762008</v>
      </c>
      <c r="D61" s="30">
        <v>5622286</v>
      </c>
      <c r="E61" s="30">
        <v>4182997.5100000007</v>
      </c>
      <c r="F61" s="55">
        <f t="shared" si="0"/>
        <v>0.74400297494648981</v>
      </c>
    </row>
    <row r="62" spans="2:6" x14ac:dyDescent="0.25">
      <c r="B62" s="17" t="s">
        <v>38</v>
      </c>
      <c r="C62" s="30">
        <v>54761497</v>
      </c>
      <c r="D62" s="30">
        <v>49729499</v>
      </c>
      <c r="E62" s="30">
        <v>47722173.240000002</v>
      </c>
      <c r="F62" s="55">
        <f t="shared" si="0"/>
        <v>0.95963510993746393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1245082625</v>
      </c>
      <c r="E63" s="41">
        <f>SUM(E64:E76)</f>
        <v>986541672.60999942</v>
      </c>
      <c r="F63" s="53">
        <f t="shared" si="0"/>
        <v>0.79235036518961899</v>
      </c>
    </row>
    <row r="64" spans="2:6" x14ac:dyDescent="0.25">
      <c r="B64" s="16" t="s">
        <v>28</v>
      </c>
      <c r="C64" s="29">
        <v>45063067</v>
      </c>
      <c r="D64" s="29">
        <v>69666645</v>
      </c>
      <c r="E64" s="29">
        <v>67523283.710000008</v>
      </c>
      <c r="F64" s="54">
        <f t="shared" si="0"/>
        <v>0.9692340389005385</v>
      </c>
    </row>
    <row r="65" spans="2:6" x14ac:dyDescent="0.25">
      <c r="B65" s="17" t="s">
        <v>29</v>
      </c>
      <c r="C65" s="30">
        <v>0</v>
      </c>
      <c r="D65" s="30">
        <v>899212</v>
      </c>
      <c r="E65" s="30">
        <v>706598.53000000014</v>
      </c>
      <c r="F65" s="55">
        <f t="shared" si="0"/>
        <v>0.78579748713317898</v>
      </c>
    </row>
    <row r="66" spans="2:6" x14ac:dyDescent="0.25">
      <c r="B66" s="17" t="s">
        <v>30</v>
      </c>
      <c r="C66" s="30">
        <v>3276</v>
      </c>
      <c r="D66" s="30">
        <v>311959</v>
      </c>
      <c r="E66" s="30">
        <v>236803.42</v>
      </c>
      <c r="F66" s="55">
        <f t="shared" si="0"/>
        <v>0.75908507207677933</v>
      </c>
    </row>
    <row r="67" spans="2:6" x14ac:dyDescent="0.25">
      <c r="B67" s="17" t="s">
        <v>31</v>
      </c>
      <c r="C67" s="30">
        <v>0</v>
      </c>
      <c r="D67" s="30">
        <v>1126517</v>
      </c>
      <c r="E67" s="30">
        <v>1022801.3200000001</v>
      </c>
      <c r="F67" s="55">
        <f t="shared" si="0"/>
        <v>0.90793243244442834</v>
      </c>
    </row>
    <row r="68" spans="2:6" x14ac:dyDescent="0.25">
      <c r="B68" s="17" t="s">
        <v>32</v>
      </c>
      <c r="C68" s="30">
        <v>121266000</v>
      </c>
      <c r="D68" s="30">
        <v>121492524</v>
      </c>
      <c r="E68" s="30">
        <v>60135558.939999998</v>
      </c>
      <c r="F68" s="55">
        <f t="shared" si="0"/>
        <v>0.49497332807078726</v>
      </c>
    </row>
    <row r="69" spans="2:6" x14ac:dyDescent="0.25">
      <c r="B69" s="17" t="s">
        <v>33</v>
      </c>
      <c r="C69" s="30">
        <v>0</v>
      </c>
      <c r="D69" s="30">
        <v>927722</v>
      </c>
      <c r="E69" s="30">
        <v>462313.07</v>
      </c>
      <c r="F69" s="55">
        <f t="shared" si="0"/>
        <v>0.49833147214359474</v>
      </c>
    </row>
    <row r="70" spans="2:6" x14ac:dyDescent="0.25">
      <c r="B70" s="17" t="s">
        <v>34</v>
      </c>
      <c r="C70" s="30">
        <v>0</v>
      </c>
      <c r="D70" s="30">
        <v>727328</v>
      </c>
      <c r="E70" s="30">
        <v>467587.06</v>
      </c>
      <c r="F70" s="55">
        <f t="shared" si="0"/>
        <v>0.64288334836552419</v>
      </c>
    </row>
    <row r="71" spans="2:6" x14ac:dyDescent="0.25">
      <c r="B71" s="17" t="s">
        <v>35</v>
      </c>
      <c r="C71" s="30">
        <v>0</v>
      </c>
      <c r="D71" s="30">
        <v>456962</v>
      </c>
      <c r="E71" s="30">
        <v>397199.6</v>
      </c>
      <c r="F71" s="55">
        <f t="shared" si="0"/>
        <v>0.86921800937495897</v>
      </c>
    </row>
    <row r="72" spans="2:6" x14ac:dyDescent="0.25">
      <c r="B72" s="17" t="s">
        <v>36</v>
      </c>
      <c r="C72" s="30">
        <v>3163164</v>
      </c>
      <c r="D72" s="30">
        <v>4223340</v>
      </c>
      <c r="E72" s="30">
        <v>2745936.63</v>
      </c>
      <c r="F72" s="55">
        <f t="shared" si="0"/>
        <v>0.65018128542812081</v>
      </c>
    </row>
    <row r="73" spans="2:6" x14ac:dyDescent="0.25">
      <c r="B73" s="17" t="s">
        <v>40</v>
      </c>
      <c r="C73" s="30">
        <v>0</v>
      </c>
      <c r="D73" s="30">
        <v>920902</v>
      </c>
      <c r="E73" s="30">
        <v>503646.22</v>
      </c>
      <c r="F73" s="55">
        <f t="shared" si="0"/>
        <v>0.54690533846163869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6692.37</v>
      </c>
      <c r="F74" s="55">
        <f t="shared" si="0"/>
        <v>0.66923699999999997</v>
      </c>
    </row>
    <row r="75" spans="2:6" x14ac:dyDescent="0.25">
      <c r="B75" s="17" t="s">
        <v>37</v>
      </c>
      <c r="C75" s="30">
        <v>19954195</v>
      </c>
      <c r="D75" s="30">
        <v>22176692</v>
      </c>
      <c r="E75" s="30">
        <v>13451239.450000001</v>
      </c>
      <c r="F75" s="55">
        <f t="shared" si="0"/>
        <v>0.60654850822656514</v>
      </c>
    </row>
    <row r="76" spans="2:6" x14ac:dyDescent="0.25">
      <c r="B76" s="17" t="s">
        <v>38</v>
      </c>
      <c r="C76" s="30">
        <v>1192860183</v>
      </c>
      <c r="D76" s="30">
        <v>1022142822</v>
      </c>
      <c r="E76" s="30">
        <v>838882012.28999937</v>
      </c>
      <c r="F76" s="55">
        <f t="shared" si="0"/>
        <v>0.82070919467847059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10104963474</v>
      </c>
      <c r="E77" s="44">
        <f>+E63+E53+E44+E30+E23+E9</f>
        <v>8687802509.6699982</v>
      </c>
      <c r="F77" s="56">
        <f t="shared" si="0"/>
        <v>0.85975595379673098</v>
      </c>
    </row>
    <row r="78" spans="2:6" x14ac:dyDescent="0.2">
      <c r="B78" s="34" t="s">
        <v>43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4631299145</v>
      </c>
      <c r="E9" s="41">
        <f>SUM(E10:E22)</f>
        <v>4156751630.8299971</v>
      </c>
      <c r="F9" s="42">
        <f t="shared" ref="F9:F77" si="0">IF(E9=0,"%",E9/D9)</f>
        <v>0.89753468750073517</v>
      </c>
    </row>
    <row r="10" spans="2:6" x14ac:dyDescent="0.25">
      <c r="B10" s="11" t="s">
        <v>28</v>
      </c>
      <c r="C10" s="26">
        <v>318707385</v>
      </c>
      <c r="D10" s="26">
        <v>357876617</v>
      </c>
      <c r="E10" s="26">
        <v>325176749</v>
      </c>
      <c r="F10" s="31">
        <f t="shared" si="0"/>
        <v>0.9086280956992504</v>
      </c>
    </row>
    <row r="11" spans="2:6" x14ac:dyDescent="0.25">
      <c r="B11" s="13" t="s">
        <v>29</v>
      </c>
      <c r="C11" s="27">
        <v>66191045</v>
      </c>
      <c r="D11" s="27">
        <v>90649072</v>
      </c>
      <c r="E11" s="27">
        <v>80978766.100000009</v>
      </c>
      <c r="F11" s="22">
        <f t="shared" si="0"/>
        <v>0.89332151243644287</v>
      </c>
    </row>
    <row r="12" spans="2:6" x14ac:dyDescent="0.25">
      <c r="B12" s="13" t="s">
        <v>30</v>
      </c>
      <c r="C12" s="27">
        <v>26491040</v>
      </c>
      <c r="D12" s="27">
        <v>30605426</v>
      </c>
      <c r="E12" s="27">
        <v>26856854.560000006</v>
      </c>
      <c r="F12" s="22">
        <f t="shared" si="0"/>
        <v>0.87751938365438875</v>
      </c>
    </row>
    <row r="13" spans="2:6" x14ac:dyDescent="0.25">
      <c r="B13" s="13" t="s">
        <v>31</v>
      </c>
      <c r="C13" s="27">
        <v>129574385</v>
      </c>
      <c r="D13" s="27">
        <v>160218638</v>
      </c>
      <c r="E13" s="27">
        <v>144785589.92000008</v>
      </c>
      <c r="F13" s="22">
        <f t="shared" si="0"/>
        <v>0.90367507630416932</v>
      </c>
    </row>
    <row r="14" spans="2:6" x14ac:dyDescent="0.25">
      <c r="B14" s="13" t="s">
        <v>32</v>
      </c>
      <c r="C14" s="27">
        <v>70692443</v>
      </c>
      <c r="D14" s="27">
        <v>82760896</v>
      </c>
      <c r="E14" s="27">
        <v>67254958.669999987</v>
      </c>
      <c r="F14" s="22">
        <f t="shared" si="0"/>
        <v>0.81264174169888137</v>
      </c>
    </row>
    <row r="15" spans="2:6" x14ac:dyDescent="0.25">
      <c r="B15" s="13" t="s">
        <v>33</v>
      </c>
      <c r="C15" s="27">
        <v>8204856</v>
      </c>
      <c r="D15" s="27">
        <v>11169161</v>
      </c>
      <c r="E15" s="27">
        <v>9214278.8099999987</v>
      </c>
      <c r="F15" s="22">
        <f t="shared" si="0"/>
        <v>0.82497501916213745</v>
      </c>
    </row>
    <row r="16" spans="2:6" x14ac:dyDescent="0.25">
      <c r="B16" s="13" t="s">
        <v>34</v>
      </c>
      <c r="C16" s="27">
        <v>371653925</v>
      </c>
      <c r="D16" s="27">
        <v>450277358</v>
      </c>
      <c r="E16" s="27">
        <v>407568723.68000007</v>
      </c>
      <c r="F16" s="22">
        <f t="shared" si="0"/>
        <v>0.9051503843992974</v>
      </c>
    </row>
    <row r="17" spans="2:6" x14ac:dyDescent="0.25">
      <c r="B17" s="13" t="s">
        <v>35</v>
      </c>
      <c r="C17" s="27">
        <v>47519949</v>
      </c>
      <c r="D17" s="27">
        <v>61052546</v>
      </c>
      <c r="E17" s="27">
        <v>53535427.770000011</v>
      </c>
      <c r="F17" s="22">
        <f t="shared" si="0"/>
        <v>0.87687461502424502</v>
      </c>
    </row>
    <row r="18" spans="2:6" x14ac:dyDescent="0.25">
      <c r="B18" s="13" t="s">
        <v>36</v>
      </c>
      <c r="C18" s="27">
        <v>113385291</v>
      </c>
      <c r="D18" s="27">
        <v>132895274</v>
      </c>
      <c r="E18" s="27">
        <v>104363669.89</v>
      </c>
      <c r="F18" s="22">
        <f t="shared" si="0"/>
        <v>0.78530760913288755</v>
      </c>
    </row>
    <row r="19" spans="2:6" x14ac:dyDescent="0.25">
      <c r="B19" s="13" t="s">
        <v>40</v>
      </c>
      <c r="C19" s="27">
        <v>134039586</v>
      </c>
      <c r="D19" s="27">
        <v>203309989</v>
      </c>
      <c r="E19" s="27">
        <v>184413610.84000003</v>
      </c>
      <c r="F19" s="22">
        <f t="shared" si="0"/>
        <v>0.90705632195966546</v>
      </c>
    </row>
    <row r="20" spans="2:6" x14ac:dyDescent="0.25">
      <c r="B20" s="13" t="s">
        <v>39</v>
      </c>
      <c r="C20" s="27">
        <v>24041518</v>
      </c>
      <c r="D20" s="27">
        <v>25215941</v>
      </c>
      <c r="E20" s="27">
        <v>21836319.99000001</v>
      </c>
      <c r="F20" s="22">
        <f t="shared" si="0"/>
        <v>0.86597283797578717</v>
      </c>
    </row>
    <row r="21" spans="2:6" x14ac:dyDescent="0.25">
      <c r="B21" s="13" t="s">
        <v>37</v>
      </c>
      <c r="C21" s="27">
        <v>2061845518</v>
      </c>
      <c r="D21" s="27">
        <v>1430361998</v>
      </c>
      <c r="E21" s="27">
        <v>1290277663.8900003</v>
      </c>
      <c r="F21" s="22">
        <f t="shared" si="0"/>
        <v>0.90206371932009366</v>
      </c>
    </row>
    <row r="22" spans="2:6" x14ac:dyDescent="0.25">
      <c r="B22" s="13" t="s">
        <v>38</v>
      </c>
      <c r="C22" s="27">
        <v>1670246670</v>
      </c>
      <c r="D22" s="27">
        <v>1594906229</v>
      </c>
      <c r="E22" s="27">
        <v>1440489017.7099965</v>
      </c>
      <c r="F22" s="22">
        <f t="shared" si="0"/>
        <v>0.90318100933945034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155308869</v>
      </c>
      <c r="E23" s="41">
        <f>SUM(E24:E29)</f>
        <v>137391054.10000005</v>
      </c>
      <c r="F23" s="42">
        <f t="shared" si="0"/>
        <v>0.88463109019228037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6000</v>
      </c>
      <c r="F24" s="22">
        <f t="shared" si="0"/>
        <v>1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3000</v>
      </c>
      <c r="F26" s="22">
        <f t="shared" si="0"/>
        <v>1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3000</v>
      </c>
      <c r="F27" s="22">
        <f t="shared" si="0"/>
        <v>1</v>
      </c>
    </row>
    <row r="28" spans="2:6" x14ac:dyDescent="0.25">
      <c r="B28" s="13" t="s">
        <v>37</v>
      </c>
      <c r="C28" s="27">
        <v>3387000</v>
      </c>
      <c r="D28" s="27">
        <v>3167386</v>
      </c>
      <c r="E28" s="27">
        <v>1984491.83</v>
      </c>
      <c r="F28" s="22">
        <f t="shared" si="0"/>
        <v>0.62653930717632778</v>
      </c>
    </row>
    <row r="29" spans="2:6" x14ac:dyDescent="0.25">
      <c r="B29" s="13" t="s">
        <v>38</v>
      </c>
      <c r="C29" s="27">
        <v>146960156</v>
      </c>
      <c r="D29" s="27">
        <v>152129483</v>
      </c>
      <c r="E29" s="27">
        <v>135394562.27000004</v>
      </c>
      <c r="F29" s="22">
        <f t="shared" si="0"/>
        <v>0.88999554589954166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2476607996</v>
      </c>
      <c r="E30" s="41">
        <f>SUM(E31:E43)</f>
        <v>2093874606.4799995</v>
      </c>
      <c r="F30" s="42">
        <f t="shared" si="0"/>
        <v>0.8454606501561176</v>
      </c>
    </row>
    <row r="31" spans="2:6" x14ac:dyDescent="0.25">
      <c r="B31" s="35" t="s">
        <v>28</v>
      </c>
      <c r="C31" s="12">
        <v>62290469</v>
      </c>
      <c r="D31" s="12">
        <v>50391668</v>
      </c>
      <c r="E31" s="12">
        <v>48096447.209999964</v>
      </c>
      <c r="F31" s="31">
        <f t="shared" si="0"/>
        <v>0.9544523751426518</v>
      </c>
    </row>
    <row r="32" spans="2:6" x14ac:dyDescent="0.25">
      <c r="B32" s="36" t="s">
        <v>29</v>
      </c>
      <c r="C32" s="37">
        <v>107361174</v>
      </c>
      <c r="D32" s="37">
        <v>96731378</v>
      </c>
      <c r="E32" s="37">
        <v>76171725.599999964</v>
      </c>
      <c r="F32" s="22">
        <f t="shared" si="0"/>
        <v>0.78745622335701626</v>
      </c>
    </row>
    <row r="33" spans="2:6" x14ac:dyDescent="0.25">
      <c r="B33" s="36" t="s">
        <v>30</v>
      </c>
      <c r="C33" s="37">
        <v>37180855</v>
      </c>
      <c r="D33" s="37">
        <v>50806079</v>
      </c>
      <c r="E33" s="37">
        <v>36058176.969999984</v>
      </c>
      <c r="F33" s="22">
        <f t="shared" si="0"/>
        <v>0.70972170416851066</v>
      </c>
    </row>
    <row r="34" spans="2:6" x14ac:dyDescent="0.25">
      <c r="B34" s="36" t="s">
        <v>31</v>
      </c>
      <c r="C34" s="37">
        <v>14821665</v>
      </c>
      <c r="D34" s="37">
        <v>21089788</v>
      </c>
      <c r="E34" s="37">
        <v>17248460.340000007</v>
      </c>
      <c r="F34" s="22">
        <f t="shared" si="0"/>
        <v>0.8178584033182319</v>
      </c>
    </row>
    <row r="35" spans="2:6" x14ac:dyDescent="0.25">
      <c r="B35" s="36" t="s">
        <v>32</v>
      </c>
      <c r="C35" s="37">
        <v>297440732</v>
      </c>
      <c r="D35" s="37">
        <v>283633002</v>
      </c>
      <c r="E35" s="37">
        <v>234650212.46000001</v>
      </c>
      <c r="F35" s="22">
        <f t="shared" si="0"/>
        <v>0.82730222084664184</v>
      </c>
    </row>
    <row r="36" spans="2:6" x14ac:dyDescent="0.25">
      <c r="B36" s="36" t="s">
        <v>33</v>
      </c>
      <c r="C36" s="37">
        <v>11968071</v>
      </c>
      <c r="D36" s="37">
        <v>14948050</v>
      </c>
      <c r="E36" s="37">
        <v>10960755.060000002</v>
      </c>
      <c r="F36" s="22">
        <f t="shared" si="0"/>
        <v>0.73325651573282147</v>
      </c>
    </row>
    <row r="37" spans="2:6" x14ac:dyDescent="0.25">
      <c r="B37" s="36" t="s">
        <v>34</v>
      </c>
      <c r="C37" s="37">
        <v>13482424</v>
      </c>
      <c r="D37" s="37">
        <v>31418010</v>
      </c>
      <c r="E37" s="37">
        <v>27496460.800000001</v>
      </c>
      <c r="F37" s="22">
        <f t="shared" si="0"/>
        <v>0.87518148985247635</v>
      </c>
    </row>
    <row r="38" spans="2:6" x14ac:dyDescent="0.25">
      <c r="B38" s="36" t="s">
        <v>35</v>
      </c>
      <c r="C38" s="37">
        <v>4559211</v>
      </c>
      <c r="D38" s="37">
        <v>8363625</v>
      </c>
      <c r="E38" s="37">
        <v>7237343.1699999999</v>
      </c>
      <c r="F38" s="22">
        <f t="shared" si="0"/>
        <v>0.86533568518435489</v>
      </c>
    </row>
    <row r="39" spans="2:6" x14ac:dyDescent="0.25">
      <c r="B39" s="36" t="s">
        <v>36</v>
      </c>
      <c r="C39" s="37">
        <v>34101935</v>
      </c>
      <c r="D39" s="37">
        <v>38442256</v>
      </c>
      <c r="E39" s="37">
        <v>22954221.110000007</v>
      </c>
      <c r="F39" s="22">
        <f t="shared" si="0"/>
        <v>0.59710910592760236</v>
      </c>
    </row>
    <row r="40" spans="2:6" x14ac:dyDescent="0.25">
      <c r="B40" s="36" t="s">
        <v>40</v>
      </c>
      <c r="C40" s="37">
        <v>50838862</v>
      </c>
      <c r="D40" s="37">
        <v>73450006</v>
      </c>
      <c r="E40" s="37">
        <v>65618107.06000001</v>
      </c>
      <c r="F40" s="22">
        <f t="shared" si="0"/>
        <v>0.8933710238226531</v>
      </c>
    </row>
    <row r="41" spans="2:6" x14ac:dyDescent="0.25">
      <c r="B41" s="36" t="s">
        <v>39</v>
      </c>
      <c r="C41" s="37">
        <v>883126</v>
      </c>
      <c r="D41" s="37">
        <v>920322</v>
      </c>
      <c r="E41" s="37">
        <v>860965.34000000008</v>
      </c>
      <c r="F41" s="22">
        <f t="shared" si="0"/>
        <v>0.93550446474168836</v>
      </c>
    </row>
    <row r="42" spans="2:6" x14ac:dyDescent="0.25">
      <c r="B42" s="36" t="s">
        <v>37</v>
      </c>
      <c r="C42" s="37">
        <v>628517290</v>
      </c>
      <c r="D42" s="37">
        <v>473653729</v>
      </c>
      <c r="E42" s="37">
        <v>413869139.37000024</v>
      </c>
      <c r="F42" s="22">
        <f t="shared" si="0"/>
        <v>0.8737799663137461</v>
      </c>
    </row>
    <row r="43" spans="2:6" x14ac:dyDescent="0.25">
      <c r="B43" s="36" t="s">
        <v>38</v>
      </c>
      <c r="C43" s="37">
        <v>1100428060</v>
      </c>
      <c r="D43" s="37">
        <v>1332760083</v>
      </c>
      <c r="E43" s="37">
        <v>1132652591.9899993</v>
      </c>
      <c r="F43" s="22">
        <f t="shared" si="0"/>
        <v>0.84985482866536244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744222089</v>
      </c>
      <c r="E44" s="41">
        <f>SUM(E45:E52)</f>
        <v>605378163.93000007</v>
      </c>
      <c r="F44" s="42">
        <f t="shared" si="0"/>
        <v>0.81343751129913056</v>
      </c>
    </row>
    <row r="45" spans="2:6" x14ac:dyDescent="0.25">
      <c r="B45" s="13" t="s">
        <v>28</v>
      </c>
      <c r="C45" s="27">
        <v>7200122</v>
      </c>
      <c r="D45" s="27">
        <v>28269162</v>
      </c>
      <c r="E45" s="27">
        <v>28269161.780000001</v>
      </c>
      <c r="F45" s="22">
        <f t="shared" si="0"/>
        <v>0.99999999221766822</v>
      </c>
    </row>
    <row r="46" spans="2:6" x14ac:dyDescent="0.25">
      <c r="B46" s="13" t="s">
        <v>29</v>
      </c>
      <c r="C46" s="27">
        <v>0</v>
      </c>
      <c r="D46" s="27">
        <v>13145864</v>
      </c>
      <c r="E46" s="27">
        <v>11019381.850000001</v>
      </c>
      <c r="F46" s="22">
        <f t="shared" si="0"/>
        <v>0.8382394531085976</v>
      </c>
    </row>
    <row r="47" spans="2:6" x14ac:dyDescent="0.25">
      <c r="B47" s="13" t="s">
        <v>30</v>
      </c>
      <c r="C47" s="27">
        <v>12000000</v>
      </c>
      <c r="D47" s="27">
        <v>9139727</v>
      </c>
      <c r="E47" s="27">
        <v>9139726.9900000002</v>
      </c>
      <c r="F47" s="22">
        <f t="shared" si="0"/>
        <v>0.99999999890587543</v>
      </c>
    </row>
    <row r="48" spans="2:6" x14ac:dyDescent="0.25">
      <c r="B48" s="13" t="s">
        <v>31</v>
      </c>
      <c r="C48" s="27">
        <v>0</v>
      </c>
      <c r="D48" s="27">
        <v>0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25380513</v>
      </c>
      <c r="E49" s="27">
        <v>24803649.879999999</v>
      </c>
      <c r="F49" s="22">
        <f t="shared" si="0"/>
        <v>0.97727141606633405</v>
      </c>
    </row>
    <row r="50" spans="2:6" x14ac:dyDescent="0.25">
      <c r="B50" s="13" t="s">
        <v>40</v>
      </c>
      <c r="C50" s="27">
        <v>282543278</v>
      </c>
      <c r="D50" s="27">
        <v>313569292</v>
      </c>
      <c r="E50" s="27">
        <v>313569273.59000009</v>
      </c>
      <c r="F50" s="22">
        <f t="shared" si="0"/>
        <v>0.99999994128889413</v>
      </c>
    </row>
    <row r="51" spans="2:6" x14ac:dyDescent="0.25">
      <c r="B51" s="13" t="s">
        <v>37</v>
      </c>
      <c r="C51" s="27">
        <v>1609542</v>
      </c>
      <c r="D51" s="27">
        <v>5506596</v>
      </c>
      <c r="E51" s="27">
        <v>5444524.9199999999</v>
      </c>
      <c r="F51" s="22">
        <f t="shared" si="0"/>
        <v>0.98872786745205199</v>
      </c>
    </row>
    <row r="52" spans="2:6" x14ac:dyDescent="0.25">
      <c r="B52" s="13" t="s">
        <v>38</v>
      </c>
      <c r="C52" s="27">
        <v>287703611</v>
      </c>
      <c r="D52" s="27">
        <v>349210935</v>
      </c>
      <c r="E52" s="27">
        <v>213132444.92000002</v>
      </c>
      <c r="F52" s="22">
        <f t="shared" si="0"/>
        <v>0.61032580471742681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120941309</v>
      </c>
      <c r="E53" s="41">
        <f>+SUM(E54:E62)</f>
        <v>116214107.75</v>
      </c>
      <c r="F53" s="42">
        <f t="shared" si="0"/>
        <v>0.96091326206829797</v>
      </c>
    </row>
    <row r="54" spans="2:6" x14ac:dyDescent="0.25">
      <c r="B54" s="11" t="s">
        <v>28</v>
      </c>
      <c r="C54" s="26">
        <v>124732</v>
      </c>
      <c r="D54" s="26">
        <v>11879203</v>
      </c>
      <c r="E54" s="26">
        <v>11879203</v>
      </c>
      <c r="F54" s="31">
        <f t="shared" si="0"/>
        <v>1</v>
      </c>
    </row>
    <row r="55" spans="2:6" x14ac:dyDescent="0.25">
      <c r="B55" s="13" t="s">
        <v>29</v>
      </c>
      <c r="C55" s="27">
        <v>0</v>
      </c>
      <c r="D55" s="27">
        <v>4062749</v>
      </c>
      <c r="E55" s="27">
        <v>4050947</v>
      </c>
      <c r="F55" s="22">
        <f t="shared" si="0"/>
        <v>0.99709507035753375</v>
      </c>
    </row>
    <row r="56" spans="2:6" x14ac:dyDescent="0.25">
      <c r="B56" s="13" t="s">
        <v>30</v>
      </c>
      <c r="C56" s="27">
        <v>128000</v>
      </c>
      <c r="D56" s="27">
        <v>5940609</v>
      </c>
      <c r="E56" s="27">
        <v>5911967</v>
      </c>
      <c r="F56" s="22">
        <f t="shared" si="0"/>
        <v>0.99517860879246556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7412378</v>
      </c>
      <c r="E58" s="27">
        <v>7044471</v>
      </c>
      <c r="F58" s="22">
        <f t="shared" si="1"/>
        <v>0.95036586099629561</v>
      </c>
    </row>
    <row r="59" spans="2:6" x14ac:dyDescent="0.25">
      <c r="B59" s="13" t="s">
        <v>36</v>
      </c>
      <c r="C59" s="27">
        <v>0</v>
      </c>
      <c r="D59" s="27">
        <v>108347</v>
      </c>
      <c r="E59" s="27">
        <v>108347</v>
      </c>
      <c r="F59" s="22">
        <f t="shared" si="1"/>
        <v>1</v>
      </c>
    </row>
    <row r="60" spans="2:6" x14ac:dyDescent="0.25">
      <c r="B60" s="13" t="s">
        <v>40</v>
      </c>
      <c r="C60" s="27">
        <v>43986363</v>
      </c>
      <c r="D60" s="27">
        <v>36186238</v>
      </c>
      <c r="E60" s="27">
        <v>35314002</v>
      </c>
      <c r="F60" s="22">
        <f t="shared" si="0"/>
        <v>0.97589591932712094</v>
      </c>
    </row>
    <row r="61" spans="2:6" x14ac:dyDescent="0.25">
      <c r="B61" s="13" t="s">
        <v>37</v>
      </c>
      <c r="C61" s="27">
        <v>18762008</v>
      </c>
      <c r="D61" s="27">
        <v>5622286</v>
      </c>
      <c r="E61" s="27">
        <v>4182997.5100000002</v>
      </c>
      <c r="F61" s="22">
        <f t="shared" si="0"/>
        <v>0.74400297494648981</v>
      </c>
    </row>
    <row r="62" spans="2:6" x14ac:dyDescent="0.25">
      <c r="B62" s="13" t="s">
        <v>38</v>
      </c>
      <c r="C62" s="27">
        <v>54761497</v>
      </c>
      <c r="D62" s="27">
        <v>49729499</v>
      </c>
      <c r="E62" s="27">
        <v>47722173.240000002</v>
      </c>
      <c r="F62" s="22">
        <f t="shared" si="0"/>
        <v>0.95963510993746393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1171630241</v>
      </c>
      <c r="E63" s="41">
        <f>+SUM(E64:E76)</f>
        <v>944253962.37999952</v>
      </c>
      <c r="F63" s="42">
        <f t="shared" si="0"/>
        <v>0.80593170894434052</v>
      </c>
    </row>
    <row r="64" spans="2:6" x14ac:dyDescent="0.25">
      <c r="B64" s="11" t="s">
        <v>28</v>
      </c>
      <c r="C64" s="26">
        <v>45063067</v>
      </c>
      <c r="D64" s="26">
        <v>68804391</v>
      </c>
      <c r="E64" s="26">
        <v>66868991.660000011</v>
      </c>
      <c r="F64" s="31">
        <f t="shared" si="0"/>
        <v>0.97187099090812401</v>
      </c>
    </row>
    <row r="65" spans="2:6" x14ac:dyDescent="0.25">
      <c r="B65" s="13" t="s">
        <v>29</v>
      </c>
      <c r="C65" s="27">
        <v>0</v>
      </c>
      <c r="D65" s="27">
        <v>899212</v>
      </c>
      <c r="E65" s="27">
        <v>706598.53000000014</v>
      </c>
      <c r="F65" s="22">
        <f t="shared" si="0"/>
        <v>0.78579748713317898</v>
      </c>
    </row>
    <row r="66" spans="2:6" x14ac:dyDescent="0.25">
      <c r="B66" s="13" t="s">
        <v>30</v>
      </c>
      <c r="C66" s="27">
        <v>3276</v>
      </c>
      <c r="D66" s="27">
        <v>271846</v>
      </c>
      <c r="E66" s="27">
        <v>220653.96000000002</v>
      </c>
      <c r="F66" s="22">
        <f t="shared" si="0"/>
        <v>0.81168735239804901</v>
      </c>
    </row>
    <row r="67" spans="2:6" x14ac:dyDescent="0.25">
      <c r="B67" s="13" t="s">
        <v>31</v>
      </c>
      <c r="C67" s="27">
        <v>0</v>
      </c>
      <c r="D67" s="27">
        <v>1031753</v>
      </c>
      <c r="E67" s="27">
        <v>933587.32000000018</v>
      </c>
      <c r="F67" s="22">
        <f t="shared" si="0"/>
        <v>0.90485544505322513</v>
      </c>
    </row>
    <row r="68" spans="2:6" x14ac:dyDescent="0.25">
      <c r="B68" s="13" t="s">
        <v>32</v>
      </c>
      <c r="C68" s="27">
        <v>121266000</v>
      </c>
      <c r="D68" s="27">
        <v>120820140</v>
      </c>
      <c r="E68" s="27">
        <v>59960163.29999999</v>
      </c>
      <c r="F68" s="22">
        <f t="shared" si="0"/>
        <v>0.49627622762231521</v>
      </c>
    </row>
    <row r="69" spans="2:6" x14ac:dyDescent="0.25">
      <c r="B69" s="13" t="s">
        <v>33</v>
      </c>
      <c r="C69" s="27">
        <v>0</v>
      </c>
      <c r="D69" s="27">
        <v>927722</v>
      </c>
      <c r="E69" s="27">
        <v>462313.07</v>
      </c>
      <c r="F69" s="22">
        <f t="shared" si="0"/>
        <v>0.49833147214359474</v>
      </c>
    </row>
    <row r="70" spans="2:6" x14ac:dyDescent="0.25">
      <c r="B70" s="13" t="s">
        <v>34</v>
      </c>
      <c r="C70" s="27">
        <v>0</v>
      </c>
      <c r="D70" s="27">
        <v>704573</v>
      </c>
      <c r="E70" s="27">
        <v>467587.06</v>
      </c>
      <c r="F70" s="22">
        <f t="shared" si="0"/>
        <v>0.66364600971084609</v>
      </c>
    </row>
    <row r="71" spans="2:6" x14ac:dyDescent="0.25">
      <c r="B71" s="13" t="s">
        <v>35</v>
      </c>
      <c r="C71" s="27">
        <v>0</v>
      </c>
      <c r="D71" s="27">
        <v>456962</v>
      </c>
      <c r="E71" s="27">
        <v>397199.6</v>
      </c>
      <c r="F71" s="22">
        <f t="shared" si="0"/>
        <v>0.86921800937495897</v>
      </c>
    </row>
    <row r="72" spans="2:6" x14ac:dyDescent="0.25">
      <c r="B72" s="13" t="s">
        <v>36</v>
      </c>
      <c r="C72" s="27">
        <v>3163164</v>
      </c>
      <c r="D72" s="27">
        <v>4187340</v>
      </c>
      <c r="E72" s="27">
        <v>2745936.63</v>
      </c>
      <c r="F72" s="22">
        <f t="shared" si="0"/>
        <v>0.65577111722477754</v>
      </c>
    </row>
    <row r="73" spans="2:6" x14ac:dyDescent="0.25">
      <c r="B73" s="13" t="s">
        <v>40</v>
      </c>
      <c r="C73" s="27">
        <v>0</v>
      </c>
      <c r="D73" s="27">
        <v>612878</v>
      </c>
      <c r="E73" s="27">
        <v>480846.22</v>
      </c>
      <c r="F73" s="22">
        <f t="shared" si="0"/>
        <v>0.78457086075858484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6692.37</v>
      </c>
      <c r="F74" s="22">
        <f t="shared" si="0"/>
        <v>0.66923699999999997</v>
      </c>
    </row>
    <row r="75" spans="2:6" x14ac:dyDescent="0.25">
      <c r="B75" s="13" t="s">
        <v>37</v>
      </c>
      <c r="C75" s="27">
        <v>19954195</v>
      </c>
      <c r="D75" s="27">
        <v>22167119</v>
      </c>
      <c r="E75" s="27">
        <v>13449218.290000003</v>
      </c>
      <c r="F75" s="22">
        <f t="shared" si="0"/>
        <v>0.6067192714578743</v>
      </c>
    </row>
    <row r="76" spans="2:6" x14ac:dyDescent="0.25">
      <c r="B76" s="13" t="s">
        <v>38</v>
      </c>
      <c r="C76" s="27">
        <v>1020483620</v>
      </c>
      <c r="D76" s="27">
        <v>950736305</v>
      </c>
      <c r="E76" s="27">
        <v>797554174.36999953</v>
      </c>
      <c r="F76" s="22">
        <f t="shared" si="0"/>
        <v>0.83888052888650289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9300009649</v>
      </c>
      <c r="E77" s="44">
        <f>+E63+E53+E44+E30+E23+E9</f>
        <v>8053863525.4699955</v>
      </c>
      <c r="F77" s="45">
        <f t="shared" si="0"/>
        <v>0.86600593219126409</v>
      </c>
    </row>
    <row r="78" spans="2:6" x14ac:dyDescent="0.2">
      <c r="B78" s="34" t="s">
        <v>43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53125658</v>
      </c>
      <c r="E32" s="41">
        <f>SUM(E33:E35)</f>
        <v>37403178.239999995</v>
      </c>
      <c r="F32" s="42">
        <f t="shared" ref="F32:F35" si="7">IF(E32=0,"%",E32/D32)</f>
        <v>0.70405110539995563</v>
      </c>
    </row>
    <row r="33" spans="2:6" x14ac:dyDescent="0.25">
      <c r="B33" s="11" t="s">
        <v>38</v>
      </c>
      <c r="C33" s="26">
        <v>164314235</v>
      </c>
      <c r="D33" s="26">
        <v>53125658</v>
      </c>
      <c r="E33" s="26">
        <v>37403178.239999995</v>
      </c>
      <c r="F33" s="23">
        <f t="shared" si="7"/>
        <v>0.70405110539995563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53125658</v>
      </c>
      <c r="E36" s="44">
        <f>+E9+E13+E15+E28+E30+E32</f>
        <v>37403178.239999995</v>
      </c>
      <c r="F36" s="45">
        <f t="shared" ref="F36" si="8">IF(D36=0,"%",E36/D36)</f>
        <v>0.70405110539995563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729830578</v>
      </c>
      <c r="E11" s="41">
        <f>+SUM(E12:E23)</f>
        <v>591195159.49999988</v>
      </c>
      <c r="F11" s="42">
        <f t="shared" ref="F11:F12" si="2">IF(E11=0,"%",E11/D11)</f>
        <v>0.81004438197161954</v>
      </c>
    </row>
    <row r="12" spans="2:6" x14ac:dyDescent="0.25">
      <c r="B12" s="25" t="s">
        <v>28</v>
      </c>
      <c r="C12" s="26">
        <v>0</v>
      </c>
      <c r="D12" s="26">
        <v>41907534</v>
      </c>
      <c r="E12" s="26">
        <v>34321450.730000012</v>
      </c>
      <c r="F12" s="23">
        <f t="shared" si="2"/>
        <v>0.8189804422756064</v>
      </c>
    </row>
    <row r="13" spans="2:6" x14ac:dyDescent="0.25">
      <c r="B13" s="24" t="s">
        <v>29</v>
      </c>
      <c r="C13" s="27">
        <v>0</v>
      </c>
      <c r="D13" s="27">
        <v>4429835</v>
      </c>
      <c r="E13" s="27">
        <v>3065890.29</v>
      </c>
      <c r="F13" s="32">
        <f t="shared" si="1"/>
        <v>0.69210033556554595</v>
      </c>
    </row>
    <row r="14" spans="2:6" x14ac:dyDescent="0.25">
      <c r="B14" s="24" t="s">
        <v>30</v>
      </c>
      <c r="C14" s="27">
        <v>0</v>
      </c>
      <c r="D14" s="27">
        <v>189917</v>
      </c>
      <c r="E14" s="27">
        <v>101008.95</v>
      </c>
      <c r="F14" s="32">
        <f t="shared" si="1"/>
        <v>0.53185839077070507</v>
      </c>
    </row>
    <row r="15" spans="2:6" x14ac:dyDescent="0.25">
      <c r="B15" s="24" t="s">
        <v>31</v>
      </c>
      <c r="C15" s="27">
        <v>107800</v>
      </c>
      <c r="D15" s="27">
        <v>9689241</v>
      </c>
      <c r="E15" s="27">
        <v>7502796.4999999991</v>
      </c>
      <c r="F15" s="32">
        <f t="shared" si="1"/>
        <v>0.77434305741801646</v>
      </c>
    </row>
    <row r="16" spans="2:6" x14ac:dyDescent="0.25">
      <c r="B16" s="24" t="s">
        <v>32</v>
      </c>
      <c r="C16" s="27">
        <v>0</v>
      </c>
      <c r="D16" s="27">
        <v>74519704</v>
      </c>
      <c r="E16" s="27">
        <v>52800761.210000038</v>
      </c>
      <c r="F16" s="32">
        <f t="shared" si="1"/>
        <v>0.70854765083339621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12409421</v>
      </c>
      <c r="E18" s="27">
        <v>9092959.7100000009</v>
      </c>
      <c r="F18" s="32">
        <f t="shared" si="1"/>
        <v>0.73274649236253653</v>
      </c>
    </row>
    <row r="19" spans="2:6" x14ac:dyDescent="0.25">
      <c r="B19" s="24" t="s">
        <v>35</v>
      </c>
      <c r="C19" s="27">
        <v>0</v>
      </c>
      <c r="D19" s="27">
        <v>1662059</v>
      </c>
      <c r="E19" s="27">
        <v>1265099.32</v>
      </c>
      <c r="F19" s="32">
        <f t="shared" si="1"/>
        <v>0.76116390573379167</v>
      </c>
    </row>
    <row r="20" spans="2:6" x14ac:dyDescent="0.25">
      <c r="B20" s="24" t="s">
        <v>36</v>
      </c>
      <c r="C20" s="27">
        <v>0</v>
      </c>
      <c r="D20" s="27">
        <v>3048681</v>
      </c>
      <c r="E20" s="27">
        <v>2094135.83</v>
      </c>
      <c r="F20" s="32">
        <f t="shared" si="1"/>
        <v>0.68689896712709531</v>
      </c>
    </row>
    <row r="21" spans="2:6" x14ac:dyDescent="0.25">
      <c r="B21" s="24" t="s">
        <v>40</v>
      </c>
      <c r="C21" s="27">
        <v>0</v>
      </c>
      <c r="D21" s="27">
        <v>9550274</v>
      </c>
      <c r="E21" s="27">
        <v>5160869.6999999993</v>
      </c>
      <c r="F21" s="32">
        <f t="shared" si="1"/>
        <v>0.54038969981384821</v>
      </c>
    </row>
    <row r="22" spans="2:6" x14ac:dyDescent="0.25">
      <c r="B22" s="24" t="s">
        <v>37</v>
      </c>
      <c r="C22" s="27">
        <v>0</v>
      </c>
      <c r="D22" s="27">
        <v>26458</v>
      </c>
      <c r="E22" s="27">
        <v>22907.18</v>
      </c>
      <c r="F22" s="32">
        <f t="shared" si="1"/>
        <v>0.86579408874442509</v>
      </c>
    </row>
    <row r="23" spans="2:6" x14ac:dyDescent="0.25">
      <c r="B23" s="24" t="s">
        <v>38</v>
      </c>
      <c r="C23" s="27">
        <v>38146004</v>
      </c>
      <c r="D23" s="27">
        <v>572393252</v>
      </c>
      <c r="E23" s="27">
        <v>475767280.0799998</v>
      </c>
      <c r="F23" s="32">
        <f t="shared" si="1"/>
        <v>0.83118953345033464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19733566</v>
      </c>
      <c r="E29" s="41">
        <f>+SUM(E30:E36)</f>
        <v>4813331.9900000021</v>
      </c>
      <c r="F29" s="42">
        <f t="shared" si="1"/>
        <v>0.24391597494340364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605892.05000000005</v>
      </c>
      <c r="F30" s="32">
        <f t="shared" si="1"/>
        <v>0.98821442201990484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94764</v>
      </c>
      <c r="E32" s="27">
        <v>89214</v>
      </c>
      <c r="F32" s="32">
        <f t="shared" si="1"/>
        <v>0.94143345574268711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175395.64</v>
      </c>
      <c r="F33" s="32">
        <f t="shared" si="1"/>
        <v>0.26085635589187134</v>
      </c>
    </row>
    <row r="34" spans="2:6" x14ac:dyDescent="0.25">
      <c r="B34" s="24" t="s">
        <v>34</v>
      </c>
      <c r="C34" s="27">
        <v>0</v>
      </c>
      <c r="D34" s="27">
        <v>22755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9573</v>
      </c>
      <c r="E35" s="27">
        <v>2021.1599999999999</v>
      </c>
      <c r="F35" s="32">
        <f t="shared" si="1"/>
        <v>0.21113130680037603</v>
      </c>
    </row>
    <row r="36" spans="2:6" x14ac:dyDescent="0.25">
      <c r="B36" s="24" t="s">
        <v>38</v>
      </c>
      <c r="C36" s="27">
        <v>8062328</v>
      </c>
      <c r="D36" s="27">
        <v>18280859</v>
      </c>
      <c r="E36" s="27">
        <v>3924659.6800000025</v>
      </c>
      <c r="F36" s="32">
        <f t="shared" si="1"/>
        <v>0.2146868306352564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749564144</v>
      </c>
      <c r="E37" s="44">
        <f>+E29+E27+E24+E11</f>
        <v>596008491.48999989</v>
      </c>
      <c r="F37" s="45">
        <f t="shared" si="1"/>
        <v>0.79514007741811077</v>
      </c>
    </row>
    <row r="38" spans="2:6" x14ac:dyDescent="0.25">
      <c r="B38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zoomScale="120" zoomScaleNormal="120" workbookViewId="0">
      <selection activeCell="B15" sqref="B15:E1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41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1670863</v>
      </c>
      <c r="E9" s="41">
        <f t="shared" si="0"/>
        <v>456114.47</v>
      </c>
      <c r="F9" s="42">
        <f t="shared" ref="F9:F19" si="1">IF(E9=0,"%",E9/D9)</f>
        <v>0.27298136950785312</v>
      </c>
    </row>
    <row r="10" spans="2:6" x14ac:dyDescent="0.25">
      <c r="B10" s="24" t="s">
        <v>28</v>
      </c>
      <c r="C10" s="27">
        <v>162351</v>
      </c>
      <c r="D10" s="27">
        <v>609443</v>
      </c>
      <c r="E10" s="27">
        <v>159107.75</v>
      </c>
      <c r="F10" s="32">
        <f t="shared" si="1"/>
        <v>0.26107076461621515</v>
      </c>
    </row>
    <row r="11" spans="2:6" x14ac:dyDescent="0.25">
      <c r="B11" s="66" t="s">
        <v>36</v>
      </c>
      <c r="C11" s="67">
        <v>0</v>
      </c>
      <c r="D11" s="67">
        <v>28631</v>
      </c>
      <c r="E11" s="67">
        <v>7371</v>
      </c>
      <c r="F11" s="32">
        <f t="shared" si="1"/>
        <v>0.25744822046034022</v>
      </c>
    </row>
    <row r="12" spans="2:6" x14ac:dyDescent="0.25">
      <c r="B12" s="66" t="s">
        <v>40</v>
      </c>
      <c r="C12" s="67">
        <v>78616</v>
      </c>
      <c r="D12" s="67">
        <v>871297</v>
      </c>
      <c r="E12" s="67">
        <v>289635.71999999997</v>
      </c>
      <c r="F12" s="32">
        <f t="shared" si="1"/>
        <v>0.33241904884327617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593160</v>
      </c>
      <c r="E14" s="41">
        <f t="shared" si="2"/>
        <v>71200</v>
      </c>
      <c r="F14" s="51">
        <f t="shared" si="1"/>
        <v>0.12003506642389912</v>
      </c>
    </row>
    <row r="15" spans="2:6" x14ac:dyDescent="0.25">
      <c r="B15" s="24" t="s">
        <v>28</v>
      </c>
      <c r="C15" s="27">
        <v>0</v>
      </c>
      <c r="D15" s="27">
        <v>249136</v>
      </c>
      <c r="E15" s="27">
        <v>48400</v>
      </c>
      <c r="F15" s="32">
        <f t="shared" si="1"/>
        <v>0.19427140196519171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36</v>
      </c>
      <c r="C17" s="67">
        <v>0</v>
      </c>
      <c r="D17" s="67">
        <v>36000</v>
      </c>
      <c r="E17" s="67">
        <v>0</v>
      </c>
      <c r="F17" s="32" t="str">
        <f t="shared" si="1"/>
        <v>%</v>
      </c>
    </row>
    <row r="18" spans="2:6" x14ac:dyDescent="0.25">
      <c r="B18" s="50" t="s">
        <v>40</v>
      </c>
      <c r="C18" s="28">
        <v>0</v>
      </c>
      <c r="D18" s="28">
        <v>308024</v>
      </c>
      <c r="E18" s="28">
        <v>22800</v>
      </c>
      <c r="F18" s="33">
        <f t="shared" si="1"/>
        <v>7.4020206217697324E-2</v>
      </c>
    </row>
    <row r="19" spans="2:6" x14ac:dyDescent="0.25">
      <c r="B19" s="43" t="s">
        <v>3</v>
      </c>
      <c r="C19" s="44">
        <f>+C14+C9</f>
        <v>402459</v>
      </c>
      <c r="D19" s="44">
        <f t="shared" ref="D19:E19" si="3">+D14+D9</f>
        <v>2264023</v>
      </c>
      <c r="E19" s="44">
        <f t="shared" si="3"/>
        <v>527314.47</v>
      </c>
      <c r="F19" s="45">
        <f t="shared" si="1"/>
        <v>0.23291038562770783</v>
      </c>
    </row>
    <row r="20" spans="2:6" x14ac:dyDescent="0.25">
      <c r="B20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2024-12-05T19:07:01Z</dcterms:modified>
</cp:coreProperties>
</file>