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ÑO 2024\TRASLADO ARCHIVOS USB\ARCHIVOS PARA EL PORTAL WEB DE TRANSPARENCIA\12. MES DE DICIEMBRE\"/>
    </mc:Choice>
  </mc:AlternateContent>
  <bookViews>
    <workbookView xWindow="0" yWindow="0" windowWidth="38400" windowHeight="17445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RO!$B$5:$F$78</definedName>
    <definedName name="_xlnm.Print_Area" localSheetId="4">ROCC!$B$5:$F$37</definedName>
    <definedName name="_xlnm.Print_Area" localSheetId="3">ROOC!$B$2:$F$10</definedName>
    <definedName name="_xlnm.Print_Area" localSheetId="0">'TODA FUENTE'!$B$5:$F$78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7" l="1"/>
  <c r="F16" i="7"/>
  <c r="F11" i="7"/>
  <c r="C14" i="7"/>
  <c r="D14" i="7"/>
  <c r="E14" i="7"/>
  <c r="F58" i="2"/>
  <c r="C63" i="2"/>
  <c r="D63" i="2"/>
  <c r="E63" i="2"/>
  <c r="F49" i="2"/>
  <c r="C53" i="2"/>
  <c r="D53" i="2"/>
  <c r="E53" i="2"/>
  <c r="F57" i="1"/>
  <c r="C63" i="1"/>
  <c r="D63" i="1"/>
  <c r="E63" i="1"/>
  <c r="F48" i="1"/>
  <c r="C53" i="1"/>
  <c r="D53" i="1"/>
  <c r="E53" i="1"/>
  <c r="F10" i="7" l="1"/>
  <c r="F12" i="7"/>
  <c r="F13" i="7"/>
  <c r="F33" i="5"/>
  <c r="F71" i="2"/>
  <c r="F72" i="1"/>
  <c r="F34" i="5" l="1"/>
  <c r="F18" i="5"/>
  <c r="F28" i="2"/>
  <c r="F27" i="2"/>
  <c r="F26" i="2"/>
  <c r="F27" i="1"/>
  <c r="F26" i="1"/>
  <c r="F36" i="5" l="1"/>
  <c r="F35" i="5"/>
  <c r="F32" i="5"/>
  <c r="F31" i="5"/>
  <c r="F30" i="5"/>
  <c r="E29" i="5"/>
  <c r="D29" i="5"/>
  <c r="C29" i="5"/>
  <c r="F59" i="2"/>
  <c r="F59" i="1"/>
  <c r="F18" i="2" l="1"/>
  <c r="C23" i="2"/>
  <c r="D23" i="2"/>
  <c r="E23" i="2"/>
  <c r="F17" i="1"/>
  <c r="C23" i="1"/>
  <c r="D23" i="1"/>
  <c r="E23" i="1"/>
  <c r="F15" i="3" l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39" i="2"/>
  <c r="C44" i="2"/>
  <c r="D44" i="2"/>
  <c r="E44" i="2"/>
  <c r="F15" i="2"/>
  <c r="F21" i="1"/>
  <c r="E15" i="8" l="1"/>
  <c r="D15" i="8"/>
  <c r="C15" i="8"/>
  <c r="E32" i="8"/>
  <c r="D32" i="8"/>
  <c r="C32" i="8"/>
  <c r="F35" i="8"/>
  <c r="F34" i="8"/>
  <c r="C28" i="8"/>
  <c r="D28" i="8"/>
  <c r="E28" i="8"/>
  <c r="F28" i="8" s="1"/>
  <c r="F29" i="8"/>
  <c r="F29" i="1"/>
  <c r="F28" i="1"/>
  <c r="F48" i="3"/>
  <c r="F47" i="3"/>
  <c r="F46" i="3"/>
  <c r="F45" i="3"/>
  <c r="F44" i="3"/>
  <c r="F43" i="3"/>
  <c r="F42" i="3"/>
  <c r="F41" i="3"/>
  <c r="F39" i="3"/>
  <c r="F38" i="3"/>
  <c r="F37" i="3"/>
  <c r="F36" i="3"/>
  <c r="E40" i="3"/>
  <c r="D40" i="3"/>
  <c r="F40" i="3" s="1"/>
  <c r="F31" i="3"/>
  <c r="F50" i="1"/>
  <c r="F25" i="2" l="1"/>
  <c r="F25" i="1"/>
  <c r="F16" i="5" l="1"/>
  <c r="C24" i="5"/>
  <c r="D24" i="5"/>
  <c r="E24" i="5"/>
  <c r="E30" i="8"/>
  <c r="D30" i="8"/>
  <c r="D36" i="8" s="1"/>
  <c r="C30" i="8"/>
  <c r="C36" i="8" s="1"/>
  <c r="F13" i="8" l="1"/>
  <c r="E36" i="8"/>
  <c r="F30" i="8"/>
  <c r="F26" i="5"/>
  <c r="F19" i="5"/>
  <c r="F35" i="3"/>
  <c r="F71" i="1"/>
  <c r="F42" i="1"/>
  <c r="F40" i="1"/>
  <c r="C44" i="1"/>
  <c r="D44" i="1"/>
  <c r="E44" i="1"/>
  <c r="F25" i="5" l="1"/>
  <c r="C30" i="1"/>
  <c r="D30" i="1"/>
  <c r="E30" i="1"/>
  <c r="F24" i="5" l="1"/>
  <c r="F33" i="8"/>
  <c r="F16" i="8"/>
  <c r="F70" i="2"/>
  <c r="F69" i="2"/>
  <c r="F68" i="2"/>
  <c r="F67" i="2"/>
  <c r="F74" i="1"/>
  <c r="F73" i="1"/>
  <c r="F32" i="8" l="1"/>
  <c r="F15" i="8"/>
  <c r="F36" i="8" l="1"/>
  <c r="F70" i="1"/>
  <c r="F17" i="5" l="1"/>
  <c r="F11" i="3" l="1"/>
  <c r="F50" i="2"/>
  <c r="F48" i="2"/>
  <c r="F47" i="2"/>
  <c r="F46" i="2"/>
  <c r="F34" i="2"/>
  <c r="F52" i="1"/>
  <c r="F51" i="1"/>
  <c r="F49" i="1"/>
  <c r="F47" i="1"/>
  <c r="F37" i="1"/>
  <c r="F18" i="7" l="1"/>
  <c r="F15" i="7"/>
  <c r="E27" i="5"/>
  <c r="D27" i="5"/>
  <c r="C27" i="5"/>
  <c r="C34" i="3"/>
  <c r="D34" i="3"/>
  <c r="E34" i="3"/>
  <c r="F14" i="7" l="1"/>
  <c r="F32" i="3"/>
  <c r="F24" i="1"/>
  <c r="F28" i="5" l="1"/>
  <c r="F27" i="5"/>
  <c r="C30" i="2"/>
  <c r="D30" i="2"/>
  <c r="E30" i="2"/>
  <c r="E11" i="5" l="1"/>
  <c r="E37" i="5" s="1"/>
  <c r="D11" i="5"/>
  <c r="D37" i="5" s="1"/>
  <c r="C11" i="5"/>
  <c r="C37" i="5" s="1"/>
  <c r="E9" i="5"/>
  <c r="D9" i="5"/>
  <c r="C9" i="5"/>
  <c r="F62" i="1"/>
  <c r="F61" i="1"/>
  <c r="F60" i="1"/>
  <c r="F15" i="5" l="1"/>
  <c r="F14" i="5"/>
  <c r="F13" i="5"/>
  <c r="F12" i="5"/>
  <c r="F11" i="5"/>
  <c r="F33" i="3" l="1"/>
  <c r="E29" i="3"/>
  <c r="D29" i="3"/>
  <c r="C29" i="3"/>
  <c r="E9" i="7" l="1"/>
  <c r="E19" i="7" s="1"/>
  <c r="D9" i="7"/>
  <c r="D19" i="7" s="1"/>
  <c r="C9" i="7"/>
  <c r="C19" i="7" s="1"/>
  <c r="F30" i="3"/>
  <c r="F28" i="3"/>
  <c r="F27" i="3"/>
  <c r="F26" i="3"/>
  <c r="F25" i="3"/>
  <c r="F24" i="3"/>
  <c r="F23" i="3"/>
  <c r="F22" i="3"/>
  <c r="F21" i="3"/>
  <c r="F20" i="3"/>
  <c r="F19" i="3"/>
  <c r="F18" i="3"/>
  <c r="F17" i="3"/>
  <c r="F13" i="3"/>
  <c r="F12" i="3"/>
  <c r="F10" i="3"/>
  <c r="F57" i="2" l="1"/>
  <c r="F51" i="2"/>
  <c r="F45" i="2"/>
  <c r="F58" i="1"/>
  <c r="F46" i="1"/>
  <c r="F75" i="2" l="1"/>
  <c r="F69" i="1"/>
  <c r="F29" i="3" l="1"/>
  <c r="F34" i="3"/>
  <c r="F61" i="2" l="1"/>
  <c r="F60" i="2"/>
  <c r="F56" i="2"/>
  <c r="F56" i="1"/>
  <c r="F29" i="2" l="1"/>
  <c r="F24" i="2"/>
  <c r="F52" i="2" l="1"/>
  <c r="F45" i="1"/>
  <c r="F10" i="8" l="1"/>
  <c r="F23" i="5" l="1"/>
  <c r="F22" i="5"/>
  <c r="F21" i="5"/>
  <c r="F20" i="5"/>
  <c r="F10" i="5"/>
  <c r="F76" i="2"/>
  <c r="F74" i="2"/>
  <c r="F73" i="2"/>
  <c r="F72" i="2"/>
  <c r="F66" i="2"/>
  <c r="F65" i="2"/>
  <c r="F64" i="2"/>
  <c r="F62" i="2"/>
  <c r="F55" i="2"/>
  <c r="F54" i="2"/>
  <c r="F43" i="2"/>
  <c r="F42" i="2"/>
  <c r="F41" i="2"/>
  <c r="F40" i="2"/>
  <c r="F38" i="2"/>
  <c r="F37" i="2"/>
  <c r="F36" i="2"/>
  <c r="F35" i="2"/>
  <c r="F33" i="2"/>
  <c r="F32" i="2"/>
  <c r="F31" i="2"/>
  <c r="F22" i="2"/>
  <c r="F21" i="2"/>
  <c r="F20" i="2"/>
  <c r="F19" i="2"/>
  <c r="F17" i="2"/>
  <c r="F16" i="2"/>
  <c r="F14" i="2"/>
  <c r="F13" i="2"/>
  <c r="F12" i="2"/>
  <c r="F11" i="2"/>
  <c r="F10" i="2"/>
  <c r="F76" i="1"/>
  <c r="F75" i="1"/>
  <c r="F68" i="1"/>
  <c r="F67" i="1"/>
  <c r="F66" i="1"/>
  <c r="F65" i="1"/>
  <c r="F64" i="1"/>
  <c r="F55" i="1"/>
  <c r="F54" i="1"/>
  <c r="F43" i="1"/>
  <c r="F41" i="1"/>
  <c r="F39" i="1"/>
  <c r="F38" i="1"/>
  <c r="F36" i="1"/>
  <c r="F35" i="1"/>
  <c r="F34" i="1"/>
  <c r="F33" i="1"/>
  <c r="F32" i="1"/>
  <c r="F31" i="1"/>
  <c r="F22" i="1"/>
  <c r="F20" i="1"/>
  <c r="F19" i="1"/>
  <c r="F18" i="1"/>
  <c r="F16" i="1"/>
  <c r="F15" i="1"/>
  <c r="F14" i="1"/>
  <c r="F13" i="1"/>
  <c r="F12" i="1"/>
  <c r="F11" i="1"/>
  <c r="F10" i="1"/>
  <c r="F63" i="1" l="1"/>
  <c r="F63" i="2"/>
  <c r="E9" i="3"/>
  <c r="D9" i="3"/>
  <c r="C9" i="3"/>
  <c r="F9" i="3" l="1"/>
  <c r="F9" i="5"/>
  <c r="F44" i="1"/>
  <c r="F23" i="1"/>
  <c r="F9" i="8"/>
  <c r="F29" i="5"/>
  <c r="F37" i="5"/>
  <c r="F44" i="2"/>
  <c r="E14" i="3"/>
  <c r="D14" i="3"/>
  <c r="C14" i="3"/>
  <c r="F14" i="3" l="1"/>
  <c r="F19" i="7" l="1"/>
  <c r="F9" i="7"/>
  <c r="E6" i="4"/>
  <c r="E9" i="4" s="1"/>
  <c r="D6" i="4"/>
  <c r="D9" i="4" s="1"/>
  <c r="C6" i="4"/>
  <c r="C9" i="4" s="1"/>
  <c r="C40" i="3"/>
  <c r="E16" i="3"/>
  <c r="D16" i="3"/>
  <c r="C16" i="3"/>
  <c r="E9" i="2"/>
  <c r="E77" i="2" s="1"/>
  <c r="D9" i="2"/>
  <c r="D77" i="2" s="1"/>
  <c r="C9" i="2"/>
  <c r="C77" i="2" s="1"/>
  <c r="E9" i="1"/>
  <c r="E77" i="1" s="1"/>
  <c r="D9" i="1"/>
  <c r="D77" i="1" s="1"/>
  <c r="C9" i="1"/>
  <c r="C77" i="1" s="1"/>
  <c r="E49" i="3" l="1"/>
  <c r="D49" i="3"/>
  <c r="F77" i="1"/>
  <c r="C49" i="3"/>
  <c r="F16" i="3"/>
  <c r="F30" i="2"/>
  <c r="F23" i="2"/>
  <c r="F30" i="1"/>
  <c r="F53" i="2"/>
  <c r="F53" i="1"/>
  <c r="F9" i="2"/>
  <c r="F9" i="1"/>
  <c r="F9" i="4"/>
  <c r="F8" i="4"/>
  <c r="F7" i="4"/>
  <c r="F6" i="4"/>
  <c r="F49" i="3" l="1"/>
  <c r="F77" i="2"/>
</calcChain>
</file>

<file path=xl/sharedStrings.xml><?xml version="1.0" encoding="utf-8"?>
<sst xmlns="http://schemas.openxmlformats.org/spreadsheetml/2006/main" count="274" uniqueCount="44">
  <si>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</si>
  <si>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</si>
  <si>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</si>
  <si>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</si>
  <si>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</si>
  <si>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</si>
  <si>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</si>
  <si>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</si>
  <si>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</si>
  <si>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</si>
  <si>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</si>
  <si>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</si>
  <si>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</si>
  <si>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</si>
  <si>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</si>
  <si>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</si>
  <si>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</si>
  <si>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</si>
  <si>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</si>
  <si>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</si>
  <si>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</si>
  <si>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</si>
  <si>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</si>
  <si>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0104  REDUCCION DE LA MORTALIDAD POR EMERGENCIAS Y URGENCIAS MEDICAS</t>
  </si>
  <si>
    <t>0016: TBC-VIH/SIDA</t>
  </si>
  <si>
    <t>0017: ENFERMEDADES METAXENICAS Y ZOONOSIS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</si>
  <si>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</si>
  <si>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</si>
  <si>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</si>
  <si>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</si>
  <si>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</si>
  <si>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</si>
  <si>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</si>
  <si>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</si>
  <si>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</si>
  <si>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</si>
  <si>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</si>
  <si>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</si>
  <si>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</si>
  <si>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1002.PRODUCTOS ESPECIFICOS PARA REDUCCION DE LA VIOLENCIA CONTRA LA MUJER</t>
  </si>
  <si>
    <t>1001.PRODUCTOS ESPECIFICOS PARA DESARROLLO INFANTIL TEMPRANO</t>
  </si>
  <si>
    <t>EJECUCION DE LOS PROGRAMAS PRESUPUESTALES AL MES DE DICIEMBRE
DEL AÑO FISCAL 2024 DEL PLIEGO 011 MINSA - TODA FUENTE</t>
  </si>
  <si>
    <t>DEVENGADO
AL 31.12.24</t>
  </si>
  <si>
    <t>Fuente: SIAF, Consulta Amigable y Base de Datos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</si>
</sst>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1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8" t="s">
        <v>41</v>
      </c>
      <c r="C5" s="68"/>
      <c r="D5" s="68"/>
      <c r="E5" s="68"/>
      <c r="F5" s="68"/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42</v>
      </c>
      <c r="F8" s="49" t="s">
        <v>5</v>
      </c>
    </row>
    <row r="9" spans="2:6" x14ac:dyDescent="0.25">
      <c r="B9" s="40" t="s">
        <v>14</v>
      </c>
      <c r="C9" s="41">
        <f>SUM(C10:C22)</f>
        <v>5042593611</v>
      </c>
      <c r="D9" s="41">
        <f>SUM(D10:D22)</f>
        <v>4597655658</v>
      </c>
      <c r="E9" s="41">
        <f>SUM(E10:E22)</f>
        <v>4584602488.8600006</v>
      </c>
      <c r="F9" s="53">
        <f t="shared" ref="F9:F77" si="0">IF(E9=0,"%",E9/D9)</f>
        <v>0.99716090762097709</v>
      </c>
    </row>
    <row r="10" spans="2:6" x14ac:dyDescent="0.25">
      <c r="B10" s="16" t="s">
        <v>28</v>
      </c>
      <c r="C10" s="29">
        <v>318707385</v>
      </c>
      <c r="D10" s="29">
        <v>358433804</v>
      </c>
      <c r="E10" s="29">
        <v>358023144.95999974</v>
      </c>
      <c r="F10" s="54">
        <f t="shared" si="0"/>
        <v>0.99885429600830766</v>
      </c>
    </row>
    <row r="11" spans="2:6" x14ac:dyDescent="0.25">
      <c r="B11" s="17" t="s">
        <v>29</v>
      </c>
      <c r="C11" s="30">
        <v>66191045</v>
      </c>
      <c r="D11" s="30">
        <v>90223552</v>
      </c>
      <c r="E11" s="30">
        <v>89948986.879999936</v>
      </c>
      <c r="F11" s="55">
        <f t="shared" si="0"/>
        <v>0.9969568353948195</v>
      </c>
    </row>
    <row r="12" spans="2:6" x14ac:dyDescent="0.25">
      <c r="B12" s="17" t="s">
        <v>30</v>
      </c>
      <c r="C12" s="30">
        <v>26491040</v>
      </c>
      <c r="D12" s="30">
        <v>29985799</v>
      </c>
      <c r="E12" s="30">
        <v>29526209.229999997</v>
      </c>
      <c r="F12" s="55">
        <f t="shared" si="0"/>
        <v>0.98467308574969092</v>
      </c>
    </row>
    <row r="13" spans="2:6" x14ac:dyDescent="0.25">
      <c r="B13" s="17" t="s">
        <v>31</v>
      </c>
      <c r="C13" s="30">
        <v>129574385</v>
      </c>
      <c r="D13" s="30">
        <v>159991370</v>
      </c>
      <c r="E13" s="30">
        <v>159584162.20000005</v>
      </c>
      <c r="F13" s="55">
        <f t="shared" si="0"/>
        <v>0.9974548139690288</v>
      </c>
    </row>
    <row r="14" spans="2:6" x14ac:dyDescent="0.25">
      <c r="B14" s="17" t="s">
        <v>32</v>
      </c>
      <c r="C14" s="30">
        <v>70692443</v>
      </c>
      <c r="D14" s="30">
        <v>78855116</v>
      </c>
      <c r="E14" s="30">
        <v>77806599.86999999</v>
      </c>
      <c r="F14" s="55">
        <f t="shared" si="0"/>
        <v>0.98670325803591474</v>
      </c>
    </row>
    <row r="15" spans="2:6" x14ac:dyDescent="0.25">
      <c r="B15" s="17" t="s">
        <v>33</v>
      </c>
      <c r="C15" s="30">
        <v>8204856</v>
      </c>
      <c r="D15" s="30">
        <v>10270989</v>
      </c>
      <c r="E15" s="30">
        <v>10176569.539999997</v>
      </c>
      <c r="F15" s="55">
        <f t="shared" si="0"/>
        <v>0.99080716959194459</v>
      </c>
    </row>
    <row r="16" spans="2:6" x14ac:dyDescent="0.25">
      <c r="B16" s="17" t="s">
        <v>34</v>
      </c>
      <c r="C16" s="30">
        <v>371653925</v>
      </c>
      <c r="D16" s="30">
        <v>448882439</v>
      </c>
      <c r="E16" s="30">
        <v>448037035.61999959</v>
      </c>
      <c r="F16" s="55">
        <f t="shared" si="0"/>
        <v>0.99811664857755678</v>
      </c>
    </row>
    <row r="17" spans="2:6" x14ac:dyDescent="0.25">
      <c r="B17" s="17" t="s">
        <v>35</v>
      </c>
      <c r="C17" s="30">
        <v>47519949</v>
      </c>
      <c r="D17" s="30">
        <v>59606773</v>
      </c>
      <c r="E17" s="30">
        <v>59159013.330000021</v>
      </c>
      <c r="F17" s="55">
        <f t="shared" si="0"/>
        <v>0.99248810751758065</v>
      </c>
    </row>
    <row r="18" spans="2:6" x14ac:dyDescent="0.25">
      <c r="B18" s="17" t="s">
        <v>36</v>
      </c>
      <c r="C18" s="30">
        <v>113385291</v>
      </c>
      <c r="D18" s="30">
        <v>120851400</v>
      </c>
      <c r="E18" s="30">
        <v>119194737.53999995</v>
      </c>
      <c r="F18" s="55">
        <f t="shared" si="0"/>
        <v>0.98629173960748451</v>
      </c>
    </row>
    <row r="19" spans="2:6" x14ac:dyDescent="0.25">
      <c r="B19" s="17" t="s">
        <v>40</v>
      </c>
      <c r="C19" s="30">
        <v>134039586</v>
      </c>
      <c r="D19" s="30">
        <v>205095621</v>
      </c>
      <c r="E19" s="30">
        <v>204343259.22000003</v>
      </c>
      <c r="F19" s="55">
        <f t="shared" si="0"/>
        <v>0.99633165361438913</v>
      </c>
    </row>
    <row r="20" spans="2:6" x14ac:dyDescent="0.25">
      <c r="B20" s="17" t="s">
        <v>39</v>
      </c>
      <c r="C20" s="30">
        <v>24041518</v>
      </c>
      <c r="D20" s="30">
        <v>25216326</v>
      </c>
      <c r="E20" s="30">
        <v>25197326.419999998</v>
      </c>
      <c r="F20" s="55">
        <f t="shared" si="0"/>
        <v>0.99924653654937667</v>
      </c>
    </row>
    <row r="21" spans="2:6" x14ac:dyDescent="0.25">
      <c r="B21" s="17" t="s">
        <v>37</v>
      </c>
      <c r="C21" s="30">
        <v>2061845518</v>
      </c>
      <c r="D21" s="30">
        <v>1430300360</v>
      </c>
      <c r="E21" s="30">
        <v>1427408000.3700018</v>
      </c>
      <c r="F21" s="55">
        <f t="shared" si="0"/>
        <v>0.9979777956358773</v>
      </c>
    </row>
    <row r="22" spans="2:6" x14ac:dyDescent="0.25">
      <c r="B22" s="17" t="s">
        <v>38</v>
      </c>
      <c r="C22" s="30">
        <v>1670246670</v>
      </c>
      <c r="D22" s="30">
        <v>1579942109</v>
      </c>
      <c r="E22" s="30">
        <v>1576197443.6799989</v>
      </c>
      <c r="F22" s="55">
        <f t="shared" si="0"/>
        <v>0.99762987181703056</v>
      </c>
    </row>
    <row r="23" spans="2:6" x14ac:dyDescent="0.25">
      <c r="B23" s="40" t="s">
        <v>13</v>
      </c>
      <c r="C23" s="41">
        <f>SUM(C24:C29)</f>
        <v>150347156</v>
      </c>
      <c r="D23" s="41">
        <f>SUM(D24:D29)</f>
        <v>154142804</v>
      </c>
      <c r="E23" s="41">
        <f>SUM(E24:E29)</f>
        <v>152876098.95999998</v>
      </c>
      <c r="F23" s="53">
        <f t="shared" si="0"/>
        <v>0.99178226289434812</v>
      </c>
    </row>
    <row r="24" spans="2:6" x14ac:dyDescent="0.25">
      <c r="B24" s="17" t="s">
        <v>28</v>
      </c>
      <c r="C24" s="30">
        <v>0</v>
      </c>
      <c r="D24" s="30">
        <v>6000</v>
      </c>
      <c r="E24" s="30">
        <v>6000</v>
      </c>
      <c r="F24" s="55">
        <f t="shared" si="0"/>
        <v>1</v>
      </c>
    </row>
    <row r="25" spans="2:6" x14ac:dyDescent="0.25">
      <c r="B25" s="17" t="s">
        <v>32</v>
      </c>
      <c r="C25" s="30">
        <v>0</v>
      </c>
      <c r="D25" s="30">
        <v>0</v>
      </c>
      <c r="E25" s="30">
        <v>0</v>
      </c>
      <c r="F25" s="55" t="str">
        <f t="shared" si="0"/>
        <v>%</v>
      </c>
    </row>
    <row r="26" spans="2:6" x14ac:dyDescent="0.25">
      <c r="B26" s="17" t="s">
        <v>35</v>
      </c>
      <c r="C26" s="30">
        <v>0</v>
      </c>
      <c r="D26" s="30">
        <v>3000</v>
      </c>
      <c r="E26" s="30">
        <v>3000</v>
      </c>
      <c r="F26" s="55">
        <f t="shared" si="0"/>
        <v>1</v>
      </c>
    </row>
    <row r="27" spans="2:6" x14ac:dyDescent="0.25">
      <c r="B27" s="17" t="s">
        <v>36</v>
      </c>
      <c r="C27" s="30">
        <v>0</v>
      </c>
      <c r="D27" s="30">
        <v>3000</v>
      </c>
      <c r="E27" s="30">
        <v>3000</v>
      </c>
      <c r="F27" s="55">
        <f t="shared" si="0"/>
        <v>1</v>
      </c>
    </row>
    <row r="28" spans="2:6" x14ac:dyDescent="0.25">
      <c r="B28" s="17" t="s">
        <v>37</v>
      </c>
      <c r="C28" s="30">
        <v>3387000</v>
      </c>
      <c r="D28" s="30">
        <v>2473860</v>
      </c>
      <c r="E28" s="30">
        <v>2347304.5300000003</v>
      </c>
      <c r="F28" s="55">
        <f t="shared" si="0"/>
        <v>0.94884291350359373</v>
      </c>
    </row>
    <row r="29" spans="2:6" x14ac:dyDescent="0.25">
      <c r="B29" s="17" t="s">
        <v>38</v>
      </c>
      <c r="C29" s="30">
        <v>146960156</v>
      </c>
      <c r="D29" s="30">
        <v>151656944</v>
      </c>
      <c r="E29" s="30">
        <v>150516794.42999998</v>
      </c>
      <c r="F29" s="55">
        <f t="shared" si="0"/>
        <v>0.99248204836568499</v>
      </c>
    </row>
    <row r="30" spans="2:6" x14ac:dyDescent="0.25">
      <c r="B30" s="40" t="s">
        <v>12</v>
      </c>
      <c r="C30" s="41">
        <f>SUM(C31:C43)</f>
        <v>2402530137</v>
      </c>
      <c r="D30" s="41">
        <f>SUM(D31:D43)</f>
        <v>3245083393</v>
      </c>
      <c r="E30" s="41">
        <f>SUM(E31:E43)</f>
        <v>3207009960.3900013</v>
      </c>
      <c r="F30" s="53">
        <f t="shared" si="0"/>
        <v>0.98826734847796904</v>
      </c>
    </row>
    <row r="31" spans="2:6" x14ac:dyDescent="0.25">
      <c r="B31" s="16" t="s">
        <v>28</v>
      </c>
      <c r="C31" s="29">
        <v>62452820</v>
      </c>
      <c r="D31" s="29">
        <v>96287953</v>
      </c>
      <c r="E31" s="29">
        <v>94041391.12000002</v>
      </c>
      <c r="F31" s="54">
        <f t="shared" si="0"/>
        <v>0.97666829743488282</v>
      </c>
    </row>
    <row r="32" spans="2:6" x14ac:dyDescent="0.25">
      <c r="B32" s="17" t="s">
        <v>29</v>
      </c>
      <c r="C32" s="30">
        <v>107361174</v>
      </c>
      <c r="D32" s="30">
        <v>98791853</v>
      </c>
      <c r="E32" s="30">
        <v>98421943.330000013</v>
      </c>
      <c r="F32" s="55">
        <f t="shared" si="0"/>
        <v>0.9962556662440577</v>
      </c>
    </row>
    <row r="33" spans="2:6" x14ac:dyDescent="0.25">
      <c r="B33" s="17" t="s">
        <v>30</v>
      </c>
      <c r="C33" s="30">
        <v>37180855</v>
      </c>
      <c r="D33" s="30">
        <v>47727384</v>
      </c>
      <c r="E33" s="30">
        <v>46780826.960000001</v>
      </c>
      <c r="F33" s="55">
        <f t="shared" si="0"/>
        <v>0.9801674225429996</v>
      </c>
    </row>
    <row r="34" spans="2:6" x14ac:dyDescent="0.25">
      <c r="B34" s="17" t="s">
        <v>31</v>
      </c>
      <c r="C34" s="30">
        <v>14929465</v>
      </c>
      <c r="D34" s="30">
        <v>30624124</v>
      </c>
      <c r="E34" s="30">
        <v>30393463.579999998</v>
      </c>
      <c r="F34" s="55">
        <f t="shared" si="0"/>
        <v>0.99246801573818078</v>
      </c>
    </row>
    <row r="35" spans="2:6" x14ac:dyDescent="0.25">
      <c r="B35" s="17" t="s">
        <v>32</v>
      </c>
      <c r="C35" s="30">
        <v>297440732</v>
      </c>
      <c r="D35" s="30">
        <v>357052973</v>
      </c>
      <c r="E35" s="30">
        <v>349079632.50999999</v>
      </c>
      <c r="F35" s="55">
        <f t="shared" si="0"/>
        <v>0.9776690264668374</v>
      </c>
    </row>
    <row r="36" spans="2:6" x14ac:dyDescent="0.25">
      <c r="B36" s="17" t="s">
        <v>33</v>
      </c>
      <c r="C36" s="30">
        <v>11968071</v>
      </c>
      <c r="D36" s="30">
        <v>13438617</v>
      </c>
      <c r="E36" s="30">
        <v>12901604.700000009</v>
      </c>
      <c r="F36" s="55">
        <f t="shared" si="0"/>
        <v>0.96003961568366813</v>
      </c>
    </row>
    <row r="37" spans="2:6" x14ac:dyDescent="0.25">
      <c r="B37" s="17" t="s">
        <v>34</v>
      </c>
      <c r="C37" s="30">
        <v>13482424</v>
      </c>
      <c r="D37" s="30">
        <v>46500963</v>
      </c>
      <c r="E37" s="30">
        <v>45612756.660000004</v>
      </c>
      <c r="F37" s="55">
        <f t="shared" si="0"/>
        <v>0.98089918395883546</v>
      </c>
    </row>
    <row r="38" spans="2:6" x14ac:dyDescent="0.25">
      <c r="B38" s="17" t="s">
        <v>35</v>
      </c>
      <c r="C38" s="30">
        <v>4559211</v>
      </c>
      <c r="D38" s="30">
        <v>10443986</v>
      </c>
      <c r="E38" s="30">
        <v>10384575.339999998</v>
      </c>
      <c r="F38" s="55">
        <f t="shared" si="0"/>
        <v>0.99431149563011656</v>
      </c>
    </row>
    <row r="39" spans="2:6" x14ac:dyDescent="0.25">
      <c r="B39" s="17" t="s">
        <v>36</v>
      </c>
      <c r="C39" s="30">
        <v>34101935</v>
      </c>
      <c r="D39" s="30">
        <v>36254459</v>
      </c>
      <c r="E39" s="30">
        <v>33980790.829999983</v>
      </c>
      <c r="F39" s="55">
        <f t="shared" si="0"/>
        <v>0.93728583372323893</v>
      </c>
    </row>
    <row r="40" spans="2:6" x14ac:dyDescent="0.25">
      <c r="B40" s="17" t="s">
        <v>40</v>
      </c>
      <c r="C40" s="30">
        <v>50917478</v>
      </c>
      <c r="D40" s="30">
        <v>85407381</v>
      </c>
      <c r="E40" s="30">
        <v>82731537.76000002</v>
      </c>
      <c r="F40" s="55">
        <f t="shared" si="0"/>
        <v>0.96866964882110151</v>
      </c>
    </row>
    <row r="41" spans="2:6" x14ac:dyDescent="0.25">
      <c r="B41" s="17" t="s">
        <v>39</v>
      </c>
      <c r="C41" s="30">
        <v>883126</v>
      </c>
      <c r="D41" s="30">
        <v>947322</v>
      </c>
      <c r="E41" s="30">
        <v>935450.29</v>
      </c>
      <c r="F41" s="55">
        <f t="shared" si="0"/>
        <v>0.98746813649424381</v>
      </c>
    </row>
    <row r="42" spans="2:6" x14ac:dyDescent="0.25">
      <c r="B42" s="17" t="s">
        <v>37</v>
      </c>
      <c r="C42" s="30">
        <v>628517290</v>
      </c>
      <c r="D42" s="30">
        <v>479904669</v>
      </c>
      <c r="E42" s="30">
        <v>478517124.89999992</v>
      </c>
      <c r="F42" s="55">
        <f t="shared" si="0"/>
        <v>0.99710870889651615</v>
      </c>
    </row>
    <row r="43" spans="2:6" x14ac:dyDescent="0.25">
      <c r="B43" s="17" t="s">
        <v>38</v>
      </c>
      <c r="C43" s="30">
        <v>1138735556</v>
      </c>
      <c r="D43" s="30">
        <v>1941701709</v>
      </c>
      <c r="E43" s="30">
        <v>1923228862.4100013</v>
      </c>
      <c r="F43" s="55">
        <f t="shared" si="0"/>
        <v>0.99048625929287948</v>
      </c>
    </row>
    <row r="44" spans="2:6" x14ac:dyDescent="0.25">
      <c r="B44" s="40" t="s">
        <v>11</v>
      </c>
      <c r="C44" s="41">
        <f>SUM(C45:C52)</f>
        <v>615011334</v>
      </c>
      <c r="D44" s="41">
        <f>SUM(D45:D52)</f>
        <v>730089522</v>
      </c>
      <c r="E44" s="41">
        <f>SUM(E45:E52)</f>
        <v>728944075.83000004</v>
      </c>
      <c r="F44" s="53">
        <f t="shared" si="0"/>
        <v>0.99843108805771907</v>
      </c>
    </row>
    <row r="45" spans="2:6" x14ac:dyDescent="0.25">
      <c r="B45" s="17" t="s">
        <v>28</v>
      </c>
      <c r="C45" s="30">
        <v>7200122</v>
      </c>
      <c r="D45" s="30">
        <v>30582525</v>
      </c>
      <c r="E45" s="30">
        <v>30582524.66</v>
      </c>
      <c r="F45" s="55">
        <f t="shared" si="0"/>
        <v>0.99999998888253994</v>
      </c>
    </row>
    <row r="46" spans="2:6" x14ac:dyDescent="0.25">
      <c r="B46" s="17" t="s">
        <v>29</v>
      </c>
      <c r="C46" s="30">
        <v>0</v>
      </c>
      <c r="D46" s="30">
        <v>13497497</v>
      </c>
      <c r="E46" s="30">
        <v>13490918.569999998</v>
      </c>
      <c r="F46" s="55">
        <f t="shared" ref="F46:F52" si="1">IF(E46=0,"%",E46/D46)</f>
        <v>0.99951261852475304</v>
      </c>
    </row>
    <row r="47" spans="2:6" x14ac:dyDescent="0.25">
      <c r="B47" s="17" t="s">
        <v>30</v>
      </c>
      <c r="C47" s="30">
        <v>12000000</v>
      </c>
      <c r="D47" s="30">
        <v>11221432</v>
      </c>
      <c r="E47" s="30">
        <v>11221431.67</v>
      </c>
      <c r="F47" s="55">
        <f t="shared" si="1"/>
        <v>0.99999997059198864</v>
      </c>
    </row>
    <row r="48" spans="2:6" x14ac:dyDescent="0.25">
      <c r="B48" s="17" t="s">
        <v>31</v>
      </c>
      <c r="C48" s="30">
        <v>0</v>
      </c>
      <c r="D48" s="30">
        <v>0</v>
      </c>
      <c r="E48" s="30">
        <v>0</v>
      </c>
      <c r="F48" s="55" t="str">
        <f t="shared" si="1"/>
        <v>%</v>
      </c>
    </row>
    <row r="49" spans="2:6" x14ac:dyDescent="0.25">
      <c r="B49" s="17" t="s">
        <v>32</v>
      </c>
      <c r="C49" s="30">
        <v>23954781</v>
      </c>
      <c r="D49" s="30">
        <v>26579528</v>
      </c>
      <c r="E49" s="30">
        <v>26578591.799999997</v>
      </c>
      <c r="F49" s="55">
        <f t="shared" si="1"/>
        <v>0.99996477740312006</v>
      </c>
    </row>
    <row r="50" spans="2:6" x14ac:dyDescent="0.25">
      <c r="B50" s="17" t="s">
        <v>40</v>
      </c>
      <c r="C50" s="30">
        <v>282543278</v>
      </c>
      <c r="D50" s="30">
        <v>313674578</v>
      </c>
      <c r="E50" s="30">
        <v>313669749.63</v>
      </c>
      <c r="F50" s="55">
        <f>IF(E50=0,"%",E50/D50)</f>
        <v>0.99998460707262027</v>
      </c>
    </row>
    <row r="51" spans="2:6" x14ac:dyDescent="0.25">
      <c r="B51" s="17" t="s">
        <v>37</v>
      </c>
      <c r="C51" s="30">
        <v>1609542</v>
      </c>
      <c r="D51" s="30">
        <v>5444526</v>
      </c>
      <c r="E51" s="30">
        <v>5444524.9199999999</v>
      </c>
      <c r="F51" s="55">
        <f t="shared" si="1"/>
        <v>0.99999980163562452</v>
      </c>
    </row>
    <row r="52" spans="2:6" x14ac:dyDescent="0.25">
      <c r="B52" s="17" t="s">
        <v>38</v>
      </c>
      <c r="C52" s="30">
        <v>287703611</v>
      </c>
      <c r="D52" s="30">
        <v>329089436</v>
      </c>
      <c r="E52" s="30">
        <v>327956334.58000004</v>
      </c>
      <c r="F52" s="55">
        <f t="shared" si="1"/>
        <v>0.99655685872578437</v>
      </c>
    </row>
    <row r="53" spans="2:6" x14ac:dyDescent="0.25">
      <c r="B53" s="40" t="s">
        <v>10</v>
      </c>
      <c r="C53" s="41">
        <f>+SUM(C54:C62)</f>
        <v>117762600</v>
      </c>
      <c r="D53" s="41">
        <f>+SUM(D54:D62)</f>
        <v>124661954</v>
      </c>
      <c r="E53" s="41">
        <f>+SUM(E54:E62)</f>
        <v>124145925.8</v>
      </c>
      <c r="F53" s="53">
        <f t="shared" si="0"/>
        <v>0.99586057988470156</v>
      </c>
    </row>
    <row r="54" spans="2:6" x14ac:dyDescent="0.25">
      <c r="B54" s="16" t="s">
        <v>28</v>
      </c>
      <c r="C54" s="29">
        <v>124732</v>
      </c>
      <c r="D54" s="29">
        <v>11879203</v>
      </c>
      <c r="E54" s="29">
        <v>11879203</v>
      </c>
      <c r="F54" s="54">
        <f t="shared" si="0"/>
        <v>1</v>
      </c>
    </row>
    <row r="55" spans="2:6" x14ac:dyDescent="0.25">
      <c r="B55" s="17" t="s">
        <v>29</v>
      </c>
      <c r="C55" s="30">
        <v>0</v>
      </c>
      <c r="D55" s="30">
        <v>4607594</v>
      </c>
      <c r="E55" s="30">
        <v>4580690</v>
      </c>
      <c r="F55" s="55">
        <f t="shared" si="0"/>
        <v>0.99416094386788423</v>
      </c>
    </row>
    <row r="56" spans="2:6" x14ac:dyDescent="0.25">
      <c r="B56" s="17" t="s">
        <v>30</v>
      </c>
      <c r="C56" s="30">
        <v>128000</v>
      </c>
      <c r="D56" s="30">
        <v>5969943</v>
      </c>
      <c r="E56" s="30">
        <v>5969943</v>
      </c>
      <c r="F56" s="55">
        <f t="shared" si="0"/>
        <v>1</v>
      </c>
    </row>
    <row r="57" spans="2:6" x14ac:dyDescent="0.25">
      <c r="B57" s="17" t="s">
        <v>31</v>
      </c>
      <c r="C57" s="30">
        <v>0</v>
      </c>
      <c r="D57" s="30">
        <v>0</v>
      </c>
      <c r="E57" s="30">
        <v>0</v>
      </c>
      <c r="F57" s="55" t="str">
        <f t="shared" si="0"/>
        <v>%</v>
      </c>
    </row>
    <row r="58" spans="2:6" x14ac:dyDescent="0.25">
      <c r="B58" s="17" t="s">
        <v>32</v>
      </c>
      <c r="C58" s="30">
        <v>0</v>
      </c>
      <c r="D58" s="30">
        <v>7051651</v>
      </c>
      <c r="E58" s="30">
        <v>7044471</v>
      </c>
      <c r="F58" s="55">
        <f t="shared" ref="F58" si="2">IF(E58=0,"%",E58/D58)</f>
        <v>0.99898179873053838</v>
      </c>
    </row>
    <row r="59" spans="2:6" x14ac:dyDescent="0.25">
      <c r="B59" s="17" t="s">
        <v>36</v>
      </c>
      <c r="C59" s="30">
        <v>0</v>
      </c>
      <c r="D59" s="30">
        <v>129419</v>
      </c>
      <c r="E59" s="30">
        <v>108347</v>
      </c>
      <c r="F59" s="55">
        <f t="shared" si="0"/>
        <v>0.83718001220840832</v>
      </c>
    </row>
    <row r="60" spans="2:6" x14ac:dyDescent="0.25">
      <c r="B60" s="17" t="s">
        <v>40</v>
      </c>
      <c r="C60" s="30">
        <v>43986363</v>
      </c>
      <c r="D60" s="30">
        <v>37393197</v>
      </c>
      <c r="E60" s="30">
        <v>37373881</v>
      </c>
      <c r="F60" s="55">
        <f t="shared" si="0"/>
        <v>0.99948343544950169</v>
      </c>
    </row>
    <row r="61" spans="2:6" x14ac:dyDescent="0.25">
      <c r="B61" s="17" t="s">
        <v>37</v>
      </c>
      <c r="C61" s="30">
        <v>18762008</v>
      </c>
      <c r="D61" s="30">
        <v>8718805</v>
      </c>
      <c r="E61" s="30">
        <v>8277726.7399999993</v>
      </c>
      <c r="F61" s="55">
        <f t="shared" si="0"/>
        <v>0.94941069791100952</v>
      </c>
    </row>
    <row r="62" spans="2:6" x14ac:dyDescent="0.25">
      <c r="B62" s="17" t="s">
        <v>38</v>
      </c>
      <c r="C62" s="30">
        <v>54761497</v>
      </c>
      <c r="D62" s="30">
        <v>48912142</v>
      </c>
      <c r="E62" s="30">
        <v>48911664.060000002</v>
      </c>
      <c r="F62" s="55">
        <f t="shared" si="0"/>
        <v>0.99999022860213327</v>
      </c>
    </row>
    <row r="63" spans="2:6" x14ac:dyDescent="0.25">
      <c r="B63" s="40" t="s">
        <v>9</v>
      </c>
      <c r="C63" s="41">
        <f>SUM(C64:C76)</f>
        <v>1382309885</v>
      </c>
      <c r="D63" s="41">
        <f>SUM(D64:D76)</f>
        <v>1286337869</v>
      </c>
      <c r="E63" s="41">
        <f>SUM(E64:E76)</f>
        <v>1272730113.7500002</v>
      </c>
      <c r="F63" s="53">
        <f t="shared" si="0"/>
        <v>0.98942132111792802</v>
      </c>
    </row>
    <row r="64" spans="2:6" x14ac:dyDescent="0.25">
      <c r="B64" s="16" t="s">
        <v>28</v>
      </c>
      <c r="C64" s="29">
        <v>45063067</v>
      </c>
      <c r="D64" s="29">
        <v>69730960</v>
      </c>
      <c r="E64" s="29">
        <v>69456108.50999999</v>
      </c>
      <c r="F64" s="54">
        <f t="shared" si="0"/>
        <v>0.99605840088821362</v>
      </c>
    </row>
    <row r="65" spans="2:6" x14ac:dyDescent="0.25">
      <c r="B65" s="17" t="s">
        <v>29</v>
      </c>
      <c r="C65" s="30">
        <v>0</v>
      </c>
      <c r="D65" s="30">
        <v>952223</v>
      </c>
      <c r="E65" s="30">
        <v>936379.83999999985</v>
      </c>
      <c r="F65" s="55">
        <f t="shared" si="0"/>
        <v>0.98336192257485888</v>
      </c>
    </row>
    <row r="66" spans="2:6" x14ac:dyDescent="0.25">
      <c r="B66" s="17" t="s">
        <v>30</v>
      </c>
      <c r="C66" s="30">
        <v>3276</v>
      </c>
      <c r="D66" s="30">
        <v>309317</v>
      </c>
      <c r="E66" s="30">
        <v>276189.73</v>
      </c>
      <c r="F66" s="55">
        <f t="shared" si="0"/>
        <v>0.89290187736205895</v>
      </c>
    </row>
    <row r="67" spans="2:6" x14ac:dyDescent="0.25">
      <c r="B67" s="17" t="s">
        <v>31</v>
      </c>
      <c r="C67" s="30">
        <v>0</v>
      </c>
      <c r="D67" s="30">
        <v>1129057</v>
      </c>
      <c r="E67" s="30">
        <v>1110192.96</v>
      </c>
      <c r="F67" s="55">
        <f t="shared" si="0"/>
        <v>0.9832922164248572</v>
      </c>
    </row>
    <row r="68" spans="2:6" x14ac:dyDescent="0.25">
      <c r="B68" s="17" t="s">
        <v>32</v>
      </c>
      <c r="C68" s="30">
        <v>121266000</v>
      </c>
      <c r="D68" s="30">
        <v>96540159</v>
      </c>
      <c r="E68" s="30">
        <v>96283366.739999995</v>
      </c>
      <c r="F68" s="55">
        <f t="shared" si="0"/>
        <v>0.99734004726468284</v>
      </c>
    </row>
    <row r="69" spans="2:6" x14ac:dyDescent="0.25">
      <c r="B69" s="17" t="s">
        <v>33</v>
      </c>
      <c r="C69" s="30">
        <v>0</v>
      </c>
      <c r="D69" s="30">
        <v>817537</v>
      </c>
      <c r="E69" s="30">
        <v>772887.41000000027</v>
      </c>
      <c r="F69" s="55">
        <f t="shared" si="0"/>
        <v>0.94538523638685501</v>
      </c>
    </row>
    <row r="70" spans="2:6" x14ac:dyDescent="0.25">
      <c r="B70" s="17" t="s">
        <v>34</v>
      </c>
      <c r="C70" s="30">
        <v>0</v>
      </c>
      <c r="D70" s="30">
        <v>812104</v>
      </c>
      <c r="E70" s="30">
        <v>726354.74999999988</v>
      </c>
      <c r="F70" s="55">
        <f t="shared" si="0"/>
        <v>0.89441099908386101</v>
      </c>
    </row>
    <row r="71" spans="2:6" x14ac:dyDescent="0.25">
      <c r="B71" s="17" t="s">
        <v>35</v>
      </c>
      <c r="C71" s="30">
        <v>0</v>
      </c>
      <c r="D71" s="30">
        <v>441411</v>
      </c>
      <c r="E71" s="30">
        <v>428437.21</v>
      </c>
      <c r="F71" s="55">
        <f t="shared" si="0"/>
        <v>0.97060836725863198</v>
      </c>
    </row>
    <row r="72" spans="2:6" x14ac:dyDescent="0.25">
      <c r="B72" s="17" t="s">
        <v>36</v>
      </c>
      <c r="C72" s="30">
        <v>3163164</v>
      </c>
      <c r="D72" s="30">
        <v>3986978</v>
      </c>
      <c r="E72" s="30">
        <v>3609429.84</v>
      </c>
      <c r="F72" s="55">
        <f t="shared" si="0"/>
        <v>0.90530467938373371</v>
      </c>
    </row>
    <row r="73" spans="2:6" x14ac:dyDescent="0.25">
      <c r="B73" s="17" t="s">
        <v>40</v>
      </c>
      <c r="C73" s="30">
        <v>0</v>
      </c>
      <c r="D73" s="30">
        <v>1010948</v>
      </c>
      <c r="E73" s="30">
        <v>958709.66999999993</v>
      </c>
      <c r="F73" s="55">
        <f t="shared" si="0"/>
        <v>0.94832738182379306</v>
      </c>
    </row>
    <row r="74" spans="2:6" x14ac:dyDescent="0.25">
      <c r="B74" s="17" t="s">
        <v>39</v>
      </c>
      <c r="C74" s="30">
        <v>0</v>
      </c>
      <c r="D74" s="30">
        <v>10000</v>
      </c>
      <c r="E74" s="30">
        <v>9999.369999999999</v>
      </c>
      <c r="F74" s="55">
        <f t="shared" si="0"/>
        <v>0.99993699999999985</v>
      </c>
    </row>
    <row r="75" spans="2:6" x14ac:dyDescent="0.25">
      <c r="B75" s="17" t="s">
        <v>37</v>
      </c>
      <c r="C75" s="30">
        <v>19954195</v>
      </c>
      <c r="D75" s="30">
        <v>18745606</v>
      </c>
      <c r="E75" s="30">
        <v>17369653.459999997</v>
      </c>
      <c r="F75" s="55">
        <f t="shared" si="0"/>
        <v>0.92659866317471928</v>
      </c>
    </row>
    <row r="76" spans="2:6" x14ac:dyDescent="0.25">
      <c r="B76" s="17" t="s">
        <v>38</v>
      </c>
      <c r="C76" s="30">
        <v>1192860183</v>
      </c>
      <c r="D76" s="30">
        <v>1091851569</v>
      </c>
      <c r="E76" s="30">
        <v>1080792404.2600002</v>
      </c>
      <c r="F76" s="55">
        <f t="shared" si="0"/>
        <v>0.98987118299410548</v>
      </c>
    </row>
    <row r="77" spans="2:6" x14ac:dyDescent="0.25">
      <c r="B77" s="43" t="s">
        <v>3</v>
      </c>
      <c r="C77" s="44">
        <f>+C63+C53+C44+C30+C23+C9</f>
        <v>9710554723</v>
      </c>
      <c r="D77" s="44">
        <f>+D63+D53+D44+D30+D23+D9</f>
        <v>10137971200</v>
      </c>
      <c r="E77" s="44">
        <f>+E63+E53+E44+E30+E23+E9</f>
        <v>10070308663.590002</v>
      </c>
      <c r="F77" s="56">
        <f t="shared" si="0"/>
        <v>0.99332583067409008</v>
      </c>
    </row>
    <row r="78" spans="2:6" x14ac:dyDescent="0.2">
      <c r="B78" s="34" t="s">
        <v>43</v>
      </c>
      <c r="C78" s="20"/>
      <c r="D78" s="20"/>
      <c r="E78" s="20"/>
    </row>
    <row r="79" spans="2:6" x14ac:dyDescent="0.25">
      <c r="C79" s="20"/>
      <c r="D79" s="20"/>
      <c r="E79" s="20"/>
      <c r="F79" s="57"/>
    </row>
    <row r="80" spans="2:6" x14ac:dyDescent="0.25">
      <c r="C80" s="20"/>
      <c r="D80" s="20"/>
      <c r="E80" s="20"/>
    </row>
    <row r="81" spans="4:5" x14ac:dyDescent="0.25">
      <c r="D81" s="20"/>
      <c r="E81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78"/>
  <sheetViews>
    <sheetView showGridLines="0" zoomScale="115" zoomScaleNormal="115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8" t="s">
        <v>41</v>
      </c>
      <c r="C5" s="68"/>
      <c r="D5" s="68"/>
      <c r="E5" s="68"/>
      <c r="F5" s="68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SUM(C10:C22)</f>
        <v>5042593611</v>
      </c>
      <c r="D9" s="41">
        <f>SUM(D10:D22)</f>
        <v>4597655658</v>
      </c>
      <c r="E9" s="41">
        <f>SUM(E10:E22)</f>
        <v>4584602488.8600006</v>
      </c>
      <c r="F9" s="42">
        <f t="shared" ref="F9:F77" si="0">IF(E9=0,"%",E9/D9)</f>
        <v>0.99716090762097709</v>
      </c>
    </row>
    <row r="10" spans="2:6" x14ac:dyDescent="0.25">
      <c r="B10" s="11" t="s">
        <v>28</v>
      </c>
      <c r="C10" s="26">
        <v>318707385</v>
      </c>
      <c r="D10" s="26">
        <v>358433804</v>
      </c>
      <c r="E10" s="26">
        <v>358023144.9599998</v>
      </c>
      <c r="F10" s="31">
        <f t="shared" si="0"/>
        <v>0.99885429600830788</v>
      </c>
    </row>
    <row r="11" spans="2:6" x14ac:dyDescent="0.25">
      <c r="B11" s="13" t="s">
        <v>29</v>
      </c>
      <c r="C11" s="27">
        <v>66191045</v>
      </c>
      <c r="D11" s="27">
        <v>90223552</v>
      </c>
      <c r="E11" s="27">
        <v>89948986.87999998</v>
      </c>
      <c r="F11" s="22">
        <f t="shared" si="0"/>
        <v>0.99695683539481994</v>
      </c>
    </row>
    <row r="12" spans="2:6" x14ac:dyDescent="0.25">
      <c r="B12" s="13" t="s">
        <v>30</v>
      </c>
      <c r="C12" s="27">
        <v>26491040</v>
      </c>
      <c r="D12" s="27">
        <v>29985799</v>
      </c>
      <c r="E12" s="27">
        <v>29526209.229999993</v>
      </c>
      <c r="F12" s="22">
        <f t="shared" si="0"/>
        <v>0.98467308574969081</v>
      </c>
    </row>
    <row r="13" spans="2:6" x14ac:dyDescent="0.25">
      <c r="B13" s="13" t="s">
        <v>31</v>
      </c>
      <c r="C13" s="27">
        <v>129574385</v>
      </c>
      <c r="D13" s="27">
        <v>159991370</v>
      </c>
      <c r="E13" s="27">
        <v>159584162.19999999</v>
      </c>
      <c r="F13" s="22">
        <f t="shared" si="0"/>
        <v>0.99745481396902835</v>
      </c>
    </row>
    <row r="14" spans="2:6" x14ac:dyDescent="0.25">
      <c r="B14" s="13" t="s">
        <v>32</v>
      </c>
      <c r="C14" s="27">
        <v>70692443</v>
      </c>
      <c r="D14" s="27">
        <v>78855116</v>
      </c>
      <c r="E14" s="27">
        <v>77806599.86999996</v>
      </c>
      <c r="F14" s="22">
        <f t="shared" si="0"/>
        <v>0.98670325803591441</v>
      </c>
    </row>
    <row r="15" spans="2:6" x14ac:dyDescent="0.25">
      <c r="B15" s="13" t="s">
        <v>33</v>
      </c>
      <c r="C15" s="27">
        <v>8204856</v>
      </c>
      <c r="D15" s="27">
        <v>10270989</v>
      </c>
      <c r="E15" s="27">
        <v>10176569.539999997</v>
      </c>
      <c r="F15" s="22">
        <f t="shared" si="0"/>
        <v>0.99080716959194459</v>
      </c>
    </row>
    <row r="16" spans="2:6" x14ac:dyDescent="0.25">
      <c r="B16" s="13" t="s">
        <v>34</v>
      </c>
      <c r="C16" s="27">
        <v>371653925</v>
      </c>
      <c r="D16" s="27">
        <v>448882439</v>
      </c>
      <c r="E16" s="27">
        <v>448037035.61999929</v>
      </c>
      <c r="F16" s="22">
        <f t="shared" si="0"/>
        <v>0.99811664857755611</v>
      </c>
    </row>
    <row r="17" spans="2:6" x14ac:dyDescent="0.25">
      <c r="B17" s="13" t="s">
        <v>35</v>
      </c>
      <c r="C17" s="27">
        <v>47519949</v>
      </c>
      <c r="D17" s="27">
        <v>59606773</v>
      </c>
      <c r="E17" s="27">
        <v>59159013.330000021</v>
      </c>
      <c r="F17" s="22">
        <f t="shared" si="0"/>
        <v>0.99248810751758065</v>
      </c>
    </row>
    <row r="18" spans="2:6" x14ac:dyDescent="0.25">
      <c r="B18" s="13" t="s">
        <v>36</v>
      </c>
      <c r="C18" s="27">
        <v>113385291</v>
      </c>
      <c r="D18" s="27">
        <v>120851400</v>
      </c>
      <c r="E18" s="27">
        <v>119194737.54000002</v>
      </c>
      <c r="F18" s="22">
        <f t="shared" si="0"/>
        <v>0.98629173960748506</v>
      </c>
    </row>
    <row r="19" spans="2:6" x14ac:dyDescent="0.25">
      <c r="B19" s="13" t="s">
        <v>40</v>
      </c>
      <c r="C19" s="27">
        <v>134039586</v>
      </c>
      <c r="D19" s="27">
        <v>205095621</v>
      </c>
      <c r="E19" s="27">
        <v>204343259.21999997</v>
      </c>
      <c r="F19" s="22">
        <f t="shared" si="0"/>
        <v>0.9963316536143888</v>
      </c>
    </row>
    <row r="20" spans="2:6" x14ac:dyDescent="0.25">
      <c r="B20" s="13" t="s">
        <v>39</v>
      </c>
      <c r="C20" s="27">
        <v>24041518</v>
      </c>
      <c r="D20" s="27">
        <v>25216326</v>
      </c>
      <c r="E20" s="27">
        <v>25197326.420000002</v>
      </c>
      <c r="F20" s="22">
        <f t="shared" si="0"/>
        <v>0.9992465365493769</v>
      </c>
    </row>
    <row r="21" spans="2:6" x14ac:dyDescent="0.25">
      <c r="B21" s="13" t="s">
        <v>37</v>
      </c>
      <c r="C21" s="27">
        <v>2061845518</v>
      </c>
      <c r="D21" s="27">
        <v>1430300360</v>
      </c>
      <c r="E21" s="27">
        <v>1427408000.3700018</v>
      </c>
      <c r="F21" s="22">
        <f t="shared" si="0"/>
        <v>0.9979777956358773</v>
      </c>
    </row>
    <row r="22" spans="2:6" x14ac:dyDescent="0.25">
      <c r="B22" s="13" t="s">
        <v>38</v>
      </c>
      <c r="C22" s="27">
        <v>1670246670</v>
      </c>
      <c r="D22" s="27">
        <v>1579942109</v>
      </c>
      <c r="E22" s="27">
        <v>1576197443.6800001</v>
      </c>
      <c r="F22" s="22">
        <f t="shared" si="0"/>
        <v>0.99762987181703133</v>
      </c>
    </row>
    <row r="23" spans="2:6" x14ac:dyDescent="0.25">
      <c r="B23" s="40" t="s">
        <v>19</v>
      </c>
      <c r="C23" s="41">
        <f>SUM(C24:C29)</f>
        <v>150347156</v>
      </c>
      <c r="D23" s="41">
        <f>SUM(D24:D29)</f>
        <v>154142804</v>
      </c>
      <c r="E23" s="41">
        <f>SUM(E24:E29)</f>
        <v>152876098.95999998</v>
      </c>
      <c r="F23" s="42">
        <f t="shared" si="0"/>
        <v>0.99178226289434812</v>
      </c>
    </row>
    <row r="24" spans="2:6" x14ac:dyDescent="0.25">
      <c r="B24" s="13" t="s">
        <v>28</v>
      </c>
      <c r="C24" s="27">
        <v>0</v>
      </c>
      <c r="D24" s="27">
        <v>6000</v>
      </c>
      <c r="E24" s="27">
        <v>6000</v>
      </c>
      <c r="F24" s="22">
        <f t="shared" si="0"/>
        <v>1</v>
      </c>
    </row>
    <row r="25" spans="2:6" x14ac:dyDescent="0.25">
      <c r="B25" s="13" t="s">
        <v>32</v>
      </c>
      <c r="C25" s="27">
        <v>0</v>
      </c>
      <c r="D25" s="27">
        <v>0</v>
      </c>
      <c r="E25" s="27">
        <v>0</v>
      </c>
      <c r="F25" s="22" t="str">
        <f t="shared" si="0"/>
        <v>%</v>
      </c>
    </row>
    <row r="26" spans="2:6" x14ac:dyDescent="0.25">
      <c r="B26" s="13" t="s">
        <v>35</v>
      </c>
      <c r="C26" s="27">
        <v>0</v>
      </c>
      <c r="D26" s="27">
        <v>3000</v>
      </c>
      <c r="E26" s="27">
        <v>3000</v>
      </c>
      <c r="F26" s="22">
        <f t="shared" si="0"/>
        <v>1</v>
      </c>
    </row>
    <row r="27" spans="2:6" x14ac:dyDescent="0.25">
      <c r="B27" s="13" t="s">
        <v>36</v>
      </c>
      <c r="C27" s="27">
        <v>0</v>
      </c>
      <c r="D27" s="27">
        <v>3000</v>
      </c>
      <c r="E27" s="27">
        <v>3000</v>
      </c>
      <c r="F27" s="22">
        <f t="shared" si="0"/>
        <v>1</v>
      </c>
    </row>
    <row r="28" spans="2:6" x14ac:dyDescent="0.25">
      <c r="B28" s="13" t="s">
        <v>37</v>
      </c>
      <c r="C28" s="27">
        <v>3387000</v>
      </c>
      <c r="D28" s="27">
        <v>2473860</v>
      </c>
      <c r="E28" s="27">
        <v>2347304.5300000003</v>
      </c>
      <c r="F28" s="22">
        <f t="shared" si="0"/>
        <v>0.94884291350359373</v>
      </c>
    </row>
    <row r="29" spans="2:6" x14ac:dyDescent="0.25">
      <c r="B29" s="13" t="s">
        <v>38</v>
      </c>
      <c r="C29" s="27">
        <v>146960156</v>
      </c>
      <c r="D29" s="27">
        <v>151656944</v>
      </c>
      <c r="E29" s="27">
        <v>150516794.42999998</v>
      </c>
      <c r="F29" s="22">
        <f t="shared" si="0"/>
        <v>0.99248204836568499</v>
      </c>
    </row>
    <row r="30" spans="2:6" x14ac:dyDescent="0.25">
      <c r="B30" s="40" t="s">
        <v>18</v>
      </c>
      <c r="C30" s="41">
        <f>SUM(C31:C43)</f>
        <v>2363873874</v>
      </c>
      <c r="D30" s="41">
        <f>SUM(D31:D43)</f>
        <v>2503957816</v>
      </c>
      <c r="E30" s="41">
        <f>SUM(E31:E43)</f>
        <v>2492032683.0099993</v>
      </c>
      <c r="F30" s="42">
        <f t="shared" si="0"/>
        <v>0.99523748646490751</v>
      </c>
    </row>
    <row r="31" spans="2:6" x14ac:dyDescent="0.25">
      <c r="B31" s="35" t="s">
        <v>28</v>
      </c>
      <c r="C31" s="12">
        <v>62290469</v>
      </c>
      <c r="D31" s="12">
        <v>51865198</v>
      </c>
      <c r="E31" s="12">
        <v>51698220.18999999</v>
      </c>
      <c r="F31" s="31">
        <f t="shared" si="0"/>
        <v>0.99678054232049762</v>
      </c>
    </row>
    <row r="32" spans="2:6" x14ac:dyDescent="0.25">
      <c r="B32" s="36" t="s">
        <v>29</v>
      </c>
      <c r="C32" s="37">
        <v>107361174</v>
      </c>
      <c r="D32" s="37">
        <v>94521413</v>
      </c>
      <c r="E32" s="37">
        <v>94245392.449999988</v>
      </c>
      <c r="F32" s="22">
        <f t="shared" si="0"/>
        <v>0.99707980931262619</v>
      </c>
    </row>
    <row r="33" spans="2:6" x14ac:dyDescent="0.25">
      <c r="B33" s="36" t="s">
        <v>30</v>
      </c>
      <c r="C33" s="37">
        <v>37180855</v>
      </c>
      <c r="D33" s="37">
        <v>47496271</v>
      </c>
      <c r="E33" s="37">
        <v>46558799.009999998</v>
      </c>
      <c r="F33" s="22">
        <f t="shared" si="0"/>
        <v>0.98026219805761172</v>
      </c>
    </row>
    <row r="34" spans="2:6" x14ac:dyDescent="0.25">
      <c r="B34" s="36" t="s">
        <v>31</v>
      </c>
      <c r="C34" s="37">
        <v>14821665</v>
      </c>
      <c r="D34" s="37">
        <v>21243567</v>
      </c>
      <c r="E34" s="37">
        <v>21196992.75</v>
      </c>
      <c r="F34" s="22">
        <f t="shared" si="0"/>
        <v>0.99780760688635761</v>
      </c>
    </row>
    <row r="35" spans="2:6" x14ac:dyDescent="0.25">
      <c r="B35" s="36" t="s">
        <v>32</v>
      </c>
      <c r="C35" s="37">
        <v>297440732</v>
      </c>
      <c r="D35" s="37">
        <v>282791859</v>
      </c>
      <c r="E35" s="37">
        <v>281724747.37999988</v>
      </c>
      <c r="F35" s="22">
        <f t="shared" si="0"/>
        <v>0.99622651223492209</v>
      </c>
    </row>
    <row r="36" spans="2:6" x14ac:dyDescent="0.25">
      <c r="B36" s="36" t="s">
        <v>33</v>
      </c>
      <c r="C36" s="37">
        <v>11968071</v>
      </c>
      <c r="D36" s="37">
        <v>13434415</v>
      </c>
      <c r="E36" s="37">
        <v>12901604.700000007</v>
      </c>
      <c r="F36" s="22">
        <f t="shared" si="0"/>
        <v>0.96033989570815004</v>
      </c>
    </row>
    <row r="37" spans="2:6" x14ac:dyDescent="0.25">
      <c r="B37" s="36" t="s">
        <v>34</v>
      </c>
      <c r="C37" s="37">
        <v>13482424</v>
      </c>
      <c r="D37" s="37">
        <v>33483594</v>
      </c>
      <c r="E37" s="37">
        <v>33330376.460000016</v>
      </c>
      <c r="F37" s="22">
        <f t="shared" si="0"/>
        <v>0.99542410112845159</v>
      </c>
    </row>
    <row r="38" spans="2:6" x14ac:dyDescent="0.25">
      <c r="B38" s="36" t="s">
        <v>35</v>
      </c>
      <c r="C38" s="37">
        <v>4559211</v>
      </c>
      <c r="D38" s="37">
        <v>8808734</v>
      </c>
      <c r="E38" s="37">
        <v>8764173.4900000021</v>
      </c>
      <c r="F38" s="22">
        <f t="shared" si="0"/>
        <v>0.99494132641535116</v>
      </c>
    </row>
    <row r="39" spans="2:6" x14ac:dyDescent="0.25">
      <c r="B39" s="36" t="s">
        <v>36</v>
      </c>
      <c r="C39" s="37">
        <v>34101935</v>
      </c>
      <c r="D39" s="37">
        <v>32996251</v>
      </c>
      <c r="E39" s="37">
        <v>31046502.129999992</v>
      </c>
      <c r="F39" s="22">
        <f t="shared" si="0"/>
        <v>0.94090998792559777</v>
      </c>
    </row>
    <row r="40" spans="2:6" x14ac:dyDescent="0.25">
      <c r="B40" s="36" t="s">
        <v>40</v>
      </c>
      <c r="C40" s="37">
        <v>50838862</v>
      </c>
      <c r="D40" s="37">
        <v>74304151</v>
      </c>
      <c r="E40" s="37">
        <v>73711066.929999992</v>
      </c>
      <c r="F40" s="22">
        <f t="shared" si="0"/>
        <v>0.9920181569667621</v>
      </c>
    </row>
    <row r="41" spans="2:6" x14ac:dyDescent="0.25">
      <c r="B41" s="36" t="s">
        <v>39</v>
      </c>
      <c r="C41" s="37">
        <v>883126</v>
      </c>
      <c r="D41" s="37">
        <v>947322</v>
      </c>
      <c r="E41" s="37">
        <v>935450.29</v>
      </c>
      <c r="F41" s="22">
        <f t="shared" si="0"/>
        <v>0.98746813649424381</v>
      </c>
    </row>
    <row r="42" spans="2:6" x14ac:dyDescent="0.25">
      <c r="B42" s="36" t="s">
        <v>37</v>
      </c>
      <c r="C42" s="37">
        <v>628517290</v>
      </c>
      <c r="D42" s="37">
        <v>479878211</v>
      </c>
      <c r="E42" s="37">
        <v>478490766.21999991</v>
      </c>
      <c r="F42" s="22">
        <f t="shared" si="0"/>
        <v>0.99710875645487451</v>
      </c>
    </row>
    <row r="43" spans="2:6" x14ac:dyDescent="0.25">
      <c r="B43" s="36" t="s">
        <v>38</v>
      </c>
      <c r="C43" s="37">
        <v>1100428060</v>
      </c>
      <c r="D43" s="37">
        <v>1362186830</v>
      </c>
      <c r="E43" s="37">
        <v>1357428591.0099995</v>
      </c>
      <c r="F43" s="22">
        <f t="shared" si="0"/>
        <v>0.99650691161798965</v>
      </c>
    </row>
    <row r="44" spans="2:6" x14ac:dyDescent="0.25">
      <c r="B44" s="40" t="s">
        <v>17</v>
      </c>
      <c r="C44" s="41">
        <f>SUM(C45:C52)</f>
        <v>615011334</v>
      </c>
      <c r="D44" s="41">
        <f>SUM(D45:D52)</f>
        <v>730089522</v>
      </c>
      <c r="E44" s="41">
        <f>SUM(E45:E52)</f>
        <v>728944075.83000004</v>
      </c>
      <c r="F44" s="42">
        <f t="shared" si="0"/>
        <v>0.99843108805771907</v>
      </c>
    </row>
    <row r="45" spans="2:6" x14ac:dyDescent="0.25">
      <c r="B45" s="13" t="s">
        <v>28</v>
      </c>
      <c r="C45" s="27">
        <v>7200122</v>
      </c>
      <c r="D45" s="27">
        <v>30582525</v>
      </c>
      <c r="E45" s="27">
        <v>30582524.66</v>
      </c>
      <c r="F45" s="22">
        <f t="shared" si="0"/>
        <v>0.99999998888253994</v>
      </c>
    </row>
    <row r="46" spans="2:6" x14ac:dyDescent="0.25">
      <c r="B46" s="13" t="s">
        <v>29</v>
      </c>
      <c r="C46" s="27">
        <v>0</v>
      </c>
      <c r="D46" s="27">
        <v>13497497</v>
      </c>
      <c r="E46" s="27">
        <v>13490918.569999998</v>
      </c>
      <c r="F46" s="22">
        <f t="shared" si="0"/>
        <v>0.99951261852475304</v>
      </c>
    </row>
    <row r="47" spans="2:6" x14ac:dyDescent="0.25">
      <c r="B47" s="13" t="s">
        <v>30</v>
      </c>
      <c r="C47" s="27">
        <v>12000000</v>
      </c>
      <c r="D47" s="27">
        <v>11221432</v>
      </c>
      <c r="E47" s="27">
        <v>11221431.67</v>
      </c>
      <c r="F47" s="22">
        <f t="shared" si="0"/>
        <v>0.99999997059198864</v>
      </c>
    </row>
    <row r="48" spans="2:6" x14ac:dyDescent="0.25">
      <c r="B48" s="13" t="s">
        <v>31</v>
      </c>
      <c r="C48" s="27">
        <v>0</v>
      </c>
      <c r="D48" s="27">
        <v>0</v>
      </c>
      <c r="E48" s="27">
        <v>0</v>
      </c>
      <c r="F48" s="22" t="str">
        <f t="shared" si="0"/>
        <v>%</v>
      </c>
    </row>
    <row r="49" spans="2:6" x14ac:dyDescent="0.25">
      <c r="B49" s="13" t="s">
        <v>32</v>
      </c>
      <c r="C49" s="27">
        <v>23954781</v>
      </c>
      <c r="D49" s="27">
        <v>26579528</v>
      </c>
      <c r="E49" s="27">
        <v>26578591.799999997</v>
      </c>
      <c r="F49" s="22">
        <f t="shared" si="0"/>
        <v>0.99996477740312006</v>
      </c>
    </row>
    <row r="50" spans="2:6" x14ac:dyDescent="0.25">
      <c r="B50" s="13" t="s">
        <v>40</v>
      </c>
      <c r="C50" s="27">
        <v>282543278</v>
      </c>
      <c r="D50" s="27">
        <v>313674578</v>
      </c>
      <c r="E50" s="27">
        <v>313669749.63</v>
      </c>
      <c r="F50" s="22">
        <f t="shared" si="0"/>
        <v>0.99998460707262027</v>
      </c>
    </row>
    <row r="51" spans="2:6" x14ac:dyDescent="0.25">
      <c r="B51" s="13" t="s">
        <v>37</v>
      </c>
      <c r="C51" s="27">
        <v>1609542</v>
      </c>
      <c r="D51" s="27">
        <v>5444526</v>
      </c>
      <c r="E51" s="27">
        <v>5444524.9199999999</v>
      </c>
      <c r="F51" s="22">
        <f t="shared" si="0"/>
        <v>0.99999980163562452</v>
      </c>
    </row>
    <row r="52" spans="2:6" x14ac:dyDescent="0.25">
      <c r="B52" s="13" t="s">
        <v>38</v>
      </c>
      <c r="C52" s="27">
        <v>287703611</v>
      </c>
      <c r="D52" s="27">
        <v>329089436</v>
      </c>
      <c r="E52" s="27">
        <v>327956334.58000004</v>
      </c>
      <c r="F52" s="22">
        <f t="shared" si="0"/>
        <v>0.99655685872578437</v>
      </c>
    </row>
    <row r="53" spans="2:6" x14ac:dyDescent="0.25">
      <c r="B53" s="40" t="s">
        <v>16</v>
      </c>
      <c r="C53" s="41">
        <f>+SUM(C54:C62)</f>
        <v>117762600</v>
      </c>
      <c r="D53" s="41">
        <f>+SUM(D54:D62)</f>
        <v>124661954</v>
      </c>
      <c r="E53" s="41">
        <f>+SUM(E54:E62)</f>
        <v>124145925.8</v>
      </c>
      <c r="F53" s="42">
        <f t="shared" si="0"/>
        <v>0.99586057988470156</v>
      </c>
    </row>
    <row r="54" spans="2:6" x14ac:dyDescent="0.25">
      <c r="B54" s="11" t="s">
        <v>28</v>
      </c>
      <c r="C54" s="26">
        <v>124732</v>
      </c>
      <c r="D54" s="26">
        <v>11879203</v>
      </c>
      <c r="E54" s="26">
        <v>11879203</v>
      </c>
      <c r="F54" s="31">
        <f t="shared" si="0"/>
        <v>1</v>
      </c>
    </row>
    <row r="55" spans="2:6" x14ac:dyDescent="0.25">
      <c r="B55" s="13" t="s">
        <v>29</v>
      </c>
      <c r="C55" s="27">
        <v>0</v>
      </c>
      <c r="D55" s="27">
        <v>4607594</v>
      </c>
      <c r="E55" s="27">
        <v>4580690</v>
      </c>
      <c r="F55" s="22">
        <f t="shared" si="0"/>
        <v>0.99416094386788423</v>
      </c>
    </row>
    <row r="56" spans="2:6" x14ac:dyDescent="0.25">
      <c r="B56" s="13" t="s">
        <v>30</v>
      </c>
      <c r="C56" s="27">
        <v>128000</v>
      </c>
      <c r="D56" s="27">
        <v>5969943</v>
      </c>
      <c r="E56" s="27">
        <v>5969943</v>
      </c>
      <c r="F56" s="22">
        <f t="shared" si="0"/>
        <v>1</v>
      </c>
    </row>
    <row r="57" spans="2:6" x14ac:dyDescent="0.25">
      <c r="B57" s="13" t="s">
        <v>31</v>
      </c>
      <c r="C57" s="27">
        <v>0</v>
      </c>
      <c r="D57" s="27">
        <v>0</v>
      </c>
      <c r="E57" s="27">
        <v>0</v>
      </c>
      <c r="F57" s="22" t="str">
        <f t="shared" ref="F57:F59" si="1">IF(E57=0,"%",E57/D57)</f>
        <v>%</v>
      </c>
    </row>
    <row r="58" spans="2:6" x14ac:dyDescent="0.25">
      <c r="B58" s="13" t="s">
        <v>32</v>
      </c>
      <c r="C58" s="27">
        <v>0</v>
      </c>
      <c r="D58" s="27">
        <v>7051651</v>
      </c>
      <c r="E58" s="27">
        <v>7044471</v>
      </c>
      <c r="F58" s="22">
        <f t="shared" si="1"/>
        <v>0.99898179873053838</v>
      </c>
    </row>
    <row r="59" spans="2:6" x14ac:dyDescent="0.25">
      <c r="B59" s="13" t="s">
        <v>36</v>
      </c>
      <c r="C59" s="27">
        <v>0</v>
      </c>
      <c r="D59" s="27">
        <v>129419</v>
      </c>
      <c r="E59" s="27">
        <v>108347</v>
      </c>
      <c r="F59" s="22">
        <f t="shared" si="1"/>
        <v>0.83718001220840832</v>
      </c>
    </row>
    <row r="60" spans="2:6" x14ac:dyDescent="0.25">
      <c r="B60" s="13" t="s">
        <v>40</v>
      </c>
      <c r="C60" s="27">
        <v>43986363</v>
      </c>
      <c r="D60" s="27">
        <v>37393197</v>
      </c>
      <c r="E60" s="27">
        <v>37373881</v>
      </c>
      <c r="F60" s="22">
        <f t="shared" si="0"/>
        <v>0.99948343544950169</v>
      </c>
    </row>
    <row r="61" spans="2:6" x14ac:dyDescent="0.25">
      <c r="B61" s="13" t="s">
        <v>37</v>
      </c>
      <c r="C61" s="27">
        <v>18762008</v>
      </c>
      <c r="D61" s="27">
        <v>8718805</v>
      </c>
      <c r="E61" s="27">
        <v>8277726.7399999993</v>
      </c>
      <c r="F61" s="22">
        <f t="shared" si="0"/>
        <v>0.94941069791100952</v>
      </c>
    </row>
    <row r="62" spans="2:6" x14ac:dyDescent="0.25">
      <c r="B62" s="13" t="s">
        <v>38</v>
      </c>
      <c r="C62" s="27">
        <v>54761497</v>
      </c>
      <c r="D62" s="27">
        <v>48912142</v>
      </c>
      <c r="E62" s="27">
        <v>48911664.060000002</v>
      </c>
      <c r="F62" s="22">
        <f t="shared" si="0"/>
        <v>0.99999022860213327</v>
      </c>
    </row>
    <row r="63" spans="2:6" x14ac:dyDescent="0.25">
      <c r="B63" s="40" t="s">
        <v>15</v>
      </c>
      <c r="C63" s="41">
        <f>+SUM(C64:C76)</f>
        <v>1209933322</v>
      </c>
      <c r="D63" s="41">
        <f>+SUM(D64:D76)</f>
        <v>1212155799</v>
      </c>
      <c r="E63" s="41">
        <f>+SUM(E64:E76)</f>
        <v>1208067022.52</v>
      </c>
      <c r="F63" s="42">
        <f t="shared" si="0"/>
        <v>0.99662685565389109</v>
      </c>
    </row>
    <row r="64" spans="2:6" x14ac:dyDescent="0.25">
      <c r="B64" s="11" t="s">
        <v>28</v>
      </c>
      <c r="C64" s="26">
        <v>45063067</v>
      </c>
      <c r="D64" s="26">
        <v>68524351</v>
      </c>
      <c r="E64" s="26">
        <v>68496169.669999987</v>
      </c>
      <c r="F64" s="31">
        <f t="shared" si="0"/>
        <v>0.99958873992108277</v>
      </c>
    </row>
    <row r="65" spans="2:6" x14ac:dyDescent="0.25">
      <c r="B65" s="13" t="s">
        <v>29</v>
      </c>
      <c r="C65" s="27">
        <v>0</v>
      </c>
      <c r="D65" s="27">
        <v>952223</v>
      </c>
      <c r="E65" s="27">
        <v>936379.83999999985</v>
      </c>
      <c r="F65" s="22">
        <f t="shared" si="0"/>
        <v>0.98336192257485888</v>
      </c>
    </row>
    <row r="66" spans="2:6" x14ac:dyDescent="0.25">
      <c r="B66" s="13" t="s">
        <v>30</v>
      </c>
      <c r="C66" s="27">
        <v>3276</v>
      </c>
      <c r="D66" s="27">
        <v>269204</v>
      </c>
      <c r="E66" s="27">
        <v>260040.27</v>
      </c>
      <c r="F66" s="22">
        <f t="shared" si="0"/>
        <v>0.96595990401331333</v>
      </c>
    </row>
    <row r="67" spans="2:6" x14ac:dyDescent="0.25">
      <c r="B67" s="13" t="s">
        <v>31</v>
      </c>
      <c r="C67" s="27">
        <v>0</v>
      </c>
      <c r="D67" s="27">
        <v>1034293</v>
      </c>
      <c r="E67" s="27">
        <v>1016442.9600000001</v>
      </c>
      <c r="F67" s="22">
        <f t="shared" si="0"/>
        <v>0.9827417956033736</v>
      </c>
    </row>
    <row r="68" spans="2:6" x14ac:dyDescent="0.25">
      <c r="B68" s="13" t="s">
        <v>32</v>
      </c>
      <c r="C68" s="27">
        <v>121266000</v>
      </c>
      <c r="D68" s="27">
        <v>95867775</v>
      </c>
      <c r="E68" s="27">
        <v>95864339.099999994</v>
      </c>
      <c r="F68" s="22">
        <f t="shared" si="0"/>
        <v>0.99996416001101507</v>
      </c>
    </row>
    <row r="69" spans="2:6" x14ac:dyDescent="0.25">
      <c r="B69" s="13" t="s">
        <v>33</v>
      </c>
      <c r="C69" s="27">
        <v>0</v>
      </c>
      <c r="D69" s="27">
        <v>817537</v>
      </c>
      <c r="E69" s="27">
        <v>772887.41000000015</v>
      </c>
      <c r="F69" s="22">
        <f t="shared" si="0"/>
        <v>0.9453852363868549</v>
      </c>
    </row>
    <row r="70" spans="2:6" x14ac:dyDescent="0.25">
      <c r="B70" s="13" t="s">
        <v>34</v>
      </c>
      <c r="C70" s="27">
        <v>0</v>
      </c>
      <c r="D70" s="27">
        <v>765388</v>
      </c>
      <c r="E70" s="27">
        <v>702394.29000000015</v>
      </c>
      <c r="F70" s="22">
        <f t="shared" si="0"/>
        <v>0.91769702425436528</v>
      </c>
    </row>
    <row r="71" spans="2:6" x14ac:dyDescent="0.25">
      <c r="B71" s="13" t="s">
        <v>35</v>
      </c>
      <c r="C71" s="27">
        <v>0</v>
      </c>
      <c r="D71" s="27">
        <v>441411</v>
      </c>
      <c r="E71" s="27">
        <v>428437.20999999996</v>
      </c>
      <c r="F71" s="22">
        <f t="shared" si="0"/>
        <v>0.97060836725863187</v>
      </c>
    </row>
    <row r="72" spans="2:6" x14ac:dyDescent="0.25">
      <c r="B72" s="13" t="s">
        <v>36</v>
      </c>
      <c r="C72" s="27">
        <v>3163164</v>
      </c>
      <c r="D72" s="27">
        <v>3950978</v>
      </c>
      <c r="E72" s="27">
        <v>3573430.0199999996</v>
      </c>
      <c r="F72" s="22">
        <f t="shared" si="0"/>
        <v>0.90444189261494234</v>
      </c>
    </row>
    <row r="73" spans="2:6" x14ac:dyDescent="0.25">
      <c r="B73" s="13" t="s">
        <v>40</v>
      </c>
      <c r="C73" s="27">
        <v>0</v>
      </c>
      <c r="D73" s="27">
        <v>658087</v>
      </c>
      <c r="E73" s="27">
        <v>654627.35</v>
      </c>
      <c r="F73" s="22">
        <f t="shared" si="0"/>
        <v>0.99474286834415504</v>
      </c>
    </row>
    <row r="74" spans="2:6" x14ac:dyDescent="0.25">
      <c r="B74" s="13" t="s">
        <v>39</v>
      </c>
      <c r="C74" s="27">
        <v>0</v>
      </c>
      <c r="D74" s="27">
        <v>10000</v>
      </c>
      <c r="E74" s="27">
        <v>9999.369999999999</v>
      </c>
      <c r="F74" s="22">
        <f t="shared" si="0"/>
        <v>0.99993699999999985</v>
      </c>
    </row>
    <row r="75" spans="2:6" x14ac:dyDescent="0.25">
      <c r="B75" s="13" t="s">
        <v>37</v>
      </c>
      <c r="C75" s="27">
        <v>19954195</v>
      </c>
      <c r="D75" s="27">
        <v>18736033</v>
      </c>
      <c r="E75" s="27">
        <v>17364762.299999993</v>
      </c>
      <c r="F75" s="22">
        <f t="shared" si="0"/>
        <v>0.92681104372521084</v>
      </c>
    </row>
    <row r="76" spans="2:6" x14ac:dyDescent="0.25">
      <c r="B76" s="13" t="s">
        <v>38</v>
      </c>
      <c r="C76" s="27">
        <v>1020483620</v>
      </c>
      <c r="D76" s="27">
        <v>1020128519</v>
      </c>
      <c r="E76" s="27">
        <v>1017987112.73</v>
      </c>
      <c r="F76" s="22">
        <f t="shared" si="0"/>
        <v>0.99790084657950828</v>
      </c>
    </row>
    <row r="77" spans="2:6" x14ac:dyDescent="0.25">
      <c r="B77" s="43" t="s">
        <v>3</v>
      </c>
      <c r="C77" s="44">
        <f>+C63+C53+C44+C30+C23+C9</f>
        <v>9499521897</v>
      </c>
      <c r="D77" s="44">
        <f>+D63+D53+D44+D30+D23+D9</f>
        <v>9322663553</v>
      </c>
      <c r="E77" s="44">
        <f>+E63+E53+E44+E30+E23+E9</f>
        <v>9290668294.9799995</v>
      </c>
      <c r="F77" s="45">
        <f t="shared" si="0"/>
        <v>0.99656801322517918</v>
      </c>
    </row>
    <row r="78" spans="2:6" x14ac:dyDescent="0.2">
      <c r="B78" s="34" t="s">
        <v>43</v>
      </c>
      <c r="C78" s="9"/>
      <c r="D78" s="9"/>
      <c r="E78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>
      <selection activeCell="B50" sqref="B50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8" t="s">
        <v>41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34</v>
      </c>
      <c r="C10" s="26">
        <v>0</v>
      </c>
      <c r="D10" s="26">
        <v>0</v>
      </c>
      <c r="E10" s="26">
        <v>0</v>
      </c>
      <c r="F10" s="32" t="str">
        <f t="shared" ref="F10:F49" si="0">IF(D10=0,"%",E10/D10)</f>
        <v>%</v>
      </c>
    </row>
    <row r="11" spans="2:6" x14ac:dyDescent="0.25">
      <c r="B11" s="63" t="s">
        <v>37</v>
      </c>
      <c r="C11" s="64">
        <v>0</v>
      </c>
      <c r="D11" s="64">
        <v>0</v>
      </c>
      <c r="E11" s="64">
        <v>0</v>
      </c>
      <c r="F11" s="32" t="str">
        <f t="shared" si="0"/>
        <v>%</v>
      </c>
    </row>
    <row r="12" spans="2:6" x14ac:dyDescent="0.25">
      <c r="B12" s="63" t="s">
        <v>38</v>
      </c>
      <c r="C12" s="64">
        <v>0</v>
      </c>
      <c r="D12" s="64">
        <v>0</v>
      </c>
      <c r="E12" s="64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37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+SUM(C17:C28)</f>
        <v>0</v>
      </c>
      <c r="D16" s="41">
        <f>+SUM(D17:D28)</f>
        <v>0</v>
      </c>
      <c r="E16" s="41">
        <f>+SUM(E17:E28)</f>
        <v>0</v>
      </c>
      <c r="F16" s="42" t="str">
        <f t="shared" si="0"/>
        <v>%</v>
      </c>
    </row>
    <row r="17" spans="2:6" x14ac:dyDescent="0.25">
      <c r="B17" s="11" t="s">
        <v>27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28</v>
      </c>
      <c r="C18" s="27">
        <v>0</v>
      </c>
      <c r="D18" s="27">
        <v>0</v>
      </c>
      <c r="E18" s="27">
        <v>0</v>
      </c>
      <c r="F18" s="32" t="str">
        <f t="shared" si="0"/>
        <v>%</v>
      </c>
    </row>
    <row r="19" spans="2:6" x14ac:dyDescent="0.25">
      <c r="B19" s="13" t="s">
        <v>29</v>
      </c>
      <c r="C19" s="27">
        <v>0</v>
      </c>
      <c r="D19" s="27">
        <v>0</v>
      </c>
      <c r="E19" s="27">
        <v>0</v>
      </c>
      <c r="F19" s="32" t="str">
        <f t="shared" si="0"/>
        <v>%</v>
      </c>
    </row>
    <row r="20" spans="2:6" x14ac:dyDescent="0.25">
      <c r="B20" s="13" t="s">
        <v>30</v>
      </c>
      <c r="C20" s="27">
        <v>0</v>
      </c>
      <c r="D20" s="27">
        <v>0</v>
      </c>
      <c r="E20" s="27">
        <v>0</v>
      </c>
      <c r="F20" s="32" t="str">
        <f t="shared" si="0"/>
        <v>%</v>
      </c>
    </row>
    <row r="21" spans="2:6" x14ac:dyDescent="0.25">
      <c r="B21" s="13" t="s">
        <v>31</v>
      </c>
      <c r="C21" s="27">
        <v>0</v>
      </c>
      <c r="D21" s="27">
        <v>0</v>
      </c>
      <c r="E21" s="27">
        <v>0</v>
      </c>
      <c r="F21" s="32" t="str">
        <f t="shared" si="0"/>
        <v>%</v>
      </c>
    </row>
    <row r="22" spans="2:6" x14ac:dyDescent="0.25">
      <c r="B22" s="13" t="s">
        <v>32</v>
      </c>
      <c r="C22" s="27">
        <v>0</v>
      </c>
      <c r="D22" s="27">
        <v>0</v>
      </c>
      <c r="E22" s="27">
        <v>0</v>
      </c>
      <c r="F22" s="32" t="str">
        <f t="shared" si="0"/>
        <v>%</v>
      </c>
    </row>
    <row r="23" spans="2:6" x14ac:dyDescent="0.25">
      <c r="B23" s="13" t="s">
        <v>33</v>
      </c>
      <c r="C23" s="27">
        <v>0</v>
      </c>
      <c r="D23" s="27">
        <v>0</v>
      </c>
      <c r="E23" s="27">
        <v>0</v>
      </c>
      <c r="F23" s="32" t="str">
        <f t="shared" si="0"/>
        <v>%</v>
      </c>
    </row>
    <row r="24" spans="2:6" x14ac:dyDescent="0.25">
      <c r="B24" s="13" t="s">
        <v>34</v>
      </c>
      <c r="C24" s="27">
        <v>0</v>
      </c>
      <c r="D24" s="27">
        <v>0</v>
      </c>
      <c r="E24" s="27">
        <v>0</v>
      </c>
      <c r="F24" s="32" t="str">
        <f t="shared" si="0"/>
        <v>%</v>
      </c>
    </row>
    <row r="25" spans="2:6" x14ac:dyDescent="0.25">
      <c r="B25" s="13" t="s">
        <v>35</v>
      </c>
      <c r="C25" s="27">
        <v>0</v>
      </c>
      <c r="D25" s="27">
        <v>0</v>
      </c>
      <c r="E25" s="27">
        <v>0</v>
      </c>
      <c r="F25" s="32" t="str">
        <f t="shared" si="0"/>
        <v>%</v>
      </c>
    </row>
    <row r="26" spans="2:6" x14ac:dyDescent="0.25">
      <c r="B26" s="13" t="s">
        <v>40</v>
      </c>
      <c r="C26" s="27">
        <v>0</v>
      </c>
      <c r="D26" s="27">
        <v>0</v>
      </c>
      <c r="E26" s="27">
        <v>0</v>
      </c>
      <c r="F26" s="32" t="str">
        <f t="shared" si="0"/>
        <v>%</v>
      </c>
    </row>
    <row r="27" spans="2:6" x14ac:dyDescent="0.25">
      <c r="B27" s="13" t="s">
        <v>37</v>
      </c>
      <c r="C27" s="27">
        <v>0</v>
      </c>
      <c r="D27" s="27">
        <v>0</v>
      </c>
      <c r="E27" s="27">
        <v>0</v>
      </c>
      <c r="F27" s="32" t="str">
        <f t="shared" si="0"/>
        <v>%</v>
      </c>
    </row>
    <row r="28" spans="2:6" x14ac:dyDescent="0.25">
      <c r="B28" s="13" t="s">
        <v>38</v>
      </c>
      <c r="C28" s="27">
        <v>0</v>
      </c>
      <c r="D28" s="27">
        <v>0</v>
      </c>
      <c r="E28" s="27">
        <v>0</v>
      </c>
      <c r="F28" s="32" t="str">
        <f t="shared" si="0"/>
        <v>%</v>
      </c>
    </row>
    <row r="29" spans="2:6" hidden="1" x14ac:dyDescent="0.25">
      <c r="B29" s="40" t="s">
        <v>17</v>
      </c>
      <c r="C29" s="41">
        <f>+SUM(C30:C33)</f>
        <v>0</v>
      </c>
      <c r="D29" s="41">
        <f t="shared" ref="D29:E29" si="1">+SUM(D30:D33)</f>
        <v>0</v>
      </c>
      <c r="E29" s="41">
        <f t="shared" si="1"/>
        <v>0</v>
      </c>
      <c r="F29" s="42" t="str">
        <f t="shared" ref="F29:F33" si="2">IF(D29=0,"%",E29/D29)</f>
        <v>%</v>
      </c>
    </row>
    <row r="30" spans="2:6" hidden="1" x14ac:dyDescent="0.25">
      <c r="B30" s="13" t="s">
        <v>24</v>
      </c>
      <c r="C30" s="27">
        <v>0</v>
      </c>
      <c r="D30" s="27">
        <v>0</v>
      </c>
      <c r="E30" s="27">
        <v>0</v>
      </c>
      <c r="F30" s="32" t="str">
        <f t="shared" si="2"/>
        <v>%</v>
      </c>
    </row>
    <row r="31" spans="2:6" hidden="1" x14ac:dyDescent="0.25">
      <c r="B31" s="13" t="s">
        <v>25</v>
      </c>
      <c r="C31" s="27">
        <v>0</v>
      </c>
      <c r="D31" s="27">
        <v>0</v>
      </c>
      <c r="E31" s="27">
        <v>0</v>
      </c>
      <c r="F31" s="32" t="str">
        <f t="shared" si="2"/>
        <v>%</v>
      </c>
    </row>
    <row r="32" spans="2:6" hidden="1" x14ac:dyDescent="0.25">
      <c r="B32" s="13" t="s">
        <v>26</v>
      </c>
      <c r="C32" s="27">
        <v>0</v>
      </c>
      <c r="D32" s="27">
        <v>0</v>
      </c>
      <c r="E32" s="27">
        <v>0</v>
      </c>
      <c r="F32" s="32" t="str">
        <f t="shared" si="2"/>
        <v>%</v>
      </c>
    </row>
    <row r="33" spans="2:6" hidden="1" x14ac:dyDescent="0.25">
      <c r="B33" s="14"/>
      <c r="C33" s="28">
        <v>0</v>
      </c>
      <c r="D33" s="28">
        <v>0</v>
      </c>
      <c r="E33" s="28">
        <v>0</v>
      </c>
      <c r="F33" s="33" t="str">
        <f t="shared" si="2"/>
        <v>%</v>
      </c>
    </row>
    <row r="34" spans="2:6" x14ac:dyDescent="0.25">
      <c r="B34" s="40" t="s">
        <v>16</v>
      </c>
      <c r="C34" s="41">
        <f>+SUM(C35:C39)</f>
        <v>0</v>
      </c>
      <c r="D34" s="41">
        <f>+SUM(D35:D39)</f>
        <v>0</v>
      </c>
      <c r="E34" s="41">
        <f>+SUM(E35:E39)</f>
        <v>0</v>
      </c>
      <c r="F34" s="42" t="str">
        <f t="shared" si="0"/>
        <v>%</v>
      </c>
    </row>
    <row r="35" spans="2:6" x14ac:dyDescent="0.25">
      <c r="B35" s="11" t="s">
        <v>37</v>
      </c>
      <c r="C35" s="26">
        <v>0</v>
      </c>
      <c r="D35" s="26">
        <v>0</v>
      </c>
      <c r="E35" s="26">
        <v>0</v>
      </c>
      <c r="F35" s="32" t="str">
        <f t="shared" si="0"/>
        <v>%</v>
      </c>
    </row>
    <row r="36" spans="2:6" hidden="1" x14ac:dyDescent="0.25">
      <c r="B36" s="38"/>
      <c r="C36" s="39">
        <v>0</v>
      </c>
      <c r="D36" s="39">
        <v>0</v>
      </c>
      <c r="E36" s="39">
        <v>0</v>
      </c>
      <c r="F36" s="32" t="str">
        <f t="shared" si="0"/>
        <v>%</v>
      </c>
    </row>
    <row r="37" spans="2:6" hidden="1" x14ac:dyDescent="0.25">
      <c r="B37" s="38"/>
      <c r="C37" s="39">
        <v>0</v>
      </c>
      <c r="D37" s="39">
        <v>0</v>
      </c>
      <c r="E37" s="39">
        <v>0</v>
      </c>
      <c r="F37" s="32" t="str">
        <f t="shared" si="0"/>
        <v>%</v>
      </c>
    </row>
    <row r="38" spans="2:6" hidden="1" x14ac:dyDescent="0.25">
      <c r="B38" s="38"/>
      <c r="C38" s="39">
        <v>0</v>
      </c>
      <c r="D38" s="39">
        <v>0</v>
      </c>
      <c r="E38" s="39">
        <v>0</v>
      </c>
      <c r="F38" s="32" t="str">
        <f t="shared" si="0"/>
        <v>%</v>
      </c>
    </row>
    <row r="39" spans="2:6" hidden="1" x14ac:dyDescent="0.25">
      <c r="B39" s="38"/>
      <c r="C39" s="39">
        <v>0</v>
      </c>
      <c r="D39" s="39">
        <v>0</v>
      </c>
      <c r="E39" s="39">
        <v>0</v>
      </c>
      <c r="F39" s="32" t="str">
        <f t="shared" si="0"/>
        <v>%</v>
      </c>
    </row>
    <row r="40" spans="2:6" x14ac:dyDescent="0.25">
      <c r="B40" s="40" t="s">
        <v>15</v>
      </c>
      <c r="C40" s="41">
        <f>+SUM(C41:C48)</f>
        <v>0</v>
      </c>
      <c r="D40" s="41">
        <f t="shared" ref="D40:E40" si="3">+SUM(D41:D48)</f>
        <v>0</v>
      </c>
      <c r="E40" s="41">
        <f t="shared" si="3"/>
        <v>0</v>
      </c>
      <c r="F40" s="42" t="str">
        <f t="shared" si="0"/>
        <v>%</v>
      </c>
    </row>
    <row r="41" spans="2:6" x14ac:dyDescent="0.25">
      <c r="B41" s="13" t="s">
        <v>37</v>
      </c>
      <c r="C41" s="27">
        <v>0</v>
      </c>
      <c r="D41" s="27">
        <v>0</v>
      </c>
      <c r="E41" s="27">
        <v>0</v>
      </c>
      <c r="F41" s="32" t="str">
        <f t="shared" si="0"/>
        <v>%</v>
      </c>
    </row>
    <row r="42" spans="2:6" x14ac:dyDescent="0.25">
      <c r="B42" s="13" t="s">
        <v>38</v>
      </c>
      <c r="C42" s="27">
        <v>0</v>
      </c>
      <c r="D42" s="27">
        <v>0</v>
      </c>
      <c r="E42" s="27">
        <v>0</v>
      </c>
      <c r="F42" s="32" t="str">
        <f t="shared" si="0"/>
        <v>%</v>
      </c>
    </row>
    <row r="43" spans="2:6" hidden="1" x14ac:dyDescent="0.25">
      <c r="B43" s="13"/>
      <c r="C43" s="27"/>
      <c r="D43" s="27"/>
      <c r="E43" s="27"/>
      <c r="F43" s="32" t="str">
        <f t="shared" si="0"/>
        <v>%</v>
      </c>
    </row>
    <row r="44" spans="2:6" hidden="1" x14ac:dyDescent="0.25">
      <c r="B44" s="13"/>
      <c r="C44" s="27"/>
      <c r="D44" s="27"/>
      <c r="E44" s="27"/>
      <c r="F44" s="32" t="str">
        <f t="shared" si="0"/>
        <v>%</v>
      </c>
    </row>
    <row r="45" spans="2:6" ht="15" hidden="1" customHeight="1" x14ac:dyDescent="0.25">
      <c r="B45" s="13"/>
      <c r="C45" s="27"/>
      <c r="D45" s="27"/>
      <c r="E45" s="27"/>
      <c r="F45" s="32" t="str">
        <f t="shared" si="0"/>
        <v>%</v>
      </c>
    </row>
    <row r="46" spans="2:6" hidden="1" x14ac:dyDescent="0.25">
      <c r="B46" s="13"/>
      <c r="C46" s="27"/>
      <c r="D46" s="27"/>
      <c r="E46" s="27"/>
      <c r="F46" s="32" t="str">
        <f t="shared" si="0"/>
        <v>%</v>
      </c>
    </row>
    <row r="47" spans="2:6" hidden="1" x14ac:dyDescent="0.25">
      <c r="B47" s="13"/>
      <c r="C47" s="27"/>
      <c r="D47" s="27"/>
      <c r="E47" s="27"/>
      <c r="F47" s="32" t="str">
        <f t="shared" si="0"/>
        <v>%</v>
      </c>
    </row>
    <row r="48" spans="2:6" hidden="1" x14ac:dyDescent="0.25">
      <c r="B48" s="13"/>
      <c r="C48" s="27"/>
      <c r="D48" s="27"/>
      <c r="E48" s="27"/>
      <c r="F48" s="32" t="str">
        <f t="shared" si="0"/>
        <v>%</v>
      </c>
    </row>
    <row r="49" spans="2:6" x14ac:dyDescent="0.25">
      <c r="B49" s="43" t="s">
        <v>3</v>
      </c>
      <c r="C49" s="44">
        <f>+C40+C34+C29+C16+C14+C9</f>
        <v>0</v>
      </c>
      <c r="D49" s="44">
        <f t="shared" ref="D49:E49" si="4">+D40+D34+D29+D16+D14+D9</f>
        <v>0</v>
      </c>
      <c r="E49" s="44">
        <f t="shared" si="4"/>
        <v>0</v>
      </c>
      <c r="F49" s="45" t="str">
        <f t="shared" si="0"/>
        <v>%</v>
      </c>
    </row>
    <row r="50" spans="2:6" x14ac:dyDescent="0.25">
      <c r="B50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8" t="s">
        <v>8</v>
      </c>
      <c r="C2" s="68"/>
      <c r="D2" s="68"/>
      <c r="E2" s="68"/>
      <c r="F2" s="68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8" t="s">
        <v>41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SUM(C10:C12)</f>
        <v>0</v>
      </c>
      <c r="D9" s="41">
        <f t="shared" ref="D9:E9" si="0">SUM(D10:D12)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38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/>
      <c r="D11" s="64"/>
      <c r="E11" s="64"/>
      <c r="F11" s="23" t="str">
        <f t="shared" si="1"/>
        <v>%</v>
      </c>
    </row>
    <row r="12" spans="2:6" hidden="1" x14ac:dyDescent="0.25">
      <c r="B12" s="63"/>
      <c r="C12" s="64"/>
      <c r="D12" s="64"/>
      <c r="E12" s="64"/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/>
      <c r="D14" s="27"/>
      <c r="E14" s="27"/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38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/>
      <c r="D17" s="64"/>
      <c r="E17" s="64"/>
      <c r="F17" s="23" t="str">
        <f t="shared" si="3"/>
        <v>%</v>
      </c>
    </row>
    <row r="18" spans="2:6" hidden="1" x14ac:dyDescent="0.25">
      <c r="B18" s="63"/>
      <c r="C18" s="64"/>
      <c r="D18" s="64"/>
      <c r="E18" s="64"/>
      <c r="F18" s="23" t="str">
        <f t="shared" si="3"/>
        <v>%</v>
      </c>
    </row>
    <row r="19" spans="2:6" hidden="1" x14ac:dyDescent="0.25">
      <c r="B19" s="63"/>
      <c r="C19" s="64"/>
      <c r="D19" s="64"/>
      <c r="E19" s="64"/>
      <c r="F19" s="23" t="str">
        <f t="shared" si="3"/>
        <v>%</v>
      </c>
    </row>
    <row r="20" spans="2:6" hidden="1" x14ac:dyDescent="0.25">
      <c r="B20" s="63"/>
      <c r="C20" s="64"/>
      <c r="D20" s="64"/>
      <c r="E20" s="64"/>
      <c r="F20" s="23" t="str">
        <f t="shared" si="3"/>
        <v>%</v>
      </c>
    </row>
    <row r="21" spans="2:6" hidden="1" x14ac:dyDescent="0.25">
      <c r="B21" s="63"/>
      <c r="C21" s="64"/>
      <c r="D21" s="64"/>
      <c r="E21" s="64"/>
      <c r="F21" s="23" t="str">
        <f t="shared" si="3"/>
        <v>%</v>
      </c>
    </row>
    <row r="22" spans="2:6" hidden="1" x14ac:dyDescent="0.25">
      <c r="B22" s="63"/>
      <c r="C22" s="64"/>
      <c r="D22" s="64"/>
      <c r="E22" s="64"/>
      <c r="F22" s="23" t="str">
        <f t="shared" si="3"/>
        <v>%</v>
      </c>
    </row>
    <row r="23" spans="2:6" hidden="1" x14ac:dyDescent="0.25">
      <c r="B23" s="63"/>
      <c r="C23" s="64"/>
      <c r="D23" s="64"/>
      <c r="E23" s="64"/>
      <c r="F23" s="23" t="str">
        <f t="shared" si="3"/>
        <v>%</v>
      </c>
    </row>
    <row r="24" spans="2:6" hidden="1" x14ac:dyDescent="0.25">
      <c r="B24" s="63"/>
      <c r="C24" s="64"/>
      <c r="D24" s="64"/>
      <c r="E24" s="64"/>
      <c r="F24" s="23" t="str">
        <f t="shared" si="3"/>
        <v>%</v>
      </c>
    </row>
    <row r="25" spans="2:6" hidden="1" x14ac:dyDescent="0.25">
      <c r="B25" s="63"/>
      <c r="C25" s="64"/>
      <c r="D25" s="64"/>
      <c r="E25" s="64"/>
      <c r="F25" s="23" t="str">
        <f t="shared" si="3"/>
        <v>%</v>
      </c>
    </row>
    <row r="26" spans="2:6" hidden="1" x14ac:dyDescent="0.25">
      <c r="B26" s="63"/>
      <c r="C26" s="64"/>
      <c r="D26" s="64"/>
      <c r="E26" s="64"/>
      <c r="F26" s="23" t="str">
        <f t="shared" si="3"/>
        <v>%</v>
      </c>
    </row>
    <row r="27" spans="2:6" hidden="1" x14ac:dyDescent="0.25">
      <c r="B27" s="63"/>
      <c r="C27" s="64"/>
      <c r="D27" s="64"/>
      <c r="E27" s="64"/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38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164314235</v>
      </c>
      <c r="D32" s="41">
        <f>SUM(D33:D35)</f>
        <v>53125658</v>
      </c>
      <c r="E32" s="41">
        <f>SUM(E33:E35)</f>
        <v>46049407.090000004</v>
      </c>
      <c r="F32" s="42">
        <f t="shared" ref="F32:F35" si="7">IF(E32=0,"%",E32/D32)</f>
        <v>0.86680163264989596</v>
      </c>
    </row>
    <row r="33" spans="2:6" x14ac:dyDescent="0.25">
      <c r="B33" s="11" t="s">
        <v>38</v>
      </c>
      <c r="C33" s="26">
        <v>164314235</v>
      </c>
      <c r="D33" s="26">
        <v>53125658</v>
      </c>
      <c r="E33" s="26">
        <v>46049407.090000004</v>
      </c>
      <c r="F33" s="23">
        <f t="shared" si="7"/>
        <v>0.86680163264989596</v>
      </c>
    </row>
    <row r="34" spans="2:6" hidden="1" x14ac:dyDescent="0.25">
      <c r="B34" s="65"/>
      <c r="C34" s="64"/>
      <c r="D34" s="64"/>
      <c r="E34" s="64"/>
      <c r="F34" s="23" t="str">
        <f t="shared" si="7"/>
        <v>%</v>
      </c>
    </row>
    <row r="35" spans="2:6" hidden="1" x14ac:dyDescent="0.25">
      <c r="B35" s="65"/>
      <c r="C35" s="64"/>
      <c r="D35" s="64"/>
      <c r="E35" s="64"/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164314235</v>
      </c>
      <c r="D36" s="44">
        <f>+D9+D13+D15+D28+D30+D32</f>
        <v>53125658</v>
      </c>
      <c r="E36" s="44">
        <f>+E9+E13+E15+E28+E30+E32</f>
        <v>46049407.090000004</v>
      </c>
      <c r="F36" s="45">
        <f t="shared" ref="F36" si="8">IF(D36=0,"%",E36/D36)</f>
        <v>0.86680163264989596</v>
      </c>
    </row>
    <row r="37" spans="2:6" x14ac:dyDescent="0.25">
      <c r="B37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8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41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37" si="1">IF(E9=0,"%",E9/D9)</f>
        <v>%</v>
      </c>
    </row>
    <row r="10" spans="2:6" x14ac:dyDescent="0.25">
      <c r="B10" s="25" t="s">
        <v>38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+SUM(C12:C23)</f>
        <v>38253804</v>
      </c>
      <c r="D11" s="41">
        <f>+SUM(D12:D23)</f>
        <v>736834563</v>
      </c>
      <c r="E11" s="41">
        <f>+SUM(E12:E23)</f>
        <v>712761511.13999963</v>
      </c>
      <c r="F11" s="42">
        <f t="shared" ref="F11:F12" si="2">IF(E11=0,"%",E11/D11)</f>
        <v>0.96732909520152299</v>
      </c>
    </row>
    <row r="12" spans="2:6" x14ac:dyDescent="0.25">
      <c r="B12" s="25" t="s">
        <v>28</v>
      </c>
      <c r="C12" s="26">
        <v>0</v>
      </c>
      <c r="D12" s="26">
        <v>42219357</v>
      </c>
      <c r="E12" s="26">
        <v>41273887.94000002</v>
      </c>
      <c r="F12" s="23">
        <f t="shared" si="2"/>
        <v>0.97760579205410492</v>
      </c>
    </row>
    <row r="13" spans="2:6" x14ac:dyDescent="0.25">
      <c r="B13" s="24" t="s">
        <v>29</v>
      </c>
      <c r="C13" s="27">
        <v>0</v>
      </c>
      <c r="D13" s="27">
        <v>4270440</v>
      </c>
      <c r="E13" s="27">
        <v>4176550.8800000004</v>
      </c>
      <c r="F13" s="32">
        <f t="shared" si="1"/>
        <v>0.97801418120849382</v>
      </c>
    </row>
    <row r="14" spans="2:6" x14ac:dyDescent="0.25">
      <c r="B14" s="24" t="s">
        <v>30</v>
      </c>
      <c r="C14" s="27">
        <v>0</v>
      </c>
      <c r="D14" s="27">
        <v>231113</v>
      </c>
      <c r="E14" s="27">
        <v>222027.94999999998</v>
      </c>
      <c r="F14" s="32">
        <f t="shared" si="1"/>
        <v>0.96069000878358202</v>
      </c>
    </row>
    <row r="15" spans="2:6" x14ac:dyDescent="0.25">
      <c r="B15" s="24" t="s">
        <v>31</v>
      </c>
      <c r="C15" s="27">
        <v>107800</v>
      </c>
      <c r="D15" s="27">
        <v>9380557</v>
      </c>
      <c r="E15" s="27">
        <v>9196470.8300000019</v>
      </c>
      <c r="F15" s="32">
        <f t="shared" si="1"/>
        <v>0.98037577406117804</v>
      </c>
    </row>
    <row r="16" spans="2:6" x14ac:dyDescent="0.25">
      <c r="B16" s="24" t="s">
        <v>32</v>
      </c>
      <c r="C16" s="27">
        <v>0</v>
      </c>
      <c r="D16" s="27">
        <v>74261114</v>
      </c>
      <c r="E16" s="27">
        <v>67354885.130000055</v>
      </c>
      <c r="F16" s="32">
        <f t="shared" si="1"/>
        <v>0.90700073702099404</v>
      </c>
    </row>
    <row r="17" spans="2:6" x14ac:dyDescent="0.25">
      <c r="B17" s="24" t="s">
        <v>33</v>
      </c>
      <c r="C17" s="27">
        <v>0</v>
      </c>
      <c r="D17" s="27">
        <v>4202</v>
      </c>
      <c r="E17" s="27">
        <v>0</v>
      </c>
      <c r="F17" s="32" t="str">
        <f t="shared" si="1"/>
        <v>%</v>
      </c>
    </row>
    <row r="18" spans="2:6" x14ac:dyDescent="0.25">
      <c r="B18" s="24" t="s">
        <v>34</v>
      </c>
      <c r="C18" s="27">
        <v>0</v>
      </c>
      <c r="D18" s="27">
        <v>13017369</v>
      </c>
      <c r="E18" s="27">
        <v>12282380.200000001</v>
      </c>
      <c r="F18" s="32">
        <f t="shared" si="1"/>
        <v>0.94353783779195333</v>
      </c>
    </row>
    <row r="19" spans="2:6" x14ac:dyDescent="0.25">
      <c r="B19" s="24" t="s">
        <v>35</v>
      </c>
      <c r="C19" s="27">
        <v>0</v>
      </c>
      <c r="D19" s="27">
        <v>1635252</v>
      </c>
      <c r="E19" s="27">
        <v>1620401.85</v>
      </c>
      <c r="F19" s="32">
        <f t="shared" si="1"/>
        <v>0.99091873913011574</v>
      </c>
    </row>
    <row r="20" spans="2:6" x14ac:dyDescent="0.25">
      <c r="B20" s="24" t="s">
        <v>36</v>
      </c>
      <c r="C20" s="27">
        <v>0</v>
      </c>
      <c r="D20" s="27">
        <v>3055942</v>
      </c>
      <c r="E20" s="27">
        <v>2843015.1300000004</v>
      </c>
      <c r="F20" s="32">
        <f t="shared" si="1"/>
        <v>0.93032365470287082</v>
      </c>
    </row>
    <row r="21" spans="2:6" x14ac:dyDescent="0.25">
      <c r="B21" s="24" t="s">
        <v>40</v>
      </c>
      <c r="C21" s="27">
        <v>0</v>
      </c>
      <c r="D21" s="27">
        <v>9379372</v>
      </c>
      <c r="E21" s="27">
        <v>7965261.1500000022</v>
      </c>
      <c r="F21" s="32">
        <f t="shared" si="1"/>
        <v>0.84923181957171567</v>
      </c>
    </row>
    <row r="22" spans="2:6" x14ac:dyDescent="0.25">
      <c r="B22" s="24" t="s">
        <v>37</v>
      </c>
      <c r="C22" s="27">
        <v>0</v>
      </c>
      <c r="D22" s="27">
        <v>26458</v>
      </c>
      <c r="E22" s="27">
        <v>26358.68</v>
      </c>
      <c r="F22" s="32">
        <f t="shared" si="1"/>
        <v>0.99624612593544482</v>
      </c>
    </row>
    <row r="23" spans="2:6" x14ac:dyDescent="0.25">
      <c r="B23" s="24" t="s">
        <v>38</v>
      </c>
      <c r="C23" s="27">
        <v>38146004</v>
      </c>
      <c r="D23" s="27">
        <v>579353387</v>
      </c>
      <c r="E23" s="27">
        <v>565800271.3999995</v>
      </c>
      <c r="F23" s="32">
        <f t="shared" si="1"/>
        <v>0.97660647904350562</v>
      </c>
    </row>
    <row r="24" spans="2:6" x14ac:dyDescent="0.25">
      <c r="B24" s="40" t="s">
        <v>17</v>
      </c>
      <c r="C24" s="41">
        <f>SUM(C25:C26)</f>
        <v>0</v>
      </c>
      <c r="D24" s="41">
        <f t="shared" ref="D24:E24" si="3">SUM(D25:D26)</f>
        <v>0</v>
      </c>
      <c r="E24" s="41">
        <f t="shared" si="3"/>
        <v>0</v>
      </c>
      <c r="F24" s="42" t="str">
        <f t="shared" ref="F24:F25" si="4">IF(E24=0,"%",E24/D24)</f>
        <v>%</v>
      </c>
    </row>
    <row r="25" spans="2:6" x14ac:dyDescent="0.25">
      <c r="B25" s="24" t="s">
        <v>23</v>
      </c>
      <c r="C25" s="27">
        <v>0</v>
      </c>
      <c r="D25" s="27">
        <v>0</v>
      </c>
      <c r="E25" s="27">
        <v>0</v>
      </c>
      <c r="F25" s="32" t="str">
        <f t="shared" si="4"/>
        <v>%</v>
      </c>
    </row>
    <row r="26" spans="2:6" x14ac:dyDescent="0.25">
      <c r="B26" s="61" t="s">
        <v>26</v>
      </c>
      <c r="C26" s="62">
        <v>0</v>
      </c>
      <c r="D26" s="62">
        <v>0</v>
      </c>
      <c r="E26" s="62">
        <v>0</v>
      </c>
      <c r="F26" s="32" t="str">
        <f t="shared" si="1"/>
        <v>%</v>
      </c>
    </row>
    <row r="27" spans="2:6" x14ac:dyDescent="0.25">
      <c r="B27" s="40" t="s">
        <v>16</v>
      </c>
      <c r="C27" s="41">
        <f>+C28</f>
        <v>0</v>
      </c>
      <c r="D27" s="41">
        <f t="shared" ref="D27:E27" si="5">+D28</f>
        <v>0</v>
      </c>
      <c r="E27" s="41">
        <f t="shared" si="5"/>
        <v>0</v>
      </c>
      <c r="F27" s="42" t="str">
        <f t="shared" si="1"/>
        <v>%</v>
      </c>
    </row>
    <row r="28" spans="2:6" x14ac:dyDescent="0.25">
      <c r="B28" s="24" t="s">
        <v>38</v>
      </c>
      <c r="C28" s="27">
        <v>0</v>
      </c>
      <c r="D28" s="27">
        <v>0</v>
      </c>
      <c r="E28" s="27">
        <v>0</v>
      </c>
      <c r="F28" s="32" t="str">
        <f t="shared" si="1"/>
        <v>%</v>
      </c>
    </row>
    <row r="29" spans="2:6" x14ac:dyDescent="0.25">
      <c r="B29" s="40" t="s">
        <v>15</v>
      </c>
      <c r="C29" s="41">
        <f>+SUM(C30:C36)</f>
        <v>8062328</v>
      </c>
      <c r="D29" s="41">
        <f>+SUM(D30:D36)</f>
        <v>20074060</v>
      </c>
      <c r="E29" s="41">
        <f>+SUM(E30:E36)</f>
        <v>17919555.209999997</v>
      </c>
      <c r="F29" s="42">
        <f t="shared" si="1"/>
        <v>0.89267219536057962</v>
      </c>
    </row>
    <row r="30" spans="2:6" x14ac:dyDescent="0.25">
      <c r="B30" s="24" t="s">
        <v>28</v>
      </c>
      <c r="C30" s="27">
        <v>0</v>
      </c>
      <c r="D30" s="27">
        <v>613118</v>
      </c>
      <c r="E30" s="27">
        <v>605892.05000000005</v>
      </c>
      <c r="F30" s="32">
        <f t="shared" si="1"/>
        <v>0.98821442201990484</v>
      </c>
    </row>
    <row r="31" spans="2:6" x14ac:dyDescent="0.25">
      <c r="B31" s="24" t="s">
        <v>30</v>
      </c>
      <c r="C31" s="27">
        <v>0</v>
      </c>
      <c r="D31" s="27">
        <v>40113</v>
      </c>
      <c r="E31" s="27">
        <v>16149.46</v>
      </c>
      <c r="F31" s="32">
        <f t="shared" si="1"/>
        <v>0.40259915738040036</v>
      </c>
    </row>
    <row r="32" spans="2:6" x14ac:dyDescent="0.25">
      <c r="B32" s="24" t="s">
        <v>31</v>
      </c>
      <c r="C32" s="27">
        <v>0</v>
      </c>
      <c r="D32" s="27">
        <v>94764</v>
      </c>
      <c r="E32" s="27">
        <v>93750</v>
      </c>
      <c r="F32" s="32">
        <f t="shared" si="1"/>
        <v>0.98929973407623151</v>
      </c>
    </row>
    <row r="33" spans="2:6" x14ac:dyDescent="0.25">
      <c r="B33" s="24" t="s">
        <v>32</v>
      </c>
      <c r="C33" s="27">
        <v>0</v>
      </c>
      <c r="D33" s="27">
        <v>672384</v>
      </c>
      <c r="E33" s="27">
        <v>419027.64</v>
      </c>
      <c r="F33" s="32">
        <f t="shared" si="1"/>
        <v>0.62319692318675046</v>
      </c>
    </row>
    <row r="34" spans="2:6" x14ac:dyDescent="0.25">
      <c r="B34" s="24" t="s">
        <v>34</v>
      </c>
      <c r="C34" s="27">
        <v>0</v>
      </c>
      <c r="D34" s="27">
        <v>46716</v>
      </c>
      <c r="E34" s="27">
        <v>23960.46</v>
      </c>
      <c r="F34" s="32">
        <f t="shared" si="1"/>
        <v>0.51289622399178014</v>
      </c>
    </row>
    <row r="35" spans="2:6" x14ac:dyDescent="0.25">
      <c r="B35" s="24" t="s">
        <v>37</v>
      </c>
      <c r="C35" s="27">
        <v>0</v>
      </c>
      <c r="D35" s="27">
        <v>9573</v>
      </c>
      <c r="E35" s="27">
        <v>4891.16</v>
      </c>
      <c r="F35" s="32">
        <f t="shared" si="1"/>
        <v>0.51093283192311711</v>
      </c>
    </row>
    <row r="36" spans="2:6" x14ac:dyDescent="0.25">
      <c r="B36" s="24" t="s">
        <v>38</v>
      </c>
      <c r="C36" s="27">
        <v>8062328</v>
      </c>
      <c r="D36" s="27">
        <v>18597392</v>
      </c>
      <c r="E36" s="27">
        <v>16755884.439999996</v>
      </c>
      <c r="F36" s="32">
        <f t="shared" si="1"/>
        <v>0.9009803331563907</v>
      </c>
    </row>
    <row r="37" spans="2:6" x14ac:dyDescent="0.25">
      <c r="B37" s="43" t="s">
        <v>3</v>
      </c>
      <c r="C37" s="44">
        <f>+C29+C27+C24+C11</f>
        <v>46316132</v>
      </c>
      <c r="D37" s="44">
        <f>+D29+D27+D24+D11</f>
        <v>756908623</v>
      </c>
      <c r="E37" s="44">
        <f>+E29+E27+E24+E11</f>
        <v>730681066.34999967</v>
      </c>
      <c r="F37" s="45">
        <f t="shared" si="1"/>
        <v>0.96534911103793786</v>
      </c>
    </row>
    <row r="38" spans="2:6" x14ac:dyDescent="0.25">
      <c r="B38" s="34" t="s">
        <v>43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20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41</v>
      </c>
      <c r="C5" s="69"/>
      <c r="D5" s="69"/>
      <c r="E5" s="69"/>
      <c r="F5" s="69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21</v>
      </c>
      <c r="C9" s="41">
        <f>SUM(C10:C13)</f>
        <v>402459</v>
      </c>
      <c r="D9" s="41">
        <f t="shared" ref="D9:E9" si="0">SUM(D10:D13)</f>
        <v>4291014</v>
      </c>
      <c r="E9" s="41">
        <f t="shared" si="0"/>
        <v>2215766.2400000002</v>
      </c>
      <c r="F9" s="42">
        <f t="shared" ref="F9:F19" si="1">IF(E9=0,"%",E9/D9)</f>
        <v>0.51637357510369353</v>
      </c>
    </row>
    <row r="10" spans="2:6" x14ac:dyDescent="0.25">
      <c r="B10" s="24" t="s">
        <v>28</v>
      </c>
      <c r="C10" s="27">
        <v>162351</v>
      </c>
      <c r="D10" s="27">
        <v>2203398</v>
      </c>
      <c r="E10" s="27">
        <v>1069282.99</v>
      </c>
      <c r="F10" s="32">
        <f t="shared" si="1"/>
        <v>0.48528817308538902</v>
      </c>
    </row>
    <row r="11" spans="2:6" x14ac:dyDescent="0.25">
      <c r="B11" s="66" t="s">
        <v>36</v>
      </c>
      <c r="C11" s="67">
        <v>0</v>
      </c>
      <c r="D11" s="67">
        <v>202266</v>
      </c>
      <c r="E11" s="67">
        <v>91273.57</v>
      </c>
      <c r="F11" s="32">
        <f t="shared" si="1"/>
        <v>0.45125512938407841</v>
      </c>
    </row>
    <row r="12" spans="2:6" x14ac:dyDescent="0.25">
      <c r="B12" s="66" t="s">
        <v>40</v>
      </c>
      <c r="C12" s="67">
        <v>78616</v>
      </c>
      <c r="D12" s="67">
        <v>1723858</v>
      </c>
      <c r="E12" s="67">
        <v>1055209.68</v>
      </c>
      <c r="F12" s="32">
        <f t="shared" si="1"/>
        <v>0.61212099836529454</v>
      </c>
    </row>
    <row r="13" spans="2:6" x14ac:dyDescent="0.25">
      <c r="B13" s="50" t="s">
        <v>38</v>
      </c>
      <c r="C13" s="28">
        <v>161492</v>
      </c>
      <c r="D13" s="28">
        <v>161492</v>
      </c>
      <c r="E13" s="28">
        <v>0</v>
      </c>
      <c r="F13" s="33" t="str">
        <f t="shared" si="1"/>
        <v>%</v>
      </c>
    </row>
    <row r="14" spans="2:6" x14ac:dyDescent="0.25">
      <c r="B14" s="40" t="s">
        <v>15</v>
      </c>
      <c r="C14" s="41">
        <f>SUM(C15:C18)</f>
        <v>0</v>
      </c>
      <c r="D14" s="41">
        <f t="shared" ref="D14:E14" si="2">SUM(D15:D18)</f>
        <v>982352</v>
      </c>
      <c r="E14" s="41">
        <f t="shared" si="2"/>
        <v>694128.92999999993</v>
      </c>
      <c r="F14" s="51">
        <f t="shared" si="1"/>
        <v>0.70659898895711515</v>
      </c>
    </row>
    <row r="15" spans="2:6" x14ac:dyDescent="0.25">
      <c r="B15" s="24" t="s">
        <v>28</v>
      </c>
      <c r="C15" s="27">
        <v>0</v>
      </c>
      <c r="D15" s="27">
        <v>593491</v>
      </c>
      <c r="E15" s="27">
        <v>354046.79</v>
      </c>
      <c r="F15" s="32">
        <f t="shared" si="1"/>
        <v>0.59654955172024504</v>
      </c>
    </row>
    <row r="16" spans="2:6" x14ac:dyDescent="0.25">
      <c r="B16" s="66" t="s">
        <v>35</v>
      </c>
      <c r="C16" s="67">
        <v>0</v>
      </c>
      <c r="D16" s="67">
        <v>0</v>
      </c>
      <c r="E16" s="67">
        <v>0</v>
      </c>
      <c r="F16" s="32" t="str">
        <f t="shared" si="1"/>
        <v>%</v>
      </c>
    </row>
    <row r="17" spans="2:6" x14ac:dyDescent="0.25">
      <c r="B17" s="66" t="s">
        <v>36</v>
      </c>
      <c r="C17" s="67">
        <v>0</v>
      </c>
      <c r="D17" s="67">
        <v>36000</v>
      </c>
      <c r="E17" s="67">
        <v>35999.82</v>
      </c>
      <c r="F17" s="32">
        <f t="shared" si="1"/>
        <v>0.99999499999999997</v>
      </c>
    </row>
    <row r="18" spans="2:6" x14ac:dyDescent="0.25">
      <c r="B18" s="50" t="s">
        <v>40</v>
      </c>
      <c r="C18" s="28">
        <v>0</v>
      </c>
      <c r="D18" s="28">
        <v>352861</v>
      </c>
      <c r="E18" s="28">
        <v>304082.32</v>
      </c>
      <c r="F18" s="33">
        <f t="shared" si="1"/>
        <v>0.861762337010891</v>
      </c>
    </row>
    <row r="19" spans="2:6" x14ac:dyDescent="0.25">
      <c r="B19" s="43" t="s">
        <v>3</v>
      </c>
      <c r="C19" s="44">
        <f>+C14+C9</f>
        <v>402459</v>
      </c>
      <c r="D19" s="44">
        <f t="shared" ref="D19:E19" si="3">+D14+D9</f>
        <v>5273366</v>
      </c>
      <c r="E19" s="44">
        <f t="shared" si="3"/>
        <v>2909895.17</v>
      </c>
      <c r="F19" s="45">
        <f t="shared" si="1"/>
        <v>0.55180982507188003</v>
      </c>
    </row>
    <row r="20" spans="2:6" x14ac:dyDescent="0.25">
      <c r="B20" s="34" t="s">
        <v>43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2025-01-17T20:40:27Z</dcterms:modified>
</cp:coreProperties>
</file>